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14.xml" ContentType="application/vnd.openxmlformats-officedocument.drawingml.chartshapes+xml"/>
  <Override PartName="/xl/charts/chart13.xml" ContentType="application/vnd.openxmlformats-officedocument.drawingml.chart+xml"/>
  <Override PartName="/xl/charts/chart14.xml" ContentType="application/vnd.openxmlformats-officedocument.drawingml.chart+xml"/>
  <Override PartName="/xl/drawings/drawing15.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8.xml" ContentType="application/vnd.openxmlformats-officedocument.drawingml.chartshapes+xml"/>
  <Override PartName="/xl/charts/chart28.xml" ContentType="application/vnd.openxmlformats-officedocument.drawingml.chart+xml"/>
  <Override PartName="/xl/charts/chart29.xml" ContentType="application/vnd.openxmlformats-officedocument.drawingml.chart+xml"/>
  <Override PartName="/xl/drawings/drawing19.xml" ContentType="application/vnd.openxmlformats-officedocument.drawingml.chartshapes+xml"/>
  <Override PartName="/xl/charts/chart30.xml" ContentType="application/vnd.openxmlformats-officedocument.drawingml.chart+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codeName="ThisWorkbook" defaultThemeVersion="124226"/>
  <mc:AlternateContent xmlns:mc="http://schemas.openxmlformats.org/markup-compatibility/2006">
    <mc:Choice Requires="x15">
      <x15ac:absPath xmlns:x15ac="http://schemas.microsoft.com/office/spreadsheetml/2010/11/ac" url="C:\Users\yelena.akopian\Downloads\"/>
    </mc:Choice>
  </mc:AlternateContent>
  <bookViews>
    <workbookView xWindow="0" yWindow="0" windowWidth="20490" windowHeight="7530" tabRatio="830"/>
  </bookViews>
  <sheets>
    <sheet name="1. Title Sheet(标题页）" sheetId="47" r:id="rId1"/>
    <sheet name="2. On-site Fuel Use（现场燃料使用）" sheetId="13" r:id="rId2"/>
    <sheet name="3. Fugitive Emissions（逸散性排放）" sheetId="26" r:id="rId3"/>
    <sheet name="4. Purchased Energy（能源购买）" sheetId="32" r:id="rId4"/>
    <sheet name="5. Material Inputs（原材料投入）" sheetId="15" r:id="rId5"/>
    <sheet name="6. Inbound Logistics（入场物流）" sheetId="16" r:id="rId6"/>
    <sheet name="7. Outbound Logistics（出场物流）" sheetId="53" r:id="rId7"/>
    <sheet name="8. Business Travel（差旅）" sheetId="30" r:id="rId8"/>
    <sheet name="9. Employee Commuting（员工通勤）" sheetId="37" r:id="rId9"/>
    <sheet name="10. Waste and Water（废弃物和水）" sheetId="18" r:id="rId10"/>
    <sheet name="11. Customer Apportionment（客户分摊" sheetId="42" r:id="rId11"/>
    <sheet name="12. Product Apportionment（产品分摊）" sheetId="44" r:id="rId12"/>
    <sheet name="13. Results（结果）" sheetId="35" r:id="rId13"/>
    <sheet name="14. Results - Percentage Split" sheetId="54" r:id="rId14"/>
    <sheet name="Reference Data - Fuel EFs" sheetId="8" r:id="rId15"/>
    <sheet name="Reference Data - Transport fuel" sheetId="48" r:id="rId16"/>
    <sheet name="Reference Data - Electricity" sheetId="5" r:id="rId17"/>
    <sheet name="Reference Data - Heat" sheetId="38" r:id="rId18"/>
    <sheet name="Reference Data - Steam" sheetId="39" r:id="rId19"/>
    <sheet name="Reference Data - Cooling" sheetId="40" r:id="rId20"/>
    <sheet name="Reference Data - Fugitive GWP" sheetId="36" r:id="rId21"/>
    <sheet name="Reference Data -Refrigerant GWP" sheetId="41" r:id="rId22"/>
    <sheet name="Reference Material EFs Quantity" sheetId="3" r:id="rId23"/>
    <sheet name="Reference Material EFs EEIO" sheetId="4" r:id="rId24"/>
    <sheet name="Reference - Logistics Distance" sheetId="23" r:id="rId25"/>
    <sheet name="Reference Passenger Transport" sheetId="24" r:id="rId26"/>
    <sheet name="Reference Data - Waste EFs" sheetId="28" r:id="rId27"/>
    <sheet name="VBA Backend" sheetId="33" state="hidden" r:id="rId28"/>
    <sheet name="Dropdown menus" sheetId="49" state="hidden" r:id="rId29"/>
    <sheet name="Sheet2" sheetId="52" state="hidden" r:id="rId30"/>
  </sheets>
  <definedNames>
    <definedName name="BusinessTravelByDistanceDropdown">OFFSET('Reference Passenger Transport'!$C$3,0,0,COUNTA('Reference Passenger Transport'!$C:$C),1)</definedName>
    <definedName name="BusinessTravelByDistanceFirstColumn">'Reference Passenger Transport'!$A:$A</definedName>
    <definedName name="BusinessTravelByDistanceTypeFirstCell">'Reference Passenger Transport'!$B$1</definedName>
    <definedName name="ConsolidationApproach">'Dropdown menus'!$F$3:$F$5</definedName>
    <definedName name="ConsolidationApproachLookupTable">'Dropdown menus'!$F$3:$G$5</definedName>
    <definedName name="CoolingDropdown">OFFSET('Reference Data - Cooling'!$C$3,0,0,COUNTA('Reference Data - Cooling'!$C:$C),1)</definedName>
    <definedName name="CustomerScope_1_2_and_3_labels">IF(COUNTA('11. Customer Apportionment（客户分摊'!$D$7:$D$26)=0,'13. Results（结果）'!$D$136,OFFSET('13. Results（结果）'!$D$136,0,0,COUNTA('11. Customer Apportionment（客户分摊'!$D$7:$D$26),1))</definedName>
    <definedName name="CustomerScope_1_2_and_3_values">IF(COUNTA('11. Customer Apportionment（客户分摊'!$D$7:$D$26)=0,'13. Results（结果）'!$J$136,OFFSET('13. Results（结果）'!$J$136,0,0,COUNTA('11. Customer Apportionment（客户分摊'!$D$7:$D$26),1))</definedName>
    <definedName name="CustomerSplitEmissions">IF(COUNTA('11. Customer Apportionment（客户分摊'!$D$7:$D$26)=0,'13. Results（结果）'!$J$136,OFFSET('13. Results（结果）'!$J$136,0,0,COUNTA('11. Customer Apportionment（客户分摊'!$D$7:$D$26),1))</definedName>
    <definedName name="CustomerSplitNames">IF(COUNTA('11. Customer Apportionment（客户分摊'!$D$7:$D$26)=0,'13. Results（结果）'!$D$136,OFFSET('13. Results（结果）'!$D$136,0,0,COUNTA('11. Customer Apportionment（客户分摊'!$D$7:$D$26),1))</definedName>
    <definedName name="ElectricityDropdown">OFFSET('Reference Data - Electricity'!$A$3,0,0,COUNTA('Reference Data - Electricity'!$A:$A)-2,1)</definedName>
    <definedName name="FugitiveGWPDropdown">'Reference Data - Fugitive GWP'!$A$3:$A$65</definedName>
    <definedName name="HeatDropdown">OFFSET('Reference Data - Heat'!$C$3,0,0,COUNTA('Reference Data - Heat'!$C:$C),1)</definedName>
    <definedName name="LogisticsDistanceDropdown">OFFSET('Reference - Logistics Distance'!$C$3,0,0,COUNTA('Reference - Logistics Distance'!$C:$C),1)</definedName>
    <definedName name="LogisticsDistanceFirstColumn">'Reference - Logistics Distance'!$A:$A</definedName>
    <definedName name="LogisticsDistanceTypeFirstCell">'Reference - Logistics Distance'!$B$1</definedName>
    <definedName name="MaterialEEIODropdown">OFFSET('Reference Material EFs EEIO'!$A$3,0,0,COUNTA('Reference Material EFs EEIO'!$A:$A),1)</definedName>
    <definedName name="MaterialQuantityDropdown">OFFSET('Reference Material EFs Quantity'!$C$3,0,0,COUNTA('Reference Material EFs Quantity'!$C:$C),1)</definedName>
    <definedName name="MaterialQuantityFirstColumn">'Reference Material EFs Quantity'!$A:$A</definedName>
    <definedName name="MaterialQuantityUnitsFirstCell">'Reference Material EFs Quantity'!$B$1</definedName>
    <definedName name="OnSiteFuelDropdown">OFFSET('Reference Data - Fuel EFs'!$C$3,0,0,COUNTA('Reference Data - Fuel EFs'!$C:$C),1)</definedName>
    <definedName name="OnSiteFuelFirstColumn">'Reference Data - Fuel EFs'!$A:$A</definedName>
    <definedName name="OnSiteFuelUnitsFirstCell">'Reference Data - Fuel EFs'!$B$1</definedName>
    <definedName name="ProductScope1_2_and_3_labels">IF(COUNTA('12. Product Apportionment（产品分摊）'!$D$7:$D$26)=0,'13. Results（结果）'!$E$176,OFFSET('13. Results（结果）'!$D$176,0,0,COUNTA('12. Product Apportionment（产品分摊）'!$D$7:$D$26),1))</definedName>
    <definedName name="ProductScope1_2_and_3_values">IF(COUNTA('12. Product Apportionment（产品分摊）'!$D$7:$D$26)=0,'13. Results（结果）'!$E$176,OFFSET('13. Results（结果）'!$E$176,0,0,COUNTA('12. Product Apportionment（产品分摊）'!$D$7:$D$26),1))</definedName>
    <definedName name="RefrigerantGWPDropdown">'Reference Data -Refrigerant GWP'!$A$3:$A$65</definedName>
    <definedName name="SteamDropdown">OFFSET('Reference Data - Steam'!$C$3,0,0,COUNTA('Reference Data - Steam'!$C:$C),1)</definedName>
    <definedName name="TransportFuelDropdown">OFFSET('Reference Data - Transport fuel'!$C$3,0,0,COUNTA('Reference Data - Transport fuel'!$C:$C),1)</definedName>
    <definedName name="TransportFuelFirstColumn">'Reference Data - Transport fuel'!$A:$A</definedName>
    <definedName name="VehicleOwnershipAndControl">'Dropdown menus'!$A$3:$A$6</definedName>
  </definedNames>
  <calcPr calcId="171027"/>
</workbook>
</file>

<file path=xl/calcChain.xml><?xml version="1.0" encoding="utf-8"?>
<calcChain xmlns="http://schemas.openxmlformats.org/spreadsheetml/2006/main">
  <c r="E78" i="35" l="1"/>
  <c r="D4" i="38"/>
  <c r="D5" i="38"/>
  <c r="D6" i="38"/>
  <c r="D7" i="38"/>
  <c r="D8" i="38"/>
  <c r="D9" i="38"/>
  <c r="D10" i="38"/>
  <c r="D11" i="38"/>
  <c r="D12" i="38"/>
  <c r="D13" i="38"/>
  <c r="D14" i="38"/>
  <c r="D15" i="38"/>
  <c r="D16" i="38"/>
  <c r="D17" i="38"/>
  <c r="D18" i="38"/>
  <c r="D19" i="38"/>
  <c r="D20" i="38"/>
  <c r="D21" i="38"/>
  <c r="D22" i="38"/>
  <c r="D23" i="38"/>
  <c r="D24" i="38"/>
  <c r="D25" i="38"/>
  <c r="D26" i="38"/>
  <c r="D27" i="38"/>
  <c r="D28" i="38"/>
  <c r="D29" i="38"/>
  <c r="D30" i="38"/>
  <c r="D31" i="38"/>
  <c r="D32" i="38"/>
  <c r="D3" i="38"/>
  <c r="B4" i="5"/>
  <c r="B5" i="5"/>
  <c r="B6" i="5"/>
  <c r="B7" i="5"/>
  <c r="B8" i="5"/>
  <c r="B3" i="5"/>
  <c r="D4" i="48"/>
  <c r="D5" i="48"/>
  <c r="D6" i="48"/>
  <c r="D7" i="48"/>
  <c r="D8" i="48"/>
  <c r="D9" i="48"/>
  <c r="D10" i="48"/>
  <c r="D11" i="48"/>
  <c r="D12" i="48"/>
  <c r="D3" i="48"/>
  <c r="D4" i="8"/>
  <c r="D5" i="8"/>
  <c r="D6" i="8"/>
  <c r="D7" i="8"/>
  <c r="D8" i="8"/>
  <c r="D9" i="8"/>
  <c r="D10" i="8"/>
  <c r="D11" i="8"/>
  <c r="D12" i="8"/>
  <c r="D13" i="8"/>
  <c r="D14" i="8"/>
  <c r="D15" i="8"/>
  <c r="D16" i="8"/>
  <c r="D3" i="8"/>
  <c r="C4" i="38"/>
  <c r="C5" i="38"/>
  <c r="C6" i="38"/>
  <c r="C7" i="38"/>
  <c r="C8" i="38"/>
  <c r="C9" i="38"/>
  <c r="C10" i="38"/>
  <c r="C11" i="38"/>
  <c r="C12" i="38"/>
  <c r="C13" i="38"/>
  <c r="C14" i="38"/>
  <c r="C15" i="38"/>
  <c r="C16" i="38"/>
  <c r="C17" i="38"/>
  <c r="C18" i="38"/>
  <c r="C19" i="38"/>
  <c r="C20" i="38"/>
  <c r="C21" i="38"/>
  <c r="C22" i="38"/>
  <c r="C23" i="38"/>
  <c r="C24" i="38"/>
  <c r="C25" i="38"/>
  <c r="C26" i="38"/>
  <c r="C27" i="38"/>
  <c r="BR8" i="13"/>
  <c r="BR9" i="13"/>
  <c r="BR10" i="13"/>
  <c r="BR11" i="13"/>
  <c r="BR12" i="13"/>
  <c r="BR13" i="13"/>
  <c r="BR14" i="13"/>
  <c r="BR15" i="13"/>
  <c r="BR16" i="13"/>
  <c r="BR17" i="13"/>
  <c r="BR18" i="13"/>
  <c r="BR19" i="13"/>
  <c r="BR20" i="13"/>
  <c r="BR21" i="13"/>
  <c r="BR22" i="13"/>
  <c r="BR23" i="13"/>
  <c r="BR24" i="13"/>
  <c r="BR25" i="13"/>
  <c r="BR26" i="13"/>
  <c r="BR27" i="13"/>
  <c r="BR28" i="13"/>
  <c r="BR29" i="13"/>
  <c r="BR30" i="13"/>
  <c r="BR31" i="13"/>
  <c r="BR32" i="13"/>
  <c r="BR33" i="13"/>
  <c r="BR34" i="13"/>
  <c r="BR35" i="13"/>
  <c r="BR36" i="13"/>
  <c r="BR37" i="13"/>
  <c r="BR38" i="13"/>
  <c r="BR39" i="13"/>
  <c r="BR40" i="13"/>
  <c r="BR41" i="13"/>
  <c r="BR42" i="13"/>
  <c r="BR43" i="13"/>
  <c r="BR44" i="13"/>
  <c r="BR45" i="13"/>
  <c r="BR46" i="13"/>
  <c r="BR47" i="13"/>
  <c r="BR48" i="13"/>
  <c r="BR49" i="13"/>
  <c r="BR50" i="13"/>
  <c r="BR51" i="13"/>
  <c r="BR52" i="13"/>
  <c r="BR53" i="13"/>
  <c r="BR54" i="13"/>
  <c r="BR55" i="13"/>
  <c r="BR56" i="13"/>
  <c r="BR57" i="13"/>
  <c r="BR58" i="13"/>
  <c r="BR59" i="13"/>
  <c r="BR60" i="13"/>
  <c r="BR61" i="13"/>
  <c r="BR62" i="13"/>
  <c r="BR63" i="13"/>
  <c r="BR64" i="13"/>
  <c r="BR65" i="13"/>
  <c r="BR66" i="13"/>
  <c r="BR67" i="13"/>
  <c r="BR68" i="13"/>
  <c r="BR69" i="13"/>
  <c r="BR70" i="13"/>
  <c r="BR71" i="13"/>
  <c r="BR72" i="13"/>
  <c r="BR73" i="13"/>
  <c r="BR74" i="13"/>
  <c r="BR75" i="13"/>
  <c r="BR76" i="13"/>
  <c r="BR77" i="13"/>
  <c r="BR78" i="13"/>
  <c r="BR79" i="13"/>
  <c r="BR80" i="13"/>
  <c r="BR81" i="13"/>
  <c r="BR82" i="13"/>
  <c r="BR83" i="13"/>
  <c r="BR84" i="13"/>
  <c r="BR85" i="13"/>
  <c r="BR86" i="13"/>
  <c r="BR87" i="13"/>
  <c r="BR88" i="13"/>
  <c r="BR89" i="13"/>
  <c r="BR90" i="13"/>
  <c r="BR91" i="13"/>
  <c r="BR92" i="13"/>
  <c r="BR93" i="13"/>
  <c r="BR94" i="13"/>
  <c r="BR95" i="13"/>
  <c r="BR96" i="13"/>
  <c r="BR97" i="13"/>
  <c r="BR98" i="13"/>
  <c r="BR99" i="13"/>
  <c r="BR100" i="13"/>
  <c r="BR101" i="13"/>
  <c r="BR102" i="13"/>
  <c r="BR103" i="13"/>
  <c r="BR104" i="13"/>
  <c r="BR105" i="13"/>
  <c r="BR106" i="13"/>
  <c r="AD8" i="13"/>
  <c r="AE8" i="13"/>
  <c r="AD9" i="13"/>
  <c r="AE9" i="13"/>
  <c r="AD10" i="13"/>
  <c r="AE10" i="13"/>
  <c r="AD11" i="13"/>
  <c r="AE11" i="13"/>
  <c r="AD12" i="13"/>
  <c r="AE12" i="13"/>
  <c r="AD13" i="13"/>
  <c r="AE13" i="13"/>
  <c r="AD14" i="13"/>
  <c r="AE14" i="13"/>
  <c r="AD15" i="13"/>
  <c r="AE15" i="13"/>
  <c r="AD16" i="13"/>
  <c r="AE16" i="13"/>
  <c r="AD17" i="13"/>
  <c r="AE17" i="13"/>
  <c r="AD18" i="13"/>
  <c r="AE18" i="13"/>
  <c r="AD19" i="13"/>
  <c r="AE19" i="13"/>
  <c r="AD20" i="13"/>
  <c r="AE20" i="13"/>
  <c r="AD21" i="13"/>
  <c r="AE21" i="13"/>
  <c r="AD22" i="13"/>
  <c r="AE22" i="13"/>
  <c r="AD23" i="13"/>
  <c r="AE23" i="13"/>
  <c r="AD24" i="13"/>
  <c r="AE24" i="13"/>
  <c r="AD25" i="13"/>
  <c r="AE25" i="13"/>
  <c r="AD26" i="13"/>
  <c r="AE26" i="13"/>
  <c r="AD27" i="13"/>
  <c r="AE27" i="13"/>
  <c r="AD28" i="13"/>
  <c r="AE28" i="13"/>
  <c r="AD29" i="13"/>
  <c r="AE29" i="13"/>
  <c r="AD30" i="13"/>
  <c r="AE30" i="13"/>
  <c r="AD31" i="13"/>
  <c r="AE31" i="13"/>
  <c r="AD32" i="13"/>
  <c r="AE32" i="13"/>
  <c r="AD33" i="13"/>
  <c r="AE33" i="13"/>
  <c r="AD34" i="13"/>
  <c r="AE34" i="13"/>
  <c r="AD35" i="13"/>
  <c r="AE35" i="13"/>
  <c r="AD36" i="13"/>
  <c r="AE36" i="13"/>
  <c r="AD37" i="13"/>
  <c r="AE37" i="13"/>
  <c r="AD38" i="13"/>
  <c r="AE38" i="13"/>
  <c r="AD39" i="13"/>
  <c r="AE39" i="13"/>
  <c r="AD40" i="13"/>
  <c r="AE40" i="13"/>
  <c r="AD41" i="13"/>
  <c r="AE41" i="13"/>
  <c r="AD42" i="13"/>
  <c r="AE42" i="13"/>
  <c r="AD43" i="13"/>
  <c r="AE43" i="13"/>
  <c r="AD44" i="13"/>
  <c r="AE44" i="13"/>
  <c r="AD45" i="13"/>
  <c r="AE45" i="13"/>
  <c r="AD46" i="13"/>
  <c r="AE46" i="13"/>
  <c r="AD47" i="13"/>
  <c r="AE47" i="13"/>
  <c r="AD48" i="13"/>
  <c r="AE48" i="13"/>
  <c r="AD49" i="13"/>
  <c r="AE49" i="13"/>
  <c r="AD50" i="13"/>
  <c r="AE50" i="13"/>
  <c r="AD51" i="13"/>
  <c r="AE51" i="13"/>
  <c r="AD52" i="13"/>
  <c r="AE52" i="13"/>
  <c r="AD53" i="13"/>
  <c r="AE53" i="13"/>
  <c r="AD54" i="13"/>
  <c r="AE54" i="13"/>
  <c r="AD55" i="13"/>
  <c r="AE55" i="13"/>
  <c r="AD56" i="13"/>
  <c r="AE56" i="13"/>
  <c r="AD57" i="13"/>
  <c r="AE57" i="13"/>
  <c r="AD58" i="13"/>
  <c r="AE58" i="13"/>
  <c r="AD59" i="13"/>
  <c r="AE59" i="13"/>
  <c r="AD60" i="13"/>
  <c r="AE60" i="13"/>
  <c r="AD61" i="13"/>
  <c r="AE61" i="13"/>
  <c r="AD62" i="13"/>
  <c r="AE62" i="13"/>
  <c r="AD63" i="13"/>
  <c r="AE63" i="13"/>
  <c r="AD64" i="13"/>
  <c r="AE64" i="13"/>
  <c r="AD65" i="13"/>
  <c r="AE65" i="13"/>
  <c r="AD66" i="13"/>
  <c r="AE66" i="13"/>
  <c r="AD67" i="13"/>
  <c r="AE67" i="13"/>
  <c r="AD68" i="13"/>
  <c r="AE68" i="13"/>
  <c r="AD69" i="13"/>
  <c r="AE69" i="13"/>
  <c r="AD70" i="13"/>
  <c r="AE70" i="13"/>
  <c r="AD71" i="13"/>
  <c r="AE71" i="13"/>
  <c r="AD72" i="13"/>
  <c r="AE72" i="13"/>
  <c r="AD73" i="13"/>
  <c r="AE73" i="13"/>
  <c r="AD74" i="13"/>
  <c r="AE74" i="13"/>
  <c r="AD75" i="13"/>
  <c r="AE75" i="13"/>
  <c r="AD76" i="13"/>
  <c r="AE76" i="13"/>
  <c r="AD77" i="13"/>
  <c r="AE77" i="13"/>
  <c r="AD78" i="13"/>
  <c r="AE78" i="13"/>
  <c r="AD79" i="13"/>
  <c r="AE79" i="13"/>
  <c r="AD80" i="13"/>
  <c r="AE80" i="13"/>
  <c r="AD81" i="13"/>
  <c r="AE81" i="13"/>
  <c r="AD82" i="13"/>
  <c r="AE82" i="13"/>
  <c r="AD83" i="13"/>
  <c r="AE83" i="13"/>
  <c r="AD84" i="13"/>
  <c r="AE84" i="13"/>
  <c r="AD85" i="13"/>
  <c r="AE85" i="13"/>
  <c r="AD86" i="13"/>
  <c r="AE86" i="13"/>
  <c r="AD87" i="13"/>
  <c r="AE87" i="13"/>
  <c r="AD88" i="13"/>
  <c r="AE88" i="13"/>
  <c r="AD89" i="13"/>
  <c r="AE89" i="13"/>
  <c r="AD90" i="13"/>
  <c r="AE90" i="13"/>
  <c r="AD91" i="13"/>
  <c r="AE91" i="13"/>
  <c r="AD92" i="13"/>
  <c r="AE92" i="13"/>
  <c r="AD93" i="13"/>
  <c r="AE93" i="13"/>
  <c r="AD94" i="13"/>
  <c r="AE94" i="13"/>
  <c r="AD95" i="13"/>
  <c r="AE95" i="13"/>
  <c r="AD96" i="13"/>
  <c r="AE96" i="13"/>
  <c r="AD97" i="13"/>
  <c r="AE97" i="13"/>
  <c r="AD98" i="13"/>
  <c r="AE98" i="13"/>
  <c r="AD99" i="13"/>
  <c r="AE99" i="13"/>
  <c r="AD100" i="13"/>
  <c r="AE100" i="13"/>
  <c r="AD101" i="13"/>
  <c r="AE101" i="13"/>
  <c r="AD102" i="13"/>
  <c r="AE102" i="13"/>
  <c r="AD103" i="13"/>
  <c r="AE103" i="13"/>
  <c r="AD104" i="13"/>
  <c r="AE104" i="13"/>
  <c r="AD105" i="13"/>
  <c r="AE105" i="13"/>
  <c r="AD106" i="13"/>
  <c r="AE106" i="13"/>
  <c r="AN8" i="13"/>
  <c r="AN9" i="13"/>
  <c r="AN10" i="13"/>
  <c r="AN11" i="13"/>
  <c r="AN12" i="13"/>
  <c r="AN13" i="13"/>
  <c r="AN14" i="13"/>
  <c r="AN15" i="13"/>
  <c r="AN16" i="13"/>
  <c r="AN17" i="13"/>
  <c r="AN18" i="13"/>
  <c r="AN19" i="13"/>
  <c r="AN20" i="13"/>
  <c r="AN21" i="13"/>
  <c r="AN22" i="13"/>
  <c r="AN23" i="13"/>
  <c r="AN24" i="13"/>
  <c r="AN25" i="13"/>
  <c r="AN26" i="13"/>
  <c r="AN27" i="13"/>
  <c r="AN28" i="13"/>
  <c r="AN29" i="13"/>
  <c r="AN30" i="13"/>
  <c r="AN31" i="13"/>
  <c r="AN32" i="13"/>
  <c r="AN33" i="13"/>
  <c r="AN34" i="13"/>
  <c r="AN35" i="13"/>
  <c r="AN36" i="13"/>
  <c r="AN37" i="13"/>
  <c r="AN38" i="13"/>
  <c r="AN39" i="13"/>
  <c r="AN40" i="13"/>
  <c r="AN41" i="13"/>
  <c r="AN42" i="13"/>
  <c r="AN43" i="13"/>
  <c r="AN44" i="13"/>
  <c r="AN45" i="13"/>
  <c r="AN46" i="13"/>
  <c r="AN47" i="13"/>
  <c r="AN48" i="13"/>
  <c r="AN49" i="13"/>
  <c r="AN50" i="13"/>
  <c r="AN51" i="13"/>
  <c r="AN52" i="13"/>
  <c r="AN53" i="13"/>
  <c r="AN54" i="13"/>
  <c r="AN55" i="13"/>
  <c r="AN56" i="13"/>
  <c r="AN57" i="13"/>
  <c r="AN58" i="13"/>
  <c r="AN59" i="13"/>
  <c r="AN60" i="13"/>
  <c r="AN61" i="13"/>
  <c r="AN62" i="13"/>
  <c r="AN63" i="13"/>
  <c r="AN64" i="13"/>
  <c r="AN65" i="13"/>
  <c r="AN66" i="13"/>
  <c r="AN67" i="13"/>
  <c r="AN68" i="13"/>
  <c r="AN69" i="13"/>
  <c r="AN70" i="13"/>
  <c r="AN71" i="13"/>
  <c r="AN72" i="13"/>
  <c r="AN73" i="13"/>
  <c r="AN74" i="13"/>
  <c r="AN75" i="13"/>
  <c r="AN76" i="13"/>
  <c r="AN77" i="13"/>
  <c r="AN78" i="13"/>
  <c r="AN79" i="13"/>
  <c r="AN80" i="13"/>
  <c r="AN81" i="13"/>
  <c r="AN82" i="13"/>
  <c r="AN83" i="13"/>
  <c r="AN84" i="13"/>
  <c r="AN85" i="13"/>
  <c r="AN86" i="13"/>
  <c r="AN87" i="13"/>
  <c r="AN88" i="13"/>
  <c r="AN89" i="13"/>
  <c r="AN90" i="13"/>
  <c r="AN91" i="13"/>
  <c r="AN92" i="13"/>
  <c r="AN93" i="13"/>
  <c r="AN94" i="13"/>
  <c r="AN95" i="13"/>
  <c r="AN96" i="13"/>
  <c r="AN97" i="13"/>
  <c r="AN98" i="13"/>
  <c r="AN99" i="13"/>
  <c r="AN100" i="13"/>
  <c r="AN101" i="13"/>
  <c r="AN102" i="13"/>
  <c r="AN103" i="13"/>
  <c r="AN104" i="13"/>
  <c r="AN105" i="13"/>
  <c r="AN106" i="13"/>
  <c r="BX8" i="16"/>
  <c r="BX9" i="16"/>
  <c r="BX10" i="16"/>
  <c r="BX11" i="16"/>
  <c r="BX12" i="16"/>
  <c r="BX13" i="16"/>
  <c r="BX14" i="16"/>
  <c r="BX15" i="16"/>
  <c r="BX16" i="16"/>
  <c r="BX17" i="16"/>
  <c r="BX18" i="16"/>
  <c r="BX19" i="16"/>
  <c r="BX20" i="16"/>
  <c r="BX21" i="16"/>
  <c r="BX22" i="16"/>
  <c r="BX23" i="16"/>
  <c r="BX24" i="16"/>
  <c r="BX25" i="16"/>
  <c r="BX26" i="16"/>
  <c r="BX27" i="16"/>
  <c r="BX28" i="16"/>
  <c r="BX29" i="16"/>
  <c r="BX30" i="16"/>
  <c r="BX31" i="16"/>
  <c r="BX32" i="16"/>
  <c r="BX33" i="16"/>
  <c r="BX34" i="16"/>
  <c r="BX35" i="16"/>
  <c r="BX36" i="16"/>
  <c r="BX37" i="16"/>
  <c r="BX38" i="16"/>
  <c r="BX39" i="16"/>
  <c r="BX40" i="16"/>
  <c r="BX41" i="16"/>
  <c r="BX42" i="16"/>
  <c r="BX43" i="16"/>
  <c r="BX44" i="16"/>
  <c r="BX45" i="16"/>
  <c r="BX46" i="16"/>
  <c r="BX47" i="16"/>
  <c r="BX48" i="16"/>
  <c r="BX49" i="16"/>
  <c r="BX50" i="16"/>
  <c r="BX51" i="16"/>
  <c r="BX52" i="16"/>
  <c r="BX53" i="16"/>
  <c r="BX54" i="16"/>
  <c r="BX55" i="16"/>
  <c r="BX56" i="16"/>
  <c r="BX57" i="16"/>
  <c r="BX58" i="16"/>
  <c r="BX59" i="16"/>
  <c r="BX60" i="16"/>
  <c r="BX61" i="16"/>
  <c r="BX62" i="16"/>
  <c r="BX63" i="16"/>
  <c r="BX64" i="16"/>
  <c r="BX65" i="16"/>
  <c r="BX66" i="16"/>
  <c r="BX67" i="16"/>
  <c r="BX68" i="16"/>
  <c r="BX69" i="16"/>
  <c r="BX70" i="16"/>
  <c r="BX71" i="16"/>
  <c r="BX72" i="16"/>
  <c r="BX73" i="16"/>
  <c r="BX74" i="16"/>
  <c r="BX75" i="16"/>
  <c r="BX76" i="16"/>
  <c r="BX77" i="16"/>
  <c r="BX78" i="16"/>
  <c r="BX79" i="16"/>
  <c r="BX80" i="16"/>
  <c r="BX81" i="16"/>
  <c r="BX82" i="16"/>
  <c r="BX83" i="16"/>
  <c r="BX84" i="16"/>
  <c r="BX85" i="16"/>
  <c r="BX86" i="16"/>
  <c r="BX87" i="16"/>
  <c r="BX88" i="16"/>
  <c r="BX89" i="16"/>
  <c r="BX90" i="16"/>
  <c r="BX91" i="16"/>
  <c r="BX92" i="16"/>
  <c r="BX93" i="16"/>
  <c r="BX94" i="16"/>
  <c r="BX95" i="16"/>
  <c r="BX96" i="16"/>
  <c r="BX97" i="16"/>
  <c r="BX98" i="16"/>
  <c r="BX99" i="16"/>
  <c r="BX100" i="16"/>
  <c r="BX101" i="16"/>
  <c r="BX102" i="16"/>
  <c r="BX103" i="16"/>
  <c r="BX104" i="16"/>
  <c r="BX105" i="16"/>
  <c r="BX106" i="16"/>
  <c r="BO8" i="16"/>
  <c r="BP8" i="16"/>
  <c r="BO9" i="16"/>
  <c r="BP9" i="16"/>
  <c r="BO10" i="16"/>
  <c r="BP10" i="16"/>
  <c r="BO11" i="16"/>
  <c r="BP11" i="16"/>
  <c r="BO12" i="16"/>
  <c r="BP12" i="16"/>
  <c r="BO13" i="16"/>
  <c r="BP13" i="16"/>
  <c r="BO14" i="16"/>
  <c r="BP14" i="16"/>
  <c r="BO15" i="16"/>
  <c r="BP15" i="16"/>
  <c r="BO16" i="16"/>
  <c r="BP16" i="16"/>
  <c r="BO17" i="16"/>
  <c r="BP17" i="16"/>
  <c r="BO18" i="16"/>
  <c r="BP18" i="16"/>
  <c r="BO19" i="16"/>
  <c r="BP19" i="16"/>
  <c r="BO20" i="16"/>
  <c r="BP20" i="16"/>
  <c r="BO21" i="16"/>
  <c r="BP21" i="16"/>
  <c r="BO22" i="16"/>
  <c r="BP22" i="16"/>
  <c r="BO23" i="16"/>
  <c r="BP23" i="16"/>
  <c r="BO24" i="16"/>
  <c r="BP24" i="16"/>
  <c r="BO25" i="16"/>
  <c r="BP25" i="16"/>
  <c r="BO26" i="16"/>
  <c r="BP26" i="16"/>
  <c r="BO27" i="16"/>
  <c r="BP27" i="16"/>
  <c r="BO28" i="16"/>
  <c r="BP28" i="16"/>
  <c r="BO29" i="16"/>
  <c r="BP29" i="16"/>
  <c r="BO30" i="16"/>
  <c r="BP30" i="16"/>
  <c r="BO31" i="16"/>
  <c r="BP31" i="16"/>
  <c r="BO32" i="16"/>
  <c r="BP32" i="16"/>
  <c r="BO33" i="16"/>
  <c r="BP33" i="16"/>
  <c r="BO34" i="16"/>
  <c r="BP34" i="16"/>
  <c r="BO35" i="16"/>
  <c r="BP35" i="16"/>
  <c r="BO36" i="16"/>
  <c r="BP36" i="16"/>
  <c r="BO37" i="16"/>
  <c r="BP37" i="16"/>
  <c r="BO38" i="16"/>
  <c r="BP38" i="16"/>
  <c r="BO39" i="16"/>
  <c r="BP39" i="16"/>
  <c r="BO40" i="16"/>
  <c r="BP40" i="16"/>
  <c r="BO41" i="16"/>
  <c r="BP41" i="16"/>
  <c r="BO42" i="16"/>
  <c r="BP42" i="16"/>
  <c r="BO43" i="16"/>
  <c r="BP43" i="16"/>
  <c r="BO44" i="16"/>
  <c r="BP44" i="16"/>
  <c r="BO45" i="16"/>
  <c r="BP45" i="16"/>
  <c r="BO46" i="16"/>
  <c r="BP46" i="16"/>
  <c r="BO47" i="16"/>
  <c r="BP47" i="16"/>
  <c r="BO48" i="16"/>
  <c r="BP48" i="16"/>
  <c r="BO49" i="16"/>
  <c r="BP49" i="16"/>
  <c r="BO50" i="16"/>
  <c r="BP50" i="16"/>
  <c r="BO51" i="16"/>
  <c r="BP51" i="16"/>
  <c r="BO52" i="16"/>
  <c r="BP52" i="16"/>
  <c r="BO53" i="16"/>
  <c r="BP53" i="16"/>
  <c r="BO54" i="16"/>
  <c r="BP54" i="16"/>
  <c r="BO55" i="16"/>
  <c r="BP55" i="16"/>
  <c r="BO56" i="16"/>
  <c r="BP56" i="16"/>
  <c r="BO57" i="16"/>
  <c r="BP57" i="16"/>
  <c r="BO58" i="16"/>
  <c r="BP58" i="16"/>
  <c r="BO59" i="16"/>
  <c r="BP59" i="16"/>
  <c r="BO60" i="16"/>
  <c r="BP60" i="16"/>
  <c r="BO61" i="16"/>
  <c r="BP61" i="16"/>
  <c r="BO62" i="16"/>
  <c r="BP62" i="16"/>
  <c r="BO63" i="16"/>
  <c r="BP63" i="16"/>
  <c r="BO64" i="16"/>
  <c r="BP64" i="16"/>
  <c r="BO65" i="16"/>
  <c r="BP65" i="16"/>
  <c r="BO66" i="16"/>
  <c r="BP66" i="16"/>
  <c r="BO67" i="16"/>
  <c r="BP67" i="16"/>
  <c r="BO68" i="16"/>
  <c r="BP68" i="16"/>
  <c r="BO69" i="16"/>
  <c r="BP69" i="16"/>
  <c r="BO70" i="16"/>
  <c r="BP70" i="16"/>
  <c r="BO71" i="16"/>
  <c r="BP71" i="16"/>
  <c r="BO72" i="16"/>
  <c r="BP72" i="16"/>
  <c r="BO73" i="16"/>
  <c r="BP73" i="16"/>
  <c r="BO74" i="16"/>
  <c r="BP74" i="16"/>
  <c r="BO75" i="16"/>
  <c r="BP75" i="16"/>
  <c r="BO76" i="16"/>
  <c r="BP76" i="16"/>
  <c r="BO77" i="16"/>
  <c r="BP77" i="16"/>
  <c r="BO78" i="16"/>
  <c r="BP78" i="16"/>
  <c r="BO79" i="16"/>
  <c r="BP79" i="16"/>
  <c r="BO80" i="16"/>
  <c r="BP80" i="16"/>
  <c r="BO81" i="16"/>
  <c r="BP81" i="16"/>
  <c r="BO82" i="16"/>
  <c r="BP82" i="16"/>
  <c r="BO83" i="16"/>
  <c r="BP83" i="16"/>
  <c r="BO84" i="16"/>
  <c r="BP84" i="16"/>
  <c r="BO85" i="16"/>
  <c r="BP85" i="16"/>
  <c r="BO86" i="16"/>
  <c r="BP86" i="16"/>
  <c r="BO87" i="16"/>
  <c r="BP87" i="16"/>
  <c r="BO88" i="16"/>
  <c r="BP88" i="16"/>
  <c r="BO89" i="16"/>
  <c r="BP89" i="16"/>
  <c r="BO90" i="16"/>
  <c r="BP90" i="16"/>
  <c r="BO91" i="16"/>
  <c r="BP91" i="16"/>
  <c r="BO92" i="16"/>
  <c r="BP92" i="16"/>
  <c r="BO93" i="16"/>
  <c r="BP93" i="16"/>
  <c r="BO94" i="16"/>
  <c r="BP94" i="16"/>
  <c r="BO95" i="16"/>
  <c r="BP95" i="16"/>
  <c r="BO96" i="16"/>
  <c r="BP96" i="16"/>
  <c r="BO97" i="16"/>
  <c r="BP97" i="16"/>
  <c r="BO98" i="16"/>
  <c r="BP98" i="16"/>
  <c r="BO99" i="16"/>
  <c r="BP99" i="16"/>
  <c r="BO100" i="16"/>
  <c r="BP100" i="16"/>
  <c r="BO101" i="16"/>
  <c r="BP101" i="16"/>
  <c r="BO102" i="16"/>
  <c r="BP102" i="16"/>
  <c r="BO103" i="16"/>
  <c r="BP103" i="16"/>
  <c r="BO104" i="16"/>
  <c r="BP104" i="16"/>
  <c r="BO105" i="16"/>
  <c r="BP105" i="16"/>
  <c r="BO106" i="16"/>
  <c r="BP106" i="16"/>
  <c r="AQ8" i="16"/>
  <c r="AQ9" i="16"/>
  <c r="AQ10" i="16"/>
  <c r="AQ11" i="16"/>
  <c r="AQ12" i="16"/>
  <c r="AQ13" i="16"/>
  <c r="AQ14" i="16"/>
  <c r="AQ15" i="16"/>
  <c r="AQ16" i="16"/>
  <c r="AQ17" i="16"/>
  <c r="AQ18" i="16"/>
  <c r="AQ19" i="16"/>
  <c r="AQ20" i="16"/>
  <c r="AQ21" i="16"/>
  <c r="AQ22" i="16"/>
  <c r="AQ23" i="16"/>
  <c r="AQ24" i="16"/>
  <c r="AQ25" i="16"/>
  <c r="AQ26" i="16"/>
  <c r="AQ27" i="16"/>
  <c r="AQ28" i="16"/>
  <c r="AQ29" i="16"/>
  <c r="AQ30" i="16"/>
  <c r="AQ31" i="16"/>
  <c r="AQ32" i="16"/>
  <c r="AQ33" i="16"/>
  <c r="AQ34" i="16"/>
  <c r="AQ35" i="16"/>
  <c r="AQ36" i="16"/>
  <c r="AQ37" i="16"/>
  <c r="AQ38" i="16"/>
  <c r="AQ39" i="16"/>
  <c r="AQ40" i="16"/>
  <c r="AQ41" i="16"/>
  <c r="AQ42" i="16"/>
  <c r="AQ43" i="16"/>
  <c r="AQ44" i="16"/>
  <c r="AQ45" i="16"/>
  <c r="AQ46" i="16"/>
  <c r="AQ47" i="16"/>
  <c r="AQ48" i="16"/>
  <c r="AQ49" i="16"/>
  <c r="AQ50" i="16"/>
  <c r="AQ51" i="16"/>
  <c r="AQ52" i="16"/>
  <c r="AQ53" i="16"/>
  <c r="AQ54" i="16"/>
  <c r="AQ55" i="16"/>
  <c r="AQ56" i="16"/>
  <c r="AQ57" i="16"/>
  <c r="AQ58" i="16"/>
  <c r="AQ59" i="16"/>
  <c r="AQ60" i="16"/>
  <c r="AQ61" i="16"/>
  <c r="AQ62" i="16"/>
  <c r="AQ63" i="16"/>
  <c r="AQ64" i="16"/>
  <c r="AQ65" i="16"/>
  <c r="AQ66" i="16"/>
  <c r="AQ67" i="16"/>
  <c r="AQ68" i="16"/>
  <c r="AQ69" i="16"/>
  <c r="AQ70" i="16"/>
  <c r="AQ71" i="16"/>
  <c r="AQ72" i="16"/>
  <c r="AQ73" i="16"/>
  <c r="AQ74" i="16"/>
  <c r="AQ75" i="16"/>
  <c r="AQ76" i="16"/>
  <c r="AQ77" i="16"/>
  <c r="AQ78" i="16"/>
  <c r="AQ79" i="16"/>
  <c r="AQ80" i="16"/>
  <c r="AQ81" i="16"/>
  <c r="AQ82" i="16"/>
  <c r="AQ83" i="16"/>
  <c r="AQ84" i="16"/>
  <c r="AQ85" i="16"/>
  <c r="AQ86" i="16"/>
  <c r="AQ87" i="16"/>
  <c r="AQ88" i="16"/>
  <c r="AQ89" i="16"/>
  <c r="AQ90" i="16"/>
  <c r="AQ91" i="16"/>
  <c r="AQ92" i="16"/>
  <c r="AQ93" i="16"/>
  <c r="AQ94" i="16"/>
  <c r="AQ95" i="16"/>
  <c r="AQ96" i="16"/>
  <c r="AQ97" i="16"/>
  <c r="AQ98" i="16"/>
  <c r="AQ99" i="16"/>
  <c r="AQ100" i="16"/>
  <c r="AQ101" i="16"/>
  <c r="AQ102" i="16"/>
  <c r="AQ103" i="16"/>
  <c r="AQ104" i="16"/>
  <c r="AQ105" i="16"/>
  <c r="AQ106" i="16"/>
  <c r="AH8" i="16"/>
  <c r="AI8" i="16"/>
  <c r="AH9" i="16"/>
  <c r="AI9" i="16"/>
  <c r="AH10" i="16"/>
  <c r="AI10" i="16"/>
  <c r="AH11" i="16"/>
  <c r="AI11" i="16"/>
  <c r="AH12" i="16"/>
  <c r="AI12" i="16"/>
  <c r="AH13" i="16"/>
  <c r="AI13" i="16"/>
  <c r="AH14" i="16"/>
  <c r="AI14" i="16"/>
  <c r="AH15" i="16"/>
  <c r="AI15" i="16"/>
  <c r="AH16" i="16"/>
  <c r="AI16" i="16"/>
  <c r="AH17" i="16"/>
  <c r="AI17" i="16"/>
  <c r="AH18" i="16"/>
  <c r="AI18" i="16"/>
  <c r="AH19" i="16"/>
  <c r="AI19" i="16"/>
  <c r="AH20" i="16"/>
  <c r="AI20" i="16"/>
  <c r="AH21" i="16"/>
  <c r="AI21" i="16"/>
  <c r="AH22" i="16"/>
  <c r="AI22" i="16"/>
  <c r="AH23" i="16"/>
  <c r="AI23" i="16"/>
  <c r="AH24" i="16"/>
  <c r="AI24" i="16"/>
  <c r="AH25" i="16"/>
  <c r="AI25" i="16"/>
  <c r="AH26" i="16"/>
  <c r="AI26" i="16"/>
  <c r="AH27" i="16"/>
  <c r="AI27" i="16"/>
  <c r="AH28" i="16"/>
  <c r="AI28" i="16"/>
  <c r="AH29" i="16"/>
  <c r="AI29" i="16"/>
  <c r="AH30" i="16"/>
  <c r="AI30" i="16"/>
  <c r="AH31" i="16"/>
  <c r="AI31" i="16"/>
  <c r="AH32" i="16"/>
  <c r="AI32" i="16"/>
  <c r="AH33" i="16"/>
  <c r="AI33" i="16"/>
  <c r="AH34" i="16"/>
  <c r="AI34" i="16"/>
  <c r="AH35" i="16"/>
  <c r="AI35" i="16"/>
  <c r="AH36" i="16"/>
  <c r="AI36" i="16"/>
  <c r="AH37" i="16"/>
  <c r="AI37" i="16"/>
  <c r="AH38" i="16"/>
  <c r="AI38" i="16"/>
  <c r="AH39" i="16"/>
  <c r="AI39" i="16"/>
  <c r="AH40" i="16"/>
  <c r="AI40" i="16"/>
  <c r="AH41" i="16"/>
  <c r="AI41" i="16"/>
  <c r="AH42" i="16"/>
  <c r="AI42" i="16"/>
  <c r="AH43" i="16"/>
  <c r="AI43" i="16"/>
  <c r="AH44" i="16"/>
  <c r="AI44" i="16"/>
  <c r="AH45" i="16"/>
  <c r="AI45" i="16"/>
  <c r="AH46" i="16"/>
  <c r="AI46" i="16"/>
  <c r="AH47" i="16"/>
  <c r="AI47" i="16"/>
  <c r="AH48" i="16"/>
  <c r="AI48" i="16"/>
  <c r="AH49" i="16"/>
  <c r="AI49" i="16"/>
  <c r="AH50" i="16"/>
  <c r="AI50" i="16"/>
  <c r="AH51" i="16"/>
  <c r="AI51" i="16"/>
  <c r="AH52" i="16"/>
  <c r="AI52" i="16"/>
  <c r="AH53" i="16"/>
  <c r="AI53" i="16"/>
  <c r="AH54" i="16"/>
  <c r="AI54" i="16"/>
  <c r="AH55" i="16"/>
  <c r="AI55" i="16"/>
  <c r="AH56" i="16"/>
  <c r="AI56" i="16"/>
  <c r="AH57" i="16"/>
  <c r="AI57" i="16"/>
  <c r="AH58" i="16"/>
  <c r="AI58" i="16"/>
  <c r="AH59" i="16"/>
  <c r="AI59" i="16"/>
  <c r="AH60" i="16"/>
  <c r="AI60" i="16"/>
  <c r="AH61" i="16"/>
  <c r="AI61" i="16"/>
  <c r="AH62" i="16"/>
  <c r="AI62" i="16"/>
  <c r="AH63" i="16"/>
  <c r="AI63" i="16"/>
  <c r="AH64" i="16"/>
  <c r="AI64" i="16"/>
  <c r="AH65" i="16"/>
  <c r="AI65" i="16"/>
  <c r="AH66" i="16"/>
  <c r="AI66" i="16"/>
  <c r="AH67" i="16"/>
  <c r="AI67" i="16"/>
  <c r="AH68" i="16"/>
  <c r="AI68" i="16"/>
  <c r="AH69" i="16"/>
  <c r="AI69" i="16"/>
  <c r="AH70" i="16"/>
  <c r="AI70" i="16"/>
  <c r="AH71" i="16"/>
  <c r="AI71" i="16"/>
  <c r="AH72" i="16"/>
  <c r="AI72" i="16"/>
  <c r="AH73" i="16"/>
  <c r="AI73" i="16"/>
  <c r="AH74" i="16"/>
  <c r="AI74" i="16"/>
  <c r="AH75" i="16"/>
  <c r="AI75" i="16"/>
  <c r="AH76" i="16"/>
  <c r="AI76" i="16"/>
  <c r="AH77" i="16"/>
  <c r="AI77" i="16"/>
  <c r="AH78" i="16"/>
  <c r="AI78" i="16"/>
  <c r="AH79" i="16"/>
  <c r="AI79" i="16"/>
  <c r="AH80" i="16"/>
  <c r="AI80" i="16"/>
  <c r="AH81" i="16"/>
  <c r="AI81" i="16"/>
  <c r="AH82" i="16"/>
  <c r="AI82" i="16"/>
  <c r="AH83" i="16"/>
  <c r="AI83" i="16"/>
  <c r="AH84" i="16"/>
  <c r="AI84" i="16"/>
  <c r="AH85" i="16"/>
  <c r="AI85" i="16"/>
  <c r="AH86" i="16"/>
  <c r="AI86" i="16"/>
  <c r="AH87" i="16"/>
  <c r="AI87" i="16"/>
  <c r="AH88" i="16"/>
  <c r="AI88" i="16"/>
  <c r="AH89" i="16"/>
  <c r="AI89" i="16"/>
  <c r="AH90" i="16"/>
  <c r="AI90" i="16"/>
  <c r="AH91" i="16"/>
  <c r="AI91" i="16"/>
  <c r="AH92" i="16"/>
  <c r="AI92" i="16"/>
  <c r="AH93" i="16"/>
  <c r="AI93" i="16"/>
  <c r="AH94" i="16"/>
  <c r="AI94" i="16"/>
  <c r="AH95" i="16"/>
  <c r="AI95" i="16"/>
  <c r="AH96" i="16"/>
  <c r="AI96" i="16"/>
  <c r="AH97" i="16"/>
  <c r="AI97" i="16"/>
  <c r="AH98" i="16"/>
  <c r="AI98" i="16"/>
  <c r="AH99" i="16"/>
  <c r="AI99" i="16"/>
  <c r="AH100" i="16"/>
  <c r="AI100" i="16"/>
  <c r="AH101" i="16"/>
  <c r="AI101" i="16"/>
  <c r="AH102" i="16"/>
  <c r="AI102" i="16"/>
  <c r="AH103" i="16"/>
  <c r="AI103" i="16"/>
  <c r="AH104" i="16"/>
  <c r="AI104" i="16"/>
  <c r="AH105" i="16"/>
  <c r="AI105" i="16"/>
  <c r="AH106" i="16"/>
  <c r="AI106" i="16"/>
  <c r="BX8" i="53"/>
  <c r="BX9" i="53"/>
  <c r="BX10" i="53"/>
  <c r="BX11" i="53"/>
  <c r="BX12" i="53"/>
  <c r="BX13" i="53"/>
  <c r="BX14" i="53"/>
  <c r="BX15" i="53"/>
  <c r="BX16" i="53"/>
  <c r="BX17" i="53"/>
  <c r="BX18" i="53"/>
  <c r="BX19" i="53"/>
  <c r="BX20" i="53"/>
  <c r="BX21" i="53"/>
  <c r="BX22" i="53"/>
  <c r="BX23" i="53"/>
  <c r="BX24" i="53"/>
  <c r="BX25" i="53"/>
  <c r="BX26" i="53"/>
  <c r="BX27" i="53"/>
  <c r="BX28" i="53"/>
  <c r="BX29" i="53"/>
  <c r="BX30" i="53"/>
  <c r="BX31" i="53"/>
  <c r="BX32" i="53"/>
  <c r="BX33" i="53"/>
  <c r="BX34" i="53"/>
  <c r="BX35" i="53"/>
  <c r="BX36" i="53"/>
  <c r="BX37" i="53"/>
  <c r="BX38" i="53"/>
  <c r="BX39" i="53"/>
  <c r="BX40" i="53"/>
  <c r="BX41" i="53"/>
  <c r="BX42" i="53"/>
  <c r="BX43" i="53"/>
  <c r="BX44" i="53"/>
  <c r="BX45" i="53"/>
  <c r="BX46" i="53"/>
  <c r="BX47" i="53"/>
  <c r="BX48" i="53"/>
  <c r="BX49" i="53"/>
  <c r="BX50" i="53"/>
  <c r="BX51" i="53"/>
  <c r="BX52" i="53"/>
  <c r="BX53" i="53"/>
  <c r="BX54" i="53"/>
  <c r="BX55" i="53"/>
  <c r="BX56" i="53"/>
  <c r="BX57" i="53"/>
  <c r="BX58" i="53"/>
  <c r="BX59" i="53"/>
  <c r="BX60" i="53"/>
  <c r="BX61" i="53"/>
  <c r="BX62" i="53"/>
  <c r="BX63" i="53"/>
  <c r="BX64" i="53"/>
  <c r="BX65" i="53"/>
  <c r="BX66" i="53"/>
  <c r="BX67" i="53"/>
  <c r="BX68" i="53"/>
  <c r="BX69" i="53"/>
  <c r="BX70" i="53"/>
  <c r="BX71" i="53"/>
  <c r="BX72" i="53"/>
  <c r="BX73" i="53"/>
  <c r="BX74" i="53"/>
  <c r="BX75" i="53"/>
  <c r="BX76" i="53"/>
  <c r="BX77" i="53"/>
  <c r="BX78" i="53"/>
  <c r="BX79" i="53"/>
  <c r="BX80" i="53"/>
  <c r="BX81" i="53"/>
  <c r="BX82" i="53"/>
  <c r="BX83" i="53"/>
  <c r="BX84" i="53"/>
  <c r="BX85" i="53"/>
  <c r="BX86" i="53"/>
  <c r="BX87" i="53"/>
  <c r="BX88" i="53"/>
  <c r="BX89" i="53"/>
  <c r="BX90" i="53"/>
  <c r="BX91" i="53"/>
  <c r="BX92" i="53"/>
  <c r="BX93" i="53"/>
  <c r="BX94" i="53"/>
  <c r="BX95" i="53"/>
  <c r="BX96" i="53"/>
  <c r="BX97" i="53"/>
  <c r="BX98" i="53"/>
  <c r="BX99" i="53"/>
  <c r="BX100" i="53"/>
  <c r="BX101" i="53"/>
  <c r="BX102" i="53"/>
  <c r="BX103" i="53"/>
  <c r="BX104" i="53"/>
  <c r="BX105" i="53"/>
  <c r="BX106" i="53"/>
  <c r="BO8" i="53"/>
  <c r="BP8" i="53"/>
  <c r="BO9" i="53"/>
  <c r="BP9" i="53"/>
  <c r="BO10" i="53"/>
  <c r="BP10" i="53"/>
  <c r="BO11" i="53"/>
  <c r="BP11" i="53"/>
  <c r="BO12" i="53"/>
  <c r="BP12" i="53"/>
  <c r="BO13" i="53"/>
  <c r="BP13" i="53"/>
  <c r="BO14" i="53"/>
  <c r="BP14" i="53"/>
  <c r="BO15" i="53"/>
  <c r="BP15" i="53"/>
  <c r="BO16" i="53"/>
  <c r="BP16" i="53"/>
  <c r="BO17" i="53"/>
  <c r="BP17" i="53"/>
  <c r="BO18" i="53"/>
  <c r="BP18" i="53"/>
  <c r="BO19" i="53"/>
  <c r="BP19" i="53"/>
  <c r="BO20" i="53"/>
  <c r="BP20" i="53"/>
  <c r="BO21" i="53"/>
  <c r="BP21" i="53"/>
  <c r="BO22" i="53"/>
  <c r="BP22" i="53"/>
  <c r="BO23" i="53"/>
  <c r="BP23" i="53"/>
  <c r="BO24" i="53"/>
  <c r="BP24" i="53"/>
  <c r="BO25" i="53"/>
  <c r="BP25" i="53"/>
  <c r="BO26" i="53"/>
  <c r="BP26" i="53"/>
  <c r="BO27" i="53"/>
  <c r="BP27" i="53"/>
  <c r="BO28" i="53"/>
  <c r="BP28" i="53"/>
  <c r="BO29" i="53"/>
  <c r="BP29" i="53"/>
  <c r="BO30" i="53"/>
  <c r="BP30" i="53"/>
  <c r="BO31" i="53"/>
  <c r="BP31" i="53"/>
  <c r="BO32" i="53"/>
  <c r="BP32" i="53"/>
  <c r="BO33" i="53"/>
  <c r="BP33" i="53"/>
  <c r="BO34" i="53"/>
  <c r="BP34" i="53"/>
  <c r="BO35" i="53"/>
  <c r="BP35" i="53"/>
  <c r="BO36" i="53"/>
  <c r="BP36" i="53"/>
  <c r="BO37" i="53"/>
  <c r="BP37" i="53"/>
  <c r="BO38" i="53"/>
  <c r="BP38" i="53"/>
  <c r="BO39" i="53"/>
  <c r="BP39" i="53"/>
  <c r="BO40" i="53"/>
  <c r="BP40" i="53"/>
  <c r="BO41" i="53"/>
  <c r="BP41" i="53"/>
  <c r="BO42" i="53"/>
  <c r="BP42" i="53"/>
  <c r="BO43" i="53"/>
  <c r="BP43" i="53"/>
  <c r="BO44" i="53"/>
  <c r="BP44" i="53"/>
  <c r="BO45" i="53"/>
  <c r="BP45" i="53"/>
  <c r="BO46" i="53"/>
  <c r="BP46" i="53"/>
  <c r="BO47" i="53"/>
  <c r="BP47" i="53"/>
  <c r="BO48" i="53"/>
  <c r="BP48" i="53"/>
  <c r="BO49" i="53"/>
  <c r="BP49" i="53"/>
  <c r="BO50" i="53"/>
  <c r="BP50" i="53"/>
  <c r="BO51" i="53"/>
  <c r="BP51" i="53"/>
  <c r="BO52" i="53"/>
  <c r="BP52" i="53"/>
  <c r="BO53" i="53"/>
  <c r="BP53" i="53"/>
  <c r="BO54" i="53"/>
  <c r="BP54" i="53"/>
  <c r="BO55" i="53"/>
  <c r="BP55" i="53"/>
  <c r="BO56" i="53"/>
  <c r="BP56" i="53"/>
  <c r="BO57" i="53"/>
  <c r="BP57" i="53"/>
  <c r="BO58" i="53"/>
  <c r="BP58" i="53"/>
  <c r="BO59" i="53"/>
  <c r="BP59" i="53"/>
  <c r="BO60" i="53"/>
  <c r="BP60" i="53"/>
  <c r="BO61" i="53"/>
  <c r="BP61" i="53"/>
  <c r="BO62" i="53"/>
  <c r="BP62" i="53"/>
  <c r="BO63" i="53"/>
  <c r="BP63" i="53"/>
  <c r="BO64" i="53"/>
  <c r="BP64" i="53"/>
  <c r="BO65" i="53"/>
  <c r="BP65" i="53"/>
  <c r="BO66" i="53"/>
  <c r="BP66" i="53"/>
  <c r="BO67" i="53"/>
  <c r="BP67" i="53"/>
  <c r="BO68" i="53"/>
  <c r="BP68" i="53"/>
  <c r="BO69" i="53"/>
  <c r="BP69" i="53"/>
  <c r="BO70" i="53"/>
  <c r="BP70" i="53"/>
  <c r="BO71" i="53"/>
  <c r="BP71" i="53"/>
  <c r="BO72" i="53"/>
  <c r="BP72" i="53"/>
  <c r="BO73" i="53"/>
  <c r="BP73" i="53"/>
  <c r="BO74" i="53"/>
  <c r="BP74" i="53"/>
  <c r="BO75" i="53"/>
  <c r="BP75" i="53"/>
  <c r="BO76" i="53"/>
  <c r="BP76" i="53"/>
  <c r="BO77" i="53"/>
  <c r="BP77" i="53"/>
  <c r="BO78" i="53"/>
  <c r="BP78" i="53"/>
  <c r="BO79" i="53"/>
  <c r="BP79" i="53"/>
  <c r="BO80" i="53"/>
  <c r="BP80" i="53"/>
  <c r="BO81" i="53"/>
  <c r="BP81" i="53"/>
  <c r="BO82" i="53"/>
  <c r="BP82" i="53"/>
  <c r="BO83" i="53"/>
  <c r="BP83" i="53"/>
  <c r="BO84" i="53"/>
  <c r="BP84" i="53"/>
  <c r="BO85" i="53"/>
  <c r="BP85" i="53"/>
  <c r="BO86" i="53"/>
  <c r="BP86" i="53"/>
  <c r="BO87" i="53"/>
  <c r="BP87" i="53"/>
  <c r="BO88" i="53"/>
  <c r="BP88" i="53"/>
  <c r="BO89" i="53"/>
  <c r="BP89" i="53"/>
  <c r="BO90" i="53"/>
  <c r="BP90" i="53"/>
  <c r="BO91" i="53"/>
  <c r="BP91" i="53"/>
  <c r="BO92" i="53"/>
  <c r="BP92" i="53"/>
  <c r="BO93" i="53"/>
  <c r="BP93" i="53"/>
  <c r="BO94" i="53"/>
  <c r="BP94" i="53"/>
  <c r="BO95" i="53"/>
  <c r="BP95" i="53"/>
  <c r="BO96" i="53"/>
  <c r="BP96" i="53"/>
  <c r="BO97" i="53"/>
  <c r="BP97" i="53"/>
  <c r="BO98" i="53"/>
  <c r="BP98" i="53"/>
  <c r="BO99" i="53"/>
  <c r="BP99" i="53"/>
  <c r="BO100" i="53"/>
  <c r="BP100" i="53"/>
  <c r="BO101" i="53"/>
  <c r="BP101" i="53"/>
  <c r="BO102" i="53"/>
  <c r="BP102" i="53"/>
  <c r="BO103" i="53"/>
  <c r="BP103" i="53"/>
  <c r="BO104" i="53"/>
  <c r="BP104" i="53"/>
  <c r="BO105" i="53"/>
  <c r="BP105" i="53"/>
  <c r="BO106" i="53"/>
  <c r="BP106" i="53"/>
  <c r="AH8" i="53"/>
  <c r="AI8" i="53"/>
  <c r="AH9" i="53"/>
  <c r="AI9" i="53"/>
  <c r="AH10" i="53"/>
  <c r="AI10" i="53"/>
  <c r="AH11" i="53"/>
  <c r="AI11" i="53"/>
  <c r="AH12" i="53"/>
  <c r="AI12" i="53"/>
  <c r="AH13" i="53"/>
  <c r="AI13" i="53"/>
  <c r="AH14" i="53"/>
  <c r="AI14" i="53"/>
  <c r="AH15" i="53"/>
  <c r="AI15" i="53"/>
  <c r="AH16" i="53"/>
  <c r="AI16" i="53"/>
  <c r="AH17" i="53"/>
  <c r="AI17" i="53"/>
  <c r="AH18" i="53"/>
  <c r="AI18" i="53"/>
  <c r="AH19" i="53"/>
  <c r="AI19" i="53"/>
  <c r="AH20" i="53"/>
  <c r="AI20" i="53"/>
  <c r="AH21" i="53"/>
  <c r="AI21" i="53"/>
  <c r="AH22" i="53"/>
  <c r="AI22" i="53"/>
  <c r="AH23" i="53"/>
  <c r="AI23" i="53"/>
  <c r="AH24" i="53"/>
  <c r="AI24" i="53"/>
  <c r="AH25" i="53"/>
  <c r="AI25" i="53"/>
  <c r="AH26" i="53"/>
  <c r="AI26" i="53"/>
  <c r="AH27" i="53"/>
  <c r="AI27" i="53"/>
  <c r="AH28" i="53"/>
  <c r="AI28" i="53"/>
  <c r="AH29" i="53"/>
  <c r="AI29" i="53"/>
  <c r="AH30" i="53"/>
  <c r="AI30" i="53"/>
  <c r="AH31" i="53"/>
  <c r="AI31" i="53"/>
  <c r="AH32" i="53"/>
  <c r="AI32" i="53"/>
  <c r="AH33" i="53"/>
  <c r="AI33" i="53"/>
  <c r="AH34" i="53"/>
  <c r="AI34" i="53"/>
  <c r="AH35" i="53"/>
  <c r="AI35" i="53"/>
  <c r="AH36" i="53"/>
  <c r="AI36" i="53"/>
  <c r="AH37" i="53"/>
  <c r="AI37" i="53"/>
  <c r="AH38" i="53"/>
  <c r="AI38" i="53"/>
  <c r="AH39" i="53"/>
  <c r="AI39" i="53"/>
  <c r="AH40" i="53"/>
  <c r="AI40" i="53"/>
  <c r="AH41" i="53"/>
  <c r="AI41" i="53"/>
  <c r="AH42" i="53"/>
  <c r="AI42" i="53"/>
  <c r="AH43" i="53"/>
  <c r="AI43" i="53"/>
  <c r="AH44" i="53"/>
  <c r="AI44" i="53"/>
  <c r="AH45" i="53"/>
  <c r="AI45" i="53"/>
  <c r="AH46" i="53"/>
  <c r="AI46" i="53"/>
  <c r="AH47" i="53"/>
  <c r="AI47" i="53"/>
  <c r="AH48" i="53"/>
  <c r="AI48" i="53"/>
  <c r="AH49" i="53"/>
  <c r="AI49" i="53"/>
  <c r="AH50" i="53"/>
  <c r="AI50" i="53"/>
  <c r="AH51" i="53"/>
  <c r="AI51" i="53"/>
  <c r="AH52" i="53"/>
  <c r="AI52" i="53"/>
  <c r="AH53" i="53"/>
  <c r="AI53" i="53"/>
  <c r="AH54" i="53"/>
  <c r="AI54" i="53"/>
  <c r="AH55" i="53"/>
  <c r="AI55" i="53"/>
  <c r="AH56" i="53"/>
  <c r="AI56" i="53"/>
  <c r="AH57" i="53"/>
  <c r="AI57" i="53"/>
  <c r="AH58" i="53"/>
  <c r="AI58" i="53"/>
  <c r="AH59" i="53"/>
  <c r="AI59" i="53"/>
  <c r="AH60" i="53"/>
  <c r="AI60" i="53"/>
  <c r="AH61" i="53"/>
  <c r="AI61" i="53"/>
  <c r="AH62" i="53"/>
  <c r="AI62" i="53"/>
  <c r="AH63" i="53"/>
  <c r="AI63" i="53"/>
  <c r="AH64" i="53"/>
  <c r="AI64" i="53"/>
  <c r="AH65" i="53"/>
  <c r="AI65" i="53"/>
  <c r="AH66" i="53"/>
  <c r="AI66" i="53"/>
  <c r="AH67" i="53"/>
  <c r="AI67" i="53"/>
  <c r="AH68" i="53"/>
  <c r="AI68" i="53"/>
  <c r="AH69" i="53"/>
  <c r="AI69" i="53"/>
  <c r="AH70" i="53"/>
  <c r="AI70" i="53"/>
  <c r="AH71" i="53"/>
  <c r="AI71" i="53"/>
  <c r="AH72" i="53"/>
  <c r="AI72" i="53"/>
  <c r="AH73" i="53"/>
  <c r="AI73" i="53"/>
  <c r="AH74" i="53"/>
  <c r="AI74" i="53"/>
  <c r="AH75" i="53"/>
  <c r="AI75" i="53"/>
  <c r="AH76" i="53"/>
  <c r="AI76" i="53"/>
  <c r="AH77" i="53"/>
  <c r="AI77" i="53"/>
  <c r="AH78" i="53"/>
  <c r="AI78" i="53"/>
  <c r="AH79" i="53"/>
  <c r="AI79" i="53"/>
  <c r="AH80" i="53"/>
  <c r="AI80" i="53"/>
  <c r="AH81" i="53"/>
  <c r="AI81" i="53"/>
  <c r="AH82" i="53"/>
  <c r="AI82" i="53"/>
  <c r="AH83" i="53"/>
  <c r="AI83" i="53"/>
  <c r="AH84" i="53"/>
  <c r="AI84" i="53"/>
  <c r="AH85" i="53"/>
  <c r="AI85" i="53"/>
  <c r="AH86" i="53"/>
  <c r="AI86" i="53"/>
  <c r="AH87" i="53"/>
  <c r="AI87" i="53"/>
  <c r="AH88" i="53"/>
  <c r="AI88" i="53"/>
  <c r="AH89" i="53"/>
  <c r="AI89" i="53"/>
  <c r="AH90" i="53"/>
  <c r="AI90" i="53"/>
  <c r="AH91" i="53"/>
  <c r="AI91" i="53"/>
  <c r="AH92" i="53"/>
  <c r="AI92" i="53"/>
  <c r="AH93" i="53"/>
  <c r="AI93" i="53"/>
  <c r="AH94" i="53"/>
  <c r="AI94" i="53"/>
  <c r="AH95" i="53"/>
  <c r="AI95" i="53"/>
  <c r="AH96" i="53"/>
  <c r="AI96" i="53"/>
  <c r="AH97" i="53"/>
  <c r="AI97" i="53"/>
  <c r="AH98" i="53"/>
  <c r="AI98" i="53"/>
  <c r="AH99" i="53"/>
  <c r="AI99" i="53"/>
  <c r="AH100" i="53"/>
  <c r="AI100" i="53"/>
  <c r="AH101" i="53"/>
  <c r="AI101" i="53"/>
  <c r="AH102" i="53"/>
  <c r="AI102" i="53"/>
  <c r="AH103" i="53"/>
  <c r="AI103" i="53"/>
  <c r="AH104" i="53"/>
  <c r="AI104" i="53"/>
  <c r="AH105" i="53"/>
  <c r="AI105" i="53"/>
  <c r="AH106" i="53"/>
  <c r="AI106" i="53"/>
  <c r="AQ8" i="53"/>
  <c r="AQ9" i="53"/>
  <c r="AQ10" i="53"/>
  <c r="AQ11" i="53"/>
  <c r="AQ12" i="53"/>
  <c r="AQ13" i="53"/>
  <c r="AQ14" i="53"/>
  <c r="AQ15" i="53"/>
  <c r="AQ16" i="53"/>
  <c r="AQ17" i="53"/>
  <c r="AQ18" i="53"/>
  <c r="AQ19" i="53"/>
  <c r="AQ20" i="53"/>
  <c r="AQ21" i="53"/>
  <c r="AQ22" i="53"/>
  <c r="AQ23" i="53"/>
  <c r="AQ24" i="53"/>
  <c r="AQ25" i="53"/>
  <c r="AQ26" i="53"/>
  <c r="AQ27" i="53"/>
  <c r="AQ28" i="53"/>
  <c r="AQ29" i="53"/>
  <c r="AQ30" i="53"/>
  <c r="AQ31" i="53"/>
  <c r="AQ32" i="53"/>
  <c r="AQ33" i="53"/>
  <c r="AQ34" i="53"/>
  <c r="AQ35" i="53"/>
  <c r="AQ36" i="53"/>
  <c r="AQ37" i="53"/>
  <c r="AQ38" i="53"/>
  <c r="AQ39" i="53"/>
  <c r="AQ40" i="53"/>
  <c r="AQ41" i="53"/>
  <c r="AQ42" i="53"/>
  <c r="AQ43" i="53"/>
  <c r="AQ44" i="53"/>
  <c r="AQ45" i="53"/>
  <c r="AQ46" i="53"/>
  <c r="AQ47" i="53"/>
  <c r="AQ48" i="53"/>
  <c r="AQ49" i="53"/>
  <c r="AQ50" i="53"/>
  <c r="AQ51" i="53"/>
  <c r="AQ52" i="53"/>
  <c r="AQ53" i="53"/>
  <c r="AQ54" i="53"/>
  <c r="AQ55" i="53"/>
  <c r="AQ56" i="53"/>
  <c r="AQ57" i="53"/>
  <c r="AQ58" i="53"/>
  <c r="AQ59" i="53"/>
  <c r="AQ60" i="53"/>
  <c r="AQ61" i="53"/>
  <c r="AQ62" i="53"/>
  <c r="AQ63" i="53"/>
  <c r="AQ64" i="53"/>
  <c r="AQ65" i="53"/>
  <c r="AQ66" i="53"/>
  <c r="AQ67" i="53"/>
  <c r="AQ68" i="53"/>
  <c r="AQ69" i="53"/>
  <c r="AQ70" i="53"/>
  <c r="AQ71" i="53"/>
  <c r="AQ72" i="53"/>
  <c r="AQ73" i="53"/>
  <c r="AQ74" i="53"/>
  <c r="AQ75" i="53"/>
  <c r="AQ76" i="53"/>
  <c r="AQ77" i="53"/>
  <c r="AQ78" i="53"/>
  <c r="AQ79" i="53"/>
  <c r="AQ80" i="53"/>
  <c r="AQ81" i="53"/>
  <c r="AQ82" i="53"/>
  <c r="AQ83" i="53"/>
  <c r="AQ84" i="53"/>
  <c r="AQ85" i="53"/>
  <c r="AQ86" i="53"/>
  <c r="AQ87" i="53"/>
  <c r="AQ88" i="53"/>
  <c r="AQ89" i="53"/>
  <c r="AQ90" i="53"/>
  <c r="AQ91" i="53"/>
  <c r="AQ92" i="53"/>
  <c r="AQ93" i="53"/>
  <c r="AQ94" i="53"/>
  <c r="AQ95" i="53"/>
  <c r="AQ96" i="53"/>
  <c r="AQ97" i="53"/>
  <c r="AQ98" i="53"/>
  <c r="AQ99" i="53"/>
  <c r="AQ100" i="53"/>
  <c r="AQ101" i="53"/>
  <c r="AQ102" i="53"/>
  <c r="AQ103" i="53"/>
  <c r="AQ104" i="53"/>
  <c r="AQ105" i="53"/>
  <c r="AQ106" i="53"/>
  <c r="AI8" i="30"/>
  <c r="AI9" i="30"/>
  <c r="AI10" i="30"/>
  <c r="AI11" i="30"/>
  <c r="AI12" i="30"/>
  <c r="AI13" i="30"/>
  <c r="AI14" i="30"/>
  <c r="AI15" i="30"/>
  <c r="AI16" i="30"/>
  <c r="AI17" i="30"/>
  <c r="AI18" i="30"/>
  <c r="AI19" i="30"/>
  <c r="AI20" i="30"/>
  <c r="AI21" i="30"/>
  <c r="AI22" i="30"/>
  <c r="AI23" i="30"/>
  <c r="AI24" i="30"/>
  <c r="AI25" i="30"/>
  <c r="AI26" i="30"/>
  <c r="AI27" i="30"/>
  <c r="AI28" i="30"/>
  <c r="AI29" i="30"/>
  <c r="AI30" i="30"/>
  <c r="AI31" i="30"/>
  <c r="AI32" i="30"/>
  <c r="AI33" i="30"/>
  <c r="AI34" i="30"/>
  <c r="AI35" i="30"/>
  <c r="AI36" i="30"/>
  <c r="AI37" i="30"/>
  <c r="AI38" i="30"/>
  <c r="AI39" i="30"/>
  <c r="AI40" i="30"/>
  <c r="AI41" i="30"/>
  <c r="AI42" i="30"/>
  <c r="AI43" i="30"/>
  <c r="AI44" i="30"/>
  <c r="AI45" i="30"/>
  <c r="AI46" i="30"/>
  <c r="AI47" i="30"/>
  <c r="AI48" i="30"/>
  <c r="AI49" i="30"/>
  <c r="AI50" i="30"/>
  <c r="AI51" i="30"/>
  <c r="AI52" i="30"/>
  <c r="AI53" i="30"/>
  <c r="AI54" i="30"/>
  <c r="AI55" i="30"/>
  <c r="AI56" i="30"/>
  <c r="AI57" i="30"/>
  <c r="AI58" i="30"/>
  <c r="AI59" i="30"/>
  <c r="AI60" i="30"/>
  <c r="AI61" i="30"/>
  <c r="AI62" i="30"/>
  <c r="AI63" i="30"/>
  <c r="AI64" i="30"/>
  <c r="AI65" i="30"/>
  <c r="AI66" i="30"/>
  <c r="AI67" i="30"/>
  <c r="AI68" i="30"/>
  <c r="AI69" i="30"/>
  <c r="AI70" i="30"/>
  <c r="AI71" i="30"/>
  <c r="AI72" i="30"/>
  <c r="AI73" i="30"/>
  <c r="AI74" i="30"/>
  <c r="AI75" i="30"/>
  <c r="AI76" i="30"/>
  <c r="AI77" i="30"/>
  <c r="AI78" i="30"/>
  <c r="AI79" i="30"/>
  <c r="AI80" i="30"/>
  <c r="AI81" i="30"/>
  <c r="AI82" i="30"/>
  <c r="AI83" i="30"/>
  <c r="AI84" i="30"/>
  <c r="AI85" i="30"/>
  <c r="AI86" i="30"/>
  <c r="AI87" i="30"/>
  <c r="AI88" i="30"/>
  <c r="AI89" i="30"/>
  <c r="AI90" i="30"/>
  <c r="AI91" i="30"/>
  <c r="AI92" i="30"/>
  <c r="AI93" i="30"/>
  <c r="AI94" i="30"/>
  <c r="AI95" i="30"/>
  <c r="AI96" i="30"/>
  <c r="AI97" i="30"/>
  <c r="AI98" i="30"/>
  <c r="AI99" i="30"/>
  <c r="AI100" i="30"/>
  <c r="AI101" i="30"/>
  <c r="AI102" i="30"/>
  <c r="AI103" i="30"/>
  <c r="AI104" i="30"/>
  <c r="AI105" i="30"/>
  <c r="AI106" i="30"/>
  <c r="AH8" i="30"/>
  <c r="AH9" i="30"/>
  <c r="AH10" i="30"/>
  <c r="AH11" i="30"/>
  <c r="AH12" i="30"/>
  <c r="AH13" i="30"/>
  <c r="AH14" i="30"/>
  <c r="AH15" i="30"/>
  <c r="AH16" i="30"/>
  <c r="AH17" i="30"/>
  <c r="AH18" i="30"/>
  <c r="AH19" i="30"/>
  <c r="AH20" i="30"/>
  <c r="AH21" i="30"/>
  <c r="AH22" i="30"/>
  <c r="AH23" i="30"/>
  <c r="AH24" i="30"/>
  <c r="AH25" i="30"/>
  <c r="AH26" i="30"/>
  <c r="AH27" i="30"/>
  <c r="AH28" i="30"/>
  <c r="AH29" i="30"/>
  <c r="AH30" i="30"/>
  <c r="AH31" i="30"/>
  <c r="AH32" i="30"/>
  <c r="AH33" i="30"/>
  <c r="AH34" i="30"/>
  <c r="AH35" i="30"/>
  <c r="AH36" i="30"/>
  <c r="AH37" i="30"/>
  <c r="AH38" i="30"/>
  <c r="AH39" i="30"/>
  <c r="AH40" i="30"/>
  <c r="AH41" i="30"/>
  <c r="AH42" i="30"/>
  <c r="AH43" i="30"/>
  <c r="AH44" i="30"/>
  <c r="AH45" i="30"/>
  <c r="AH46" i="30"/>
  <c r="AH47" i="30"/>
  <c r="AH48" i="30"/>
  <c r="AH49" i="30"/>
  <c r="AH50" i="30"/>
  <c r="AH51" i="30"/>
  <c r="AH52" i="30"/>
  <c r="AH53" i="30"/>
  <c r="AH54" i="30"/>
  <c r="AH55" i="30"/>
  <c r="AH56" i="30"/>
  <c r="AH57" i="30"/>
  <c r="AH58" i="30"/>
  <c r="AH59" i="30"/>
  <c r="AH60" i="30"/>
  <c r="AH61" i="30"/>
  <c r="AH62" i="30"/>
  <c r="AH63" i="30"/>
  <c r="AH64" i="30"/>
  <c r="AH65" i="30"/>
  <c r="AH66" i="30"/>
  <c r="AH67" i="30"/>
  <c r="AH68" i="30"/>
  <c r="AH69" i="30"/>
  <c r="AH70" i="30"/>
  <c r="AH71" i="30"/>
  <c r="AH72" i="30"/>
  <c r="AH73" i="30"/>
  <c r="AH74" i="30"/>
  <c r="AH75" i="30"/>
  <c r="AH76" i="30"/>
  <c r="AH77" i="30"/>
  <c r="AH78" i="30"/>
  <c r="AH79" i="30"/>
  <c r="AH80" i="30"/>
  <c r="AH81" i="30"/>
  <c r="AH82" i="30"/>
  <c r="AH83" i="30"/>
  <c r="AH84" i="30"/>
  <c r="AH85" i="30"/>
  <c r="AH86" i="30"/>
  <c r="AH87" i="30"/>
  <c r="AH88" i="30"/>
  <c r="AH89" i="30"/>
  <c r="AH90" i="30"/>
  <c r="AH91" i="30"/>
  <c r="AH92" i="30"/>
  <c r="AH93" i="30"/>
  <c r="AH94" i="30"/>
  <c r="AH95" i="30"/>
  <c r="AH96" i="30"/>
  <c r="AH97" i="30"/>
  <c r="AH98" i="30"/>
  <c r="AH99" i="30"/>
  <c r="AH100" i="30"/>
  <c r="AH101" i="30"/>
  <c r="AH102" i="30"/>
  <c r="AH103" i="30"/>
  <c r="AH104" i="30"/>
  <c r="AH105" i="30"/>
  <c r="AH106" i="30"/>
  <c r="AQ8" i="30"/>
  <c r="AQ9" i="30"/>
  <c r="AQ10" i="30"/>
  <c r="AQ11" i="30"/>
  <c r="AQ12" i="30"/>
  <c r="AQ13" i="30"/>
  <c r="AQ14" i="30"/>
  <c r="AQ15" i="30"/>
  <c r="AQ16" i="30"/>
  <c r="AQ17" i="30"/>
  <c r="AQ18" i="30"/>
  <c r="AQ19" i="30"/>
  <c r="AQ20" i="30"/>
  <c r="AQ21" i="30"/>
  <c r="AQ22" i="30"/>
  <c r="AQ23" i="30"/>
  <c r="AQ24" i="30"/>
  <c r="AQ25" i="30"/>
  <c r="AQ26" i="30"/>
  <c r="AQ27" i="30"/>
  <c r="AQ28" i="30"/>
  <c r="AQ29" i="30"/>
  <c r="AQ30" i="30"/>
  <c r="AQ31" i="30"/>
  <c r="AQ32" i="30"/>
  <c r="AQ33" i="30"/>
  <c r="AQ34" i="30"/>
  <c r="AQ35" i="30"/>
  <c r="AQ36" i="30"/>
  <c r="AQ37" i="30"/>
  <c r="AQ38" i="30"/>
  <c r="AQ39" i="30"/>
  <c r="AQ40" i="30"/>
  <c r="AQ41" i="30"/>
  <c r="AQ42" i="30"/>
  <c r="AQ43" i="30"/>
  <c r="AQ44" i="30"/>
  <c r="AQ45" i="30"/>
  <c r="AQ46" i="30"/>
  <c r="AQ47" i="30"/>
  <c r="AQ48" i="30"/>
  <c r="AQ49" i="30"/>
  <c r="AQ50" i="30"/>
  <c r="AQ51" i="30"/>
  <c r="AQ52" i="30"/>
  <c r="AQ53" i="30"/>
  <c r="AQ54" i="30"/>
  <c r="AQ55" i="30"/>
  <c r="AQ56" i="30"/>
  <c r="AQ57" i="30"/>
  <c r="AQ58" i="30"/>
  <c r="AQ59" i="30"/>
  <c r="AQ60" i="30"/>
  <c r="AQ61" i="30"/>
  <c r="AQ62" i="30"/>
  <c r="AQ63" i="30"/>
  <c r="AQ64" i="30"/>
  <c r="AQ65" i="30"/>
  <c r="AQ66" i="30"/>
  <c r="AQ67" i="30"/>
  <c r="AQ68" i="30"/>
  <c r="AQ69" i="30"/>
  <c r="AQ70" i="30"/>
  <c r="AQ71" i="30"/>
  <c r="AQ72" i="30"/>
  <c r="AQ73" i="30"/>
  <c r="AQ74" i="30"/>
  <c r="AQ75" i="30"/>
  <c r="AQ76" i="30"/>
  <c r="AQ77" i="30"/>
  <c r="AQ78" i="30"/>
  <c r="AQ79" i="30"/>
  <c r="AQ80" i="30"/>
  <c r="AQ81" i="30"/>
  <c r="AQ82" i="30"/>
  <c r="AQ83" i="30"/>
  <c r="AQ84" i="30"/>
  <c r="AQ85" i="30"/>
  <c r="AQ86" i="30"/>
  <c r="AQ87" i="30"/>
  <c r="AQ88" i="30"/>
  <c r="AQ89" i="30"/>
  <c r="AQ90" i="30"/>
  <c r="AQ91" i="30"/>
  <c r="AQ92" i="30"/>
  <c r="AQ93" i="30"/>
  <c r="AQ94" i="30"/>
  <c r="AQ95" i="30"/>
  <c r="AQ96" i="30"/>
  <c r="AQ97" i="30"/>
  <c r="AQ98" i="30"/>
  <c r="AQ99" i="30"/>
  <c r="AQ100" i="30"/>
  <c r="AQ101" i="30"/>
  <c r="AQ102" i="30"/>
  <c r="AQ103" i="30"/>
  <c r="AQ104" i="30"/>
  <c r="AQ105" i="30"/>
  <c r="AQ106" i="30"/>
  <c r="BX8" i="30"/>
  <c r="BX9" i="30"/>
  <c r="BX10" i="30"/>
  <c r="BX11" i="30"/>
  <c r="BX12" i="30"/>
  <c r="BX13" i="30"/>
  <c r="BX14" i="30"/>
  <c r="BX15" i="30"/>
  <c r="BX16" i="30"/>
  <c r="BX17" i="30"/>
  <c r="BX18" i="30"/>
  <c r="BX19" i="30"/>
  <c r="BX20" i="30"/>
  <c r="BX21" i="30"/>
  <c r="BX22" i="30"/>
  <c r="BX23" i="30"/>
  <c r="BX24" i="30"/>
  <c r="BX25" i="30"/>
  <c r="BX26" i="30"/>
  <c r="BX27" i="30"/>
  <c r="BX28" i="30"/>
  <c r="BX29" i="30"/>
  <c r="BX30" i="30"/>
  <c r="BX31" i="30"/>
  <c r="BX32" i="30"/>
  <c r="BX33" i="30"/>
  <c r="BX34" i="30"/>
  <c r="BX35" i="30"/>
  <c r="BX36" i="30"/>
  <c r="BX37" i="30"/>
  <c r="BX38" i="30"/>
  <c r="BX39" i="30"/>
  <c r="BX40" i="30"/>
  <c r="BX41" i="30"/>
  <c r="BX42" i="30"/>
  <c r="BX43" i="30"/>
  <c r="BX44" i="30"/>
  <c r="BX45" i="30"/>
  <c r="BX46" i="30"/>
  <c r="BX47" i="30"/>
  <c r="BX48" i="30"/>
  <c r="BX49" i="30"/>
  <c r="BX50" i="30"/>
  <c r="BX51" i="30"/>
  <c r="BX52" i="30"/>
  <c r="BX53" i="30"/>
  <c r="BX54" i="30"/>
  <c r="BX55" i="30"/>
  <c r="BX56" i="30"/>
  <c r="BX57" i="30"/>
  <c r="BX58" i="30"/>
  <c r="BX59" i="30"/>
  <c r="BX60" i="30"/>
  <c r="BX61" i="30"/>
  <c r="BX62" i="30"/>
  <c r="BX63" i="30"/>
  <c r="BX64" i="30"/>
  <c r="BX65" i="30"/>
  <c r="BX66" i="30"/>
  <c r="BX67" i="30"/>
  <c r="BX68" i="30"/>
  <c r="BX69" i="30"/>
  <c r="BX70" i="30"/>
  <c r="BX71" i="30"/>
  <c r="BX72" i="30"/>
  <c r="BX73" i="30"/>
  <c r="BX74" i="30"/>
  <c r="BX75" i="30"/>
  <c r="BX76" i="30"/>
  <c r="BX77" i="30"/>
  <c r="BX78" i="30"/>
  <c r="BX79" i="30"/>
  <c r="BX80" i="30"/>
  <c r="BX81" i="30"/>
  <c r="BX82" i="30"/>
  <c r="BX83" i="30"/>
  <c r="BX84" i="30"/>
  <c r="BX85" i="30"/>
  <c r="BX86" i="30"/>
  <c r="BX87" i="30"/>
  <c r="BX88" i="30"/>
  <c r="BX89" i="30"/>
  <c r="BX90" i="30"/>
  <c r="BX91" i="30"/>
  <c r="BX92" i="30"/>
  <c r="BX93" i="30"/>
  <c r="BX94" i="30"/>
  <c r="BX95" i="30"/>
  <c r="BX96" i="30"/>
  <c r="BX97" i="30"/>
  <c r="BX98" i="30"/>
  <c r="BX99" i="30"/>
  <c r="BX100" i="30"/>
  <c r="BX101" i="30"/>
  <c r="BX102" i="30"/>
  <c r="BX103" i="30"/>
  <c r="BX104" i="30"/>
  <c r="BX105" i="30"/>
  <c r="BX106" i="30"/>
  <c r="BP8" i="30"/>
  <c r="BP9" i="30"/>
  <c r="BP10" i="30"/>
  <c r="BP11" i="30"/>
  <c r="BP12" i="30"/>
  <c r="BP13" i="30"/>
  <c r="BP14" i="30"/>
  <c r="BP15" i="30"/>
  <c r="BP16" i="30"/>
  <c r="BP17" i="30"/>
  <c r="BP18" i="30"/>
  <c r="BP19" i="30"/>
  <c r="BP20" i="30"/>
  <c r="BP21" i="30"/>
  <c r="BP22" i="30"/>
  <c r="BP23" i="30"/>
  <c r="BP24" i="30"/>
  <c r="BP25" i="30"/>
  <c r="BP26" i="30"/>
  <c r="BP27" i="30"/>
  <c r="BP28" i="30"/>
  <c r="BP29" i="30"/>
  <c r="BP30" i="30"/>
  <c r="BP31" i="30"/>
  <c r="BP32" i="30"/>
  <c r="BP33" i="30"/>
  <c r="BP34" i="30"/>
  <c r="BP35" i="30"/>
  <c r="BP36" i="30"/>
  <c r="BP37" i="30"/>
  <c r="BP38" i="30"/>
  <c r="BP39" i="30"/>
  <c r="BP40" i="30"/>
  <c r="BP41" i="30"/>
  <c r="BP42" i="30"/>
  <c r="BP43" i="30"/>
  <c r="BP44" i="30"/>
  <c r="BP45" i="30"/>
  <c r="BP46" i="30"/>
  <c r="BP47" i="30"/>
  <c r="BP48" i="30"/>
  <c r="BP49" i="30"/>
  <c r="BP50" i="30"/>
  <c r="BP51" i="30"/>
  <c r="BP52" i="30"/>
  <c r="BP53" i="30"/>
  <c r="BP54" i="30"/>
  <c r="BP55" i="30"/>
  <c r="BP56" i="30"/>
  <c r="BP57" i="30"/>
  <c r="BP58" i="30"/>
  <c r="BP59" i="30"/>
  <c r="BP60" i="30"/>
  <c r="BP61" i="30"/>
  <c r="BP62" i="30"/>
  <c r="BP63" i="30"/>
  <c r="BP64" i="30"/>
  <c r="BP65" i="30"/>
  <c r="BP66" i="30"/>
  <c r="BP67" i="30"/>
  <c r="BP68" i="30"/>
  <c r="BP69" i="30"/>
  <c r="BP70" i="30"/>
  <c r="BP71" i="30"/>
  <c r="BP72" i="30"/>
  <c r="BP73" i="30"/>
  <c r="BP74" i="30"/>
  <c r="BP75" i="30"/>
  <c r="BP76" i="30"/>
  <c r="BP77" i="30"/>
  <c r="BP78" i="30"/>
  <c r="BP79" i="30"/>
  <c r="BP80" i="30"/>
  <c r="BP81" i="30"/>
  <c r="BP82" i="30"/>
  <c r="BP83" i="30"/>
  <c r="BP84" i="30"/>
  <c r="BP85" i="30"/>
  <c r="BP86" i="30"/>
  <c r="BP87" i="30"/>
  <c r="BP88" i="30"/>
  <c r="BP89" i="30"/>
  <c r="BP90" i="30"/>
  <c r="BP91" i="30"/>
  <c r="BP92" i="30"/>
  <c r="BP93" i="30"/>
  <c r="BP94" i="30"/>
  <c r="BP95" i="30"/>
  <c r="BP96" i="30"/>
  <c r="BP97" i="30"/>
  <c r="BP98" i="30"/>
  <c r="BP99" i="30"/>
  <c r="BP100" i="30"/>
  <c r="BP101" i="30"/>
  <c r="BP102" i="30"/>
  <c r="BP103" i="30"/>
  <c r="BP104" i="30"/>
  <c r="BP105" i="30"/>
  <c r="BP106" i="30"/>
  <c r="BO8" i="30"/>
  <c r="BO9" i="30"/>
  <c r="BO10" i="30"/>
  <c r="BO11" i="30"/>
  <c r="BO12" i="30"/>
  <c r="BO13" i="30"/>
  <c r="BO14" i="30"/>
  <c r="BO15" i="30"/>
  <c r="BO16" i="30"/>
  <c r="BO17" i="30"/>
  <c r="BO18" i="30"/>
  <c r="BO19" i="30"/>
  <c r="BO20" i="30"/>
  <c r="BO21" i="30"/>
  <c r="BO22" i="30"/>
  <c r="BO23" i="30"/>
  <c r="BO24" i="30"/>
  <c r="BO25" i="30"/>
  <c r="BO26" i="30"/>
  <c r="BO27" i="30"/>
  <c r="BO28" i="30"/>
  <c r="BO29" i="30"/>
  <c r="BO30" i="30"/>
  <c r="BO31" i="30"/>
  <c r="BO32" i="30"/>
  <c r="BO33" i="30"/>
  <c r="BO34" i="30"/>
  <c r="BO35" i="30"/>
  <c r="BO36" i="30"/>
  <c r="BO37" i="30"/>
  <c r="BO38" i="30"/>
  <c r="BO39" i="30"/>
  <c r="BO40" i="30"/>
  <c r="BO41" i="30"/>
  <c r="BO42" i="30"/>
  <c r="BO43" i="30"/>
  <c r="BO44" i="30"/>
  <c r="BO45" i="30"/>
  <c r="BO46" i="30"/>
  <c r="BO47" i="30"/>
  <c r="BO48" i="30"/>
  <c r="BO49" i="30"/>
  <c r="BO50" i="30"/>
  <c r="BO51" i="30"/>
  <c r="BO52" i="30"/>
  <c r="BO53" i="30"/>
  <c r="BO54" i="30"/>
  <c r="BO55" i="30"/>
  <c r="BO56" i="30"/>
  <c r="BO57" i="30"/>
  <c r="BO58" i="30"/>
  <c r="BO59" i="30"/>
  <c r="BO60" i="30"/>
  <c r="BO61" i="30"/>
  <c r="BO62" i="30"/>
  <c r="BO63" i="30"/>
  <c r="BO64" i="30"/>
  <c r="BO65" i="30"/>
  <c r="BO66" i="30"/>
  <c r="BO67" i="30"/>
  <c r="BO68" i="30"/>
  <c r="BO69" i="30"/>
  <c r="BO70" i="30"/>
  <c r="BO71" i="30"/>
  <c r="BO72" i="30"/>
  <c r="BO73" i="30"/>
  <c r="BO74" i="30"/>
  <c r="BO75" i="30"/>
  <c r="BO76" i="30"/>
  <c r="BO77" i="30"/>
  <c r="BO78" i="30"/>
  <c r="BO79" i="30"/>
  <c r="BO80" i="30"/>
  <c r="BO81" i="30"/>
  <c r="BO82" i="30"/>
  <c r="BO83" i="30"/>
  <c r="BO84" i="30"/>
  <c r="BO85" i="30"/>
  <c r="BO86" i="30"/>
  <c r="BO87" i="30"/>
  <c r="BO88" i="30"/>
  <c r="BO89" i="30"/>
  <c r="BO90" i="30"/>
  <c r="BO91" i="30"/>
  <c r="BO92" i="30"/>
  <c r="BO93" i="30"/>
  <c r="BO94" i="30"/>
  <c r="BO95" i="30"/>
  <c r="BO96" i="30"/>
  <c r="BO97" i="30"/>
  <c r="BO98" i="30"/>
  <c r="BO99" i="30"/>
  <c r="BO100" i="30"/>
  <c r="BO101" i="30"/>
  <c r="BO102" i="30"/>
  <c r="BO103" i="30"/>
  <c r="BO104" i="30"/>
  <c r="BO105" i="30"/>
  <c r="BO106" i="30"/>
  <c r="BI8" i="13"/>
  <c r="BI9" i="13"/>
  <c r="BI10" i="13"/>
  <c r="BI11" i="13"/>
  <c r="BI12" i="13"/>
  <c r="BI13" i="13"/>
  <c r="BI14" i="13"/>
  <c r="BI15" i="13"/>
  <c r="BI16" i="13"/>
  <c r="BI17" i="13"/>
  <c r="BI18" i="13"/>
  <c r="BI19" i="13"/>
  <c r="BI20" i="13"/>
  <c r="BI21" i="13"/>
  <c r="BI22" i="13"/>
  <c r="BI23" i="13"/>
  <c r="BI24" i="13"/>
  <c r="BI25" i="13"/>
  <c r="BI26" i="13"/>
  <c r="BI27" i="13"/>
  <c r="BI28" i="13"/>
  <c r="BI29" i="13"/>
  <c r="BI30" i="13"/>
  <c r="BI31" i="13"/>
  <c r="BI32" i="13"/>
  <c r="BI33" i="13"/>
  <c r="BI34" i="13"/>
  <c r="BI35" i="13"/>
  <c r="BI36" i="13"/>
  <c r="BI37" i="13"/>
  <c r="BI38" i="13"/>
  <c r="BI39" i="13"/>
  <c r="BI40" i="13"/>
  <c r="BI41" i="13"/>
  <c r="BI42" i="13"/>
  <c r="BI43" i="13"/>
  <c r="BI44" i="13"/>
  <c r="BI45" i="13"/>
  <c r="BI46" i="13"/>
  <c r="BI47" i="13"/>
  <c r="BI48" i="13"/>
  <c r="BI49" i="13"/>
  <c r="BI50" i="13"/>
  <c r="BI51" i="13"/>
  <c r="BI52" i="13"/>
  <c r="BI53" i="13"/>
  <c r="BI54" i="13"/>
  <c r="BI55" i="13"/>
  <c r="BI56" i="13"/>
  <c r="BI57" i="13"/>
  <c r="BI58" i="13"/>
  <c r="BI59" i="13"/>
  <c r="BI60" i="13"/>
  <c r="BI61" i="13"/>
  <c r="BI62" i="13"/>
  <c r="BI63" i="13"/>
  <c r="BI64" i="13"/>
  <c r="BI65" i="13"/>
  <c r="BI66" i="13"/>
  <c r="BI67" i="13"/>
  <c r="BI68" i="13"/>
  <c r="BI69" i="13"/>
  <c r="BI70" i="13"/>
  <c r="BI71" i="13"/>
  <c r="BI72" i="13"/>
  <c r="BI73" i="13"/>
  <c r="BI74" i="13"/>
  <c r="BI75" i="13"/>
  <c r="BI76" i="13"/>
  <c r="BI77" i="13"/>
  <c r="BI78" i="13"/>
  <c r="BI79" i="13"/>
  <c r="BI80" i="13"/>
  <c r="BI81" i="13"/>
  <c r="BI82" i="13"/>
  <c r="BI83" i="13"/>
  <c r="BI84" i="13"/>
  <c r="BI85" i="13"/>
  <c r="BI86" i="13"/>
  <c r="BI87" i="13"/>
  <c r="BI88" i="13"/>
  <c r="BI89" i="13"/>
  <c r="BI90" i="13"/>
  <c r="BI91" i="13"/>
  <c r="BI92" i="13"/>
  <c r="BI93" i="13"/>
  <c r="BI94" i="13"/>
  <c r="BI95" i="13"/>
  <c r="BI96" i="13"/>
  <c r="BI97" i="13"/>
  <c r="BI98" i="13"/>
  <c r="BI99" i="13"/>
  <c r="BI100" i="13"/>
  <c r="BI101" i="13"/>
  <c r="BI102" i="13"/>
  <c r="BI103" i="13"/>
  <c r="BI104" i="13"/>
  <c r="BI105" i="13"/>
  <c r="BI106" i="13"/>
  <c r="BJ8" i="13"/>
  <c r="BJ9" i="13"/>
  <c r="BJ10" i="13"/>
  <c r="BJ11" i="13"/>
  <c r="BJ12" i="13"/>
  <c r="BJ13" i="13"/>
  <c r="BJ14" i="13"/>
  <c r="BJ15" i="13"/>
  <c r="BJ16" i="13"/>
  <c r="BJ17" i="13"/>
  <c r="BJ18" i="13"/>
  <c r="BJ19" i="13"/>
  <c r="BJ20" i="13"/>
  <c r="BJ21" i="13"/>
  <c r="BJ22" i="13"/>
  <c r="BJ23" i="13"/>
  <c r="BJ24" i="13"/>
  <c r="BJ25" i="13"/>
  <c r="BJ26" i="13"/>
  <c r="BJ27" i="13"/>
  <c r="BJ28" i="13"/>
  <c r="BJ29" i="13"/>
  <c r="BJ30" i="13"/>
  <c r="BJ31" i="13"/>
  <c r="BJ32" i="13"/>
  <c r="BJ33" i="13"/>
  <c r="BJ34" i="13"/>
  <c r="BJ35" i="13"/>
  <c r="BJ36" i="13"/>
  <c r="BJ37" i="13"/>
  <c r="BJ38" i="13"/>
  <c r="BJ39" i="13"/>
  <c r="BJ40" i="13"/>
  <c r="BJ41" i="13"/>
  <c r="BJ42" i="13"/>
  <c r="BJ43" i="13"/>
  <c r="BJ44" i="13"/>
  <c r="BJ45" i="13"/>
  <c r="BJ46" i="13"/>
  <c r="BJ47" i="13"/>
  <c r="BJ48" i="13"/>
  <c r="BJ49" i="13"/>
  <c r="BJ50" i="13"/>
  <c r="BJ51" i="13"/>
  <c r="BJ52" i="13"/>
  <c r="BJ53" i="13"/>
  <c r="BJ54" i="13"/>
  <c r="BJ55" i="13"/>
  <c r="BJ56" i="13"/>
  <c r="BJ57" i="13"/>
  <c r="BJ58" i="13"/>
  <c r="BJ59" i="13"/>
  <c r="BJ60" i="13"/>
  <c r="BJ61" i="13"/>
  <c r="BJ62" i="13"/>
  <c r="BJ63" i="13"/>
  <c r="BJ64" i="13"/>
  <c r="BJ65" i="13"/>
  <c r="BJ66" i="13"/>
  <c r="BJ67" i="13"/>
  <c r="BJ68" i="13"/>
  <c r="BJ69" i="13"/>
  <c r="BJ70" i="13"/>
  <c r="BJ71" i="13"/>
  <c r="BJ72" i="13"/>
  <c r="BJ73" i="13"/>
  <c r="BJ74" i="13"/>
  <c r="BJ75" i="13"/>
  <c r="BJ76" i="13"/>
  <c r="BJ77" i="13"/>
  <c r="BJ78" i="13"/>
  <c r="BJ79" i="13"/>
  <c r="BJ80" i="13"/>
  <c r="BJ81" i="13"/>
  <c r="BJ82" i="13"/>
  <c r="BJ83" i="13"/>
  <c r="BJ84" i="13"/>
  <c r="BJ85" i="13"/>
  <c r="BJ86" i="13"/>
  <c r="BJ87" i="13"/>
  <c r="BJ88" i="13"/>
  <c r="BJ89" i="13"/>
  <c r="BJ90" i="13"/>
  <c r="BJ91" i="13"/>
  <c r="BJ92" i="13"/>
  <c r="BJ93" i="13"/>
  <c r="BJ94" i="13"/>
  <c r="BJ95" i="13"/>
  <c r="BJ96" i="13"/>
  <c r="BJ97" i="13"/>
  <c r="BJ98" i="13"/>
  <c r="BJ99" i="13"/>
  <c r="BJ100" i="13"/>
  <c r="BJ101" i="13"/>
  <c r="BJ102" i="13"/>
  <c r="BJ103" i="13"/>
  <c r="BJ104" i="13"/>
  <c r="BJ105" i="13"/>
  <c r="BJ106" i="13"/>
  <c r="C29" i="38"/>
  <c r="C30" i="38"/>
  <c r="C31" i="38"/>
  <c r="C32" i="38"/>
  <c r="C3" i="38"/>
  <c r="P8" i="13"/>
  <c r="Q8" i="13"/>
  <c r="R8" i="13"/>
  <c r="S8" i="13"/>
  <c r="T8" i="13"/>
  <c r="U8" i="13"/>
  <c r="V8" i="13"/>
  <c r="W8" i="13"/>
  <c r="X8" i="13"/>
  <c r="Z8" i="13"/>
  <c r="AB8" i="13"/>
  <c r="P9" i="13"/>
  <c r="Q9" i="13"/>
  <c r="R9" i="13"/>
  <c r="S9" i="13"/>
  <c r="T9" i="13"/>
  <c r="U9" i="13"/>
  <c r="V9" i="13"/>
  <c r="W9" i="13"/>
  <c r="X9" i="13"/>
  <c r="Z9" i="13"/>
  <c r="AB9" i="13"/>
  <c r="P10" i="13"/>
  <c r="Q10" i="13"/>
  <c r="R10" i="13"/>
  <c r="S10" i="13"/>
  <c r="T10" i="13"/>
  <c r="U10" i="13"/>
  <c r="V10" i="13"/>
  <c r="W10" i="13"/>
  <c r="X10" i="13"/>
  <c r="Z10" i="13"/>
  <c r="AB10" i="13"/>
  <c r="P11" i="13"/>
  <c r="Q11" i="13"/>
  <c r="R11" i="13"/>
  <c r="S11" i="13"/>
  <c r="T11" i="13"/>
  <c r="U11" i="13"/>
  <c r="V11" i="13"/>
  <c r="W11" i="13"/>
  <c r="X11" i="13"/>
  <c r="Z11" i="13"/>
  <c r="AB11" i="13"/>
  <c r="P12" i="13"/>
  <c r="Q12" i="13"/>
  <c r="R12" i="13"/>
  <c r="S12" i="13"/>
  <c r="T12" i="13"/>
  <c r="U12" i="13"/>
  <c r="V12" i="13"/>
  <c r="W12" i="13"/>
  <c r="X12" i="13"/>
  <c r="Z12" i="13"/>
  <c r="AB12" i="13"/>
  <c r="P13" i="13"/>
  <c r="Q13" i="13"/>
  <c r="R13" i="13"/>
  <c r="S13" i="13"/>
  <c r="T13" i="13"/>
  <c r="U13" i="13"/>
  <c r="V13" i="13"/>
  <c r="W13" i="13"/>
  <c r="X13" i="13"/>
  <c r="Z13" i="13"/>
  <c r="AB13" i="13"/>
  <c r="P14" i="13"/>
  <c r="Q14" i="13"/>
  <c r="R14" i="13"/>
  <c r="S14" i="13"/>
  <c r="T14" i="13"/>
  <c r="U14" i="13"/>
  <c r="V14" i="13"/>
  <c r="W14" i="13"/>
  <c r="X14" i="13"/>
  <c r="Z14" i="13"/>
  <c r="AB14" i="13"/>
  <c r="P15" i="13"/>
  <c r="Q15" i="13"/>
  <c r="R15" i="13"/>
  <c r="S15" i="13"/>
  <c r="T15" i="13"/>
  <c r="U15" i="13"/>
  <c r="V15" i="13"/>
  <c r="W15" i="13"/>
  <c r="X15" i="13"/>
  <c r="Z15" i="13"/>
  <c r="AB15" i="13"/>
  <c r="P16" i="13"/>
  <c r="Q16" i="13"/>
  <c r="R16" i="13"/>
  <c r="S16" i="13"/>
  <c r="T16" i="13"/>
  <c r="U16" i="13"/>
  <c r="V16" i="13"/>
  <c r="W16" i="13"/>
  <c r="X16" i="13"/>
  <c r="Z16" i="13"/>
  <c r="AB16" i="13"/>
  <c r="P17" i="13"/>
  <c r="Q17" i="13"/>
  <c r="R17" i="13"/>
  <c r="S17" i="13"/>
  <c r="T17" i="13"/>
  <c r="U17" i="13"/>
  <c r="V17" i="13"/>
  <c r="W17" i="13"/>
  <c r="X17" i="13"/>
  <c r="Z17" i="13"/>
  <c r="AB17" i="13"/>
  <c r="P18" i="13"/>
  <c r="Q18" i="13"/>
  <c r="R18" i="13"/>
  <c r="S18" i="13"/>
  <c r="T18" i="13"/>
  <c r="U18" i="13"/>
  <c r="V18" i="13"/>
  <c r="W18" i="13"/>
  <c r="X18" i="13"/>
  <c r="Z18" i="13"/>
  <c r="AB18" i="13"/>
  <c r="P19" i="13"/>
  <c r="Q19" i="13"/>
  <c r="R19" i="13"/>
  <c r="S19" i="13"/>
  <c r="T19" i="13"/>
  <c r="U19" i="13"/>
  <c r="V19" i="13"/>
  <c r="W19" i="13"/>
  <c r="X19" i="13"/>
  <c r="Z19" i="13"/>
  <c r="AB19" i="13"/>
  <c r="P20" i="13"/>
  <c r="Q20" i="13"/>
  <c r="R20" i="13"/>
  <c r="S20" i="13"/>
  <c r="T20" i="13"/>
  <c r="U20" i="13"/>
  <c r="V20" i="13"/>
  <c r="W20" i="13"/>
  <c r="X20" i="13"/>
  <c r="Z20" i="13"/>
  <c r="AB20" i="13"/>
  <c r="P21" i="13"/>
  <c r="Q21" i="13"/>
  <c r="R21" i="13"/>
  <c r="S21" i="13"/>
  <c r="T21" i="13"/>
  <c r="U21" i="13"/>
  <c r="V21" i="13"/>
  <c r="W21" i="13"/>
  <c r="X21" i="13"/>
  <c r="Z21" i="13"/>
  <c r="AB21" i="13"/>
  <c r="P22" i="13"/>
  <c r="Q22" i="13"/>
  <c r="R22" i="13"/>
  <c r="S22" i="13"/>
  <c r="T22" i="13"/>
  <c r="U22" i="13"/>
  <c r="V22" i="13"/>
  <c r="W22" i="13"/>
  <c r="X22" i="13"/>
  <c r="Z22" i="13"/>
  <c r="AB22" i="13"/>
  <c r="P23" i="13"/>
  <c r="Q23" i="13"/>
  <c r="R23" i="13"/>
  <c r="S23" i="13"/>
  <c r="T23" i="13"/>
  <c r="U23" i="13"/>
  <c r="V23" i="13"/>
  <c r="W23" i="13"/>
  <c r="X23" i="13"/>
  <c r="Z23" i="13"/>
  <c r="AB23" i="13"/>
  <c r="P24" i="13"/>
  <c r="Q24" i="13"/>
  <c r="R24" i="13"/>
  <c r="S24" i="13"/>
  <c r="T24" i="13"/>
  <c r="U24" i="13"/>
  <c r="V24" i="13"/>
  <c r="W24" i="13"/>
  <c r="X24" i="13"/>
  <c r="Z24" i="13"/>
  <c r="AB24" i="13"/>
  <c r="P25" i="13"/>
  <c r="Q25" i="13"/>
  <c r="R25" i="13"/>
  <c r="S25" i="13"/>
  <c r="T25" i="13"/>
  <c r="U25" i="13"/>
  <c r="V25" i="13"/>
  <c r="W25" i="13"/>
  <c r="X25" i="13"/>
  <c r="Z25" i="13"/>
  <c r="AB25" i="13"/>
  <c r="P26" i="13"/>
  <c r="Q26" i="13"/>
  <c r="R26" i="13"/>
  <c r="S26" i="13"/>
  <c r="T26" i="13"/>
  <c r="U26" i="13"/>
  <c r="V26" i="13"/>
  <c r="W26" i="13"/>
  <c r="X26" i="13"/>
  <c r="Z26" i="13"/>
  <c r="AB26" i="13"/>
  <c r="P27" i="13"/>
  <c r="Q27" i="13"/>
  <c r="R27" i="13"/>
  <c r="S27" i="13"/>
  <c r="T27" i="13"/>
  <c r="U27" i="13"/>
  <c r="V27" i="13"/>
  <c r="W27" i="13"/>
  <c r="X27" i="13"/>
  <c r="Z27" i="13"/>
  <c r="AB27" i="13"/>
  <c r="P28" i="13"/>
  <c r="Q28" i="13"/>
  <c r="R28" i="13"/>
  <c r="S28" i="13"/>
  <c r="T28" i="13"/>
  <c r="U28" i="13"/>
  <c r="V28" i="13"/>
  <c r="W28" i="13"/>
  <c r="X28" i="13"/>
  <c r="Z28" i="13"/>
  <c r="AB28" i="13"/>
  <c r="P29" i="13"/>
  <c r="Q29" i="13"/>
  <c r="R29" i="13"/>
  <c r="S29" i="13"/>
  <c r="T29" i="13"/>
  <c r="U29" i="13"/>
  <c r="V29" i="13"/>
  <c r="W29" i="13"/>
  <c r="X29" i="13"/>
  <c r="Z29" i="13"/>
  <c r="AB29" i="13"/>
  <c r="P30" i="13"/>
  <c r="Q30" i="13"/>
  <c r="R30" i="13"/>
  <c r="S30" i="13"/>
  <c r="T30" i="13"/>
  <c r="U30" i="13"/>
  <c r="V30" i="13"/>
  <c r="W30" i="13"/>
  <c r="X30" i="13"/>
  <c r="Z30" i="13"/>
  <c r="AB30" i="13"/>
  <c r="P31" i="13"/>
  <c r="Q31" i="13"/>
  <c r="R31" i="13"/>
  <c r="S31" i="13"/>
  <c r="T31" i="13"/>
  <c r="U31" i="13"/>
  <c r="V31" i="13"/>
  <c r="W31" i="13"/>
  <c r="X31" i="13"/>
  <c r="Z31" i="13"/>
  <c r="AB31" i="13"/>
  <c r="P32" i="13"/>
  <c r="Q32" i="13"/>
  <c r="R32" i="13"/>
  <c r="S32" i="13"/>
  <c r="T32" i="13"/>
  <c r="U32" i="13"/>
  <c r="V32" i="13"/>
  <c r="W32" i="13"/>
  <c r="X32" i="13"/>
  <c r="Z32" i="13"/>
  <c r="AB32" i="13"/>
  <c r="P33" i="13"/>
  <c r="Q33" i="13"/>
  <c r="R33" i="13"/>
  <c r="S33" i="13"/>
  <c r="T33" i="13"/>
  <c r="U33" i="13"/>
  <c r="V33" i="13"/>
  <c r="W33" i="13"/>
  <c r="X33" i="13"/>
  <c r="Z33" i="13"/>
  <c r="AB33" i="13"/>
  <c r="P34" i="13"/>
  <c r="Q34" i="13"/>
  <c r="R34" i="13"/>
  <c r="S34" i="13"/>
  <c r="T34" i="13"/>
  <c r="U34" i="13"/>
  <c r="V34" i="13"/>
  <c r="W34" i="13"/>
  <c r="X34" i="13"/>
  <c r="Z34" i="13"/>
  <c r="AB34" i="13"/>
  <c r="P35" i="13"/>
  <c r="Q35" i="13"/>
  <c r="R35" i="13"/>
  <c r="S35" i="13"/>
  <c r="T35" i="13"/>
  <c r="U35" i="13"/>
  <c r="V35" i="13"/>
  <c r="W35" i="13"/>
  <c r="X35" i="13"/>
  <c r="Z35" i="13"/>
  <c r="AB35" i="13"/>
  <c r="P36" i="13"/>
  <c r="Q36" i="13"/>
  <c r="R36" i="13"/>
  <c r="S36" i="13"/>
  <c r="T36" i="13"/>
  <c r="U36" i="13"/>
  <c r="V36" i="13"/>
  <c r="W36" i="13"/>
  <c r="X36" i="13"/>
  <c r="Z36" i="13"/>
  <c r="AB36" i="13"/>
  <c r="P37" i="13"/>
  <c r="Q37" i="13"/>
  <c r="R37" i="13"/>
  <c r="S37" i="13"/>
  <c r="T37" i="13"/>
  <c r="U37" i="13"/>
  <c r="V37" i="13"/>
  <c r="W37" i="13"/>
  <c r="X37" i="13"/>
  <c r="Z37" i="13"/>
  <c r="AB37" i="13"/>
  <c r="P38" i="13"/>
  <c r="Q38" i="13"/>
  <c r="R38" i="13"/>
  <c r="S38" i="13"/>
  <c r="T38" i="13"/>
  <c r="U38" i="13"/>
  <c r="V38" i="13"/>
  <c r="W38" i="13"/>
  <c r="X38" i="13"/>
  <c r="Z38" i="13"/>
  <c r="AB38" i="13"/>
  <c r="P39" i="13"/>
  <c r="Q39" i="13"/>
  <c r="R39" i="13"/>
  <c r="S39" i="13"/>
  <c r="T39" i="13"/>
  <c r="U39" i="13"/>
  <c r="V39" i="13"/>
  <c r="W39" i="13"/>
  <c r="X39" i="13"/>
  <c r="Z39" i="13"/>
  <c r="AB39" i="13"/>
  <c r="P40" i="13"/>
  <c r="Q40" i="13"/>
  <c r="R40" i="13"/>
  <c r="S40" i="13"/>
  <c r="T40" i="13"/>
  <c r="U40" i="13"/>
  <c r="V40" i="13"/>
  <c r="W40" i="13"/>
  <c r="X40" i="13"/>
  <c r="Z40" i="13"/>
  <c r="AB40" i="13"/>
  <c r="P41" i="13"/>
  <c r="Q41" i="13"/>
  <c r="R41" i="13"/>
  <c r="S41" i="13"/>
  <c r="T41" i="13"/>
  <c r="U41" i="13"/>
  <c r="V41" i="13"/>
  <c r="W41" i="13"/>
  <c r="X41" i="13"/>
  <c r="Z41" i="13"/>
  <c r="AB41" i="13"/>
  <c r="P42" i="13"/>
  <c r="Q42" i="13"/>
  <c r="R42" i="13"/>
  <c r="S42" i="13"/>
  <c r="T42" i="13"/>
  <c r="U42" i="13"/>
  <c r="V42" i="13"/>
  <c r="W42" i="13"/>
  <c r="X42" i="13"/>
  <c r="Z42" i="13"/>
  <c r="AB42" i="13"/>
  <c r="P43" i="13"/>
  <c r="Q43" i="13"/>
  <c r="R43" i="13"/>
  <c r="S43" i="13"/>
  <c r="T43" i="13"/>
  <c r="U43" i="13"/>
  <c r="V43" i="13"/>
  <c r="W43" i="13"/>
  <c r="X43" i="13"/>
  <c r="Z43" i="13"/>
  <c r="AB43" i="13"/>
  <c r="P44" i="13"/>
  <c r="Q44" i="13"/>
  <c r="R44" i="13"/>
  <c r="S44" i="13"/>
  <c r="T44" i="13"/>
  <c r="U44" i="13"/>
  <c r="V44" i="13"/>
  <c r="W44" i="13"/>
  <c r="X44" i="13"/>
  <c r="Z44" i="13"/>
  <c r="AB44" i="13"/>
  <c r="P45" i="13"/>
  <c r="Q45" i="13"/>
  <c r="R45" i="13"/>
  <c r="S45" i="13"/>
  <c r="T45" i="13"/>
  <c r="U45" i="13"/>
  <c r="V45" i="13"/>
  <c r="W45" i="13"/>
  <c r="X45" i="13"/>
  <c r="Z45" i="13"/>
  <c r="AB45" i="13"/>
  <c r="P46" i="13"/>
  <c r="Q46" i="13"/>
  <c r="R46" i="13"/>
  <c r="S46" i="13"/>
  <c r="T46" i="13"/>
  <c r="U46" i="13"/>
  <c r="V46" i="13"/>
  <c r="W46" i="13"/>
  <c r="X46" i="13"/>
  <c r="Z46" i="13"/>
  <c r="AB46" i="13"/>
  <c r="P47" i="13"/>
  <c r="Q47" i="13"/>
  <c r="R47" i="13"/>
  <c r="S47" i="13"/>
  <c r="T47" i="13"/>
  <c r="U47" i="13"/>
  <c r="V47" i="13"/>
  <c r="W47" i="13"/>
  <c r="X47" i="13"/>
  <c r="Z47" i="13"/>
  <c r="AB47" i="13"/>
  <c r="P48" i="13"/>
  <c r="Q48" i="13"/>
  <c r="R48" i="13"/>
  <c r="S48" i="13"/>
  <c r="T48" i="13"/>
  <c r="U48" i="13"/>
  <c r="V48" i="13"/>
  <c r="W48" i="13"/>
  <c r="X48" i="13"/>
  <c r="Z48" i="13"/>
  <c r="AB48" i="13"/>
  <c r="P49" i="13"/>
  <c r="Q49" i="13"/>
  <c r="R49" i="13"/>
  <c r="S49" i="13"/>
  <c r="T49" i="13"/>
  <c r="U49" i="13"/>
  <c r="V49" i="13"/>
  <c r="W49" i="13"/>
  <c r="X49" i="13"/>
  <c r="Z49" i="13"/>
  <c r="AB49" i="13"/>
  <c r="P50" i="13"/>
  <c r="Q50" i="13"/>
  <c r="R50" i="13"/>
  <c r="S50" i="13"/>
  <c r="T50" i="13"/>
  <c r="U50" i="13"/>
  <c r="V50" i="13"/>
  <c r="W50" i="13"/>
  <c r="X50" i="13"/>
  <c r="Z50" i="13"/>
  <c r="AB50" i="13"/>
  <c r="P51" i="13"/>
  <c r="Q51" i="13"/>
  <c r="R51" i="13"/>
  <c r="S51" i="13"/>
  <c r="T51" i="13"/>
  <c r="U51" i="13"/>
  <c r="V51" i="13"/>
  <c r="W51" i="13"/>
  <c r="X51" i="13"/>
  <c r="Z51" i="13"/>
  <c r="AB51" i="13"/>
  <c r="P52" i="13"/>
  <c r="Q52" i="13"/>
  <c r="R52" i="13"/>
  <c r="S52" i="13"/>
  <c r="T52" i="13"/>
  <c r="U52" i="13"/>
  <c r="V52" i="13"/>
  <c r="W52" i="13"/>
  <c r="X52" i="13"/>
  <c r="Z52" i="13"/>
  <c r="AB52" i="13"/>
  <c r="P53" i="13"/>
  <c r="Q53" i="13"/>
  <c r="R53" i="13"/>
  <c r="S53" i="13"/>
  <c r="T53" i="13"/>
  <c r="U53" i="13"/>
  <c r="V53" i="13"/>
  <c r="W53" i="13"/>
  <c r="X53" i="13"/>
  <c r="Z53" i="13"/>
  <c r="AB53" i="13"/>
  <c r="P54" i="13"/>
  <c r="Q54" i="13"/>
  <c r="R54" i="13"/>
  <c r="S54" i="13"/>
  <c r="T54" i="13"/>
  <c r="U54" i="13"/>
  <c r="V54" i="13"/>
  <c r="W54" i="13"/>
  <c r="X54" i="13"/>
  <c r="Z54" i="13"/>
  <c r="AB54" i="13"/>
  <c r="P55" i="13"/>
  <c r="Q55" i="13"/>
  <c r="R55" i="13"/>
  <c r="S55" i="13"/>
  <c r="T55" i="13"/>
  <c r="U55" i="13"/>
  <c r="V55" i="13"/>
  <c r="W55" i="13"/>
  <c r="X55" i="13"/>
  <c r="Z55" i="13"/>
  <c r="AB55" i="13"/>
  <c r="P56" i="13"/>
  <c r="Q56" i="13"/>
  <c r="R56" i="13"/>
  <c r="S56" i="13"/>
  <c r="T56" i="13"/>
  <c r="U56" i="13"/>
  <c r="V56" i="13"/>
  <c r="W56" i="13"/>
  <c r="X56" i="13"/>
  <c r="Z56" i="13"/>
  <c r="AB56" i="13"/>
  <c r="P57" i="13"/>
  <c r="Q57" i="13"/>
  <c r="R57" i="13"/>
  <c r="S57" i="13"/>
  <c r="T57" i="13"/>
  <c r="U57" i="13"/>
  <c r="V57" i="13"/>
  <c r="W57" i="13"/>
  <c r="X57" i="13"/>
  <c r="Z57" i="13"/>
  <c r="AB57" i="13"/>
  <c r="P58" i="13"/>
  <c r="Q58" i="13"/>
  <c r="R58" i="13"/>
  <c r="S58" i="13"/>
  <c r="T58" i="13"/>
  <c r="U58" i="13"/>
  <c r="V58" i="13"/>
  <c r="W58" i="13"/>
  <c r="X58" i="13"/>
  <c r="Z58" i="13"/>
  <c r="AB58" i="13"/>
  <c r="P59" i="13"/>
  <c r="Q59" i="13"/>
  <c r="R59" i="13"/>
  <c r="S59" i="13"/>
  <c r="T59" i="13"/>
  <c r="U59" i="13"/>
  <c r="V59" i="13"/>
  <c r="W59" i="13"/>
  <c r="X59" i="13"/>
  <c r="Z59" i="13"/>
  <c r="AB59" i="13"/>
  <c r="P60" i="13"/>
  <c r="Q60" i="13"/>
  <c r="R60" i="13"/>
  <c r="S60" i="13"/>
  <c r="T60" i="13"/>
  <c r="U60" i="13"/>
  <c r="V60" i="13"/>
  <c r="W60" i="13"/>
  <c r="X60" i="13"/>
  <c r="Z60" i="13"/>
  <c r="AB60" i="13"/>
  <c r="P61" i="13"/>
  <c r="Q61" i="13"/>
  <c r="R61" i="13"/>
  <c r="S61" i="13"/>
  <c r="T61" i="13"/>
  <c r="U61" i="13"/>
  <c r="V61" i="13"/>
  <c r="W61" i="13"/>
  <c r="X61" i="13"/>
  <c r="Z61" i="13"/>
  <c r="AB61" i="13"/>
  <c r="P62" i="13"/>
  <c r="Q62" i="13"/>
  <c r="R62" i="13"/>
  <c r="S62" i="13"/>
  <c r="T62" i="13"/>
  <c r="U62" i="13"/>
  <c r="V62" i="13"/>
  <c r="W62" i="13"/>
  <c r="X62" i="13"/>
  <c r="Z62" i="13"/>
  <c r="AB62" i="13"/>
  <c r="P63" i="13"/>
  <c r="Q63" i="13"/>
  <c r="R63" i="13"/>
  <c r="S63" i="13"/>
  <c r="T63" i="13"/>
  <c r="U63" i="13"/>
  <c r="V63" i="13"/>
  <c r="W63" i="13"/>
  <c r="X63" i="13"/>
  <c r="Z63" i="13"/>
  <c r="AB63" i="13"/>
  <c r="P64" i="13"/>
  <c r="Q64" i="13"/>
  <c r="R64" i="13"/>
  <c r="S64" i="13"/>
  <c r="T64" i="13"/>
  <c r="U64" i="13"/>
  <c r="V64" i="13"/>
  <c r="W64" i="13"/>
  <c r="X64" i="13"/>
  <c r="Z64" i="13"/>
  <c r="AB64" i="13"/>
  <c r="P65" i="13"/>
  <c r="Q65" i="13"/>
  <c r="R65" i="13"/>
  <c r="S65" i="13"/>
  <c r="T65" i="13"/>
  <c r="U65" i="13"/>
  <c r="V65" i="13"/>
  <c r="W65" i="13"/>
  <c r="X65" i="13"/>
  <c r="Z65" i="13"/>
  <c r="AB65" i="13"/>
  <c r="P66" i="13"/>
  <c r="Q66" i="13"/>
  <c r="R66" i="13"/>
  <c r="S66" i="13"/>
  <c r="T66" i="13"/>
  <c r="U66" i="13"/>
  <c r="V66" i="13"/>
  <c r="W66" i="13"/>
  <c r="X66" i="13"/>
  <c r="Z66" i="13"/>
  <c r="AB66" i="13"/>
  <c r="P67" i="13"/>
  <c r="Q67" i="13"/>
  <c r="R67" i="13"/>
  <c r="S67" i="13"/>
  <c r="T67" i="13"/>
  <c r="U67" i="13"/>
  <c r="V67" i="13"/>
  <c r="W67" i="13"/>
  <c r="X67" i="13"/>
  <c r="Z67" i="13"/>
  <c r="AB67" i="13"/>
  <c r="P68" i="13"/>
  <c r="Q68" i="13"/>
  <c r="R68" i="13"/>
  <c r="S68" i="13"/>
  <c r="T68" i="13"/>
  <c r="U68" i="13"/>
  <c r="V68" i="13"/>
  <c r="W68" i="13"/>
  <c r="X68" i="13"/>
  <c r="Z68" i="13"/>
  <c r="AB68" i="13"/>
  <c r="P69" i="13"/>
  <c r="Q69" i="13"/>
  <c r="R69" i="13"/>
  <c r="S69" i="13"/>
  <c r="T69" i="13"/>
  <c r="U69" i="13"/>
  <c r="V69" i="13"/>
  <c r="W69" i="13"/>
  <c r="X69" i="13"/>
  <c r="Z69" i="13"/>
  <c r="AB69" i="13"/>
  <c r="P70" i="13"/>
  <c r="Q70" i="13"/>
  <c r="R70" i="13"/>
  <c r="S70" i="13"/>
  <c r="T70" i="13"/>
  <c r="U70" i="13"/>
  <c r="V70" i="13"/>
  <c r="W70" i="13"/>
  <c r="X70" i="13"/>
  <c r="Z70" i="13"/>
  <c r="AB70" i="13"/>
  <c r="P71" i="13"/>
  <c r="Q71" i="13"/>
  <c r="R71" i="13"/>
  <c r="S71" i="13"/>
  <c r="T71" i="13"/>
  <c r="U71" i="13"/>
  <c r="V71" i="13"/>
  <c r="W71" i="13"/>
  <c r="X71" i="13"/>
  <c r="Z71" i="13"/>
  <c r="AB71" i="13"/>
  <c r="P72" i="13"/>
  <c r="Q72" i="13"/>
  <c r="R72" i="13"/>
  <c r="S72" i="13"/>
  <c r="T72" i="13"/>
  <c r="U72" i="13"/>
  <c r="V72" i="13"/>
  <c r="W72" i="13"/>
  <c r="X72" i="13"/>
  <c r="Z72" i="13"/>
  <c r="AB72" i="13"/>
  <c r="P73" i="13"/>
  <c r="Q73" i="13"/>
  <c r="R73" i="13"/>
  <c r="S73" i="13"/>
  <c r="T73" i="13"/>
  <c r="U73" i="13"/>
  <c r="V73" i="13"/>
  <c r="W73" i="13"/>
  <c r="X73" i="13"/>
  <c r="Z73" i="13"/>
  <c r="AB73" i="13"/>
  <c r="P74" i="13"/>
  <c r="Q74" i="13"/>
  <c r="R74" i="13"/>
  <c r="S74" i="13"/>
  <c r="T74" i="13"/>
  <c r="U74" i="13"/>
  <c r="V74" i="13"/>
  <c r="W74" i="13"/>
  <c r="X74" i="13"/>
  <c r="Z74" i="13"/>
  <c r="AB74" i="13"/>
  <c r="P75" i="13"/>
  <c r="Q75" i="13"/>
  <c r="R75" i="13"/>
  <c r="S75" i="13"/>
  <c r="T75" i="13"/>
  <c r="U75" i="13"/>
  <c r="V75" i="13"/>
  <c r="W75" i="13"/>
  <c r="X75" i="13"/>
  <c r="Z75" i="13"/>
  <c r="AB75" i="13"/>
  <c r="P76" i="13"/>
  <c r="Q76" i="13"/>
  <c r="R76" i="13"/>
  <c r="S76" i="13"/>
  <c r="T76" i="13"/>
  <c r="U76" i="13"/>
  <c r="V76" i="13"/>
  <c r="W76" i="13"/>
  <c r="X76" i="13"/>
  <c r="Z76" i="13"/>
  <c r="AB76" i="13"/>
  <c r="P77" i="13"/>
  <c r="Q77" i="13"/>
  <c r="R77" i="13"/>
  <c r="S77" i="13"/>
  <c r="T77" i="13"/>
  <c r="U77" i="13"/>
  <c r="V77" i="13"/>
  <c r="W77" i="13"/>
  <c r="X77" i="13"/>
  <c r="Z77" i="13"/>
  <c r="AB77" i="13"/>
  <c r="P78" i="13"/>
  <c r="Q78" i="13"/>
  <c r="R78" i="13"/>
  <c r="S78" i="13"/>
  <c r="T78" i="13"/>
  <c r="U78" i="13"/>
  <c r="V78" i="13"/>
  <c r="W78" i="13"/>
  <c r="X78" i="13"/>
  <c r="Z78" i="13"/>
  <c r="AB78" i="13"/>
  <c r="P79" i="13"/>
  <c r="Q79" i="13"/>
  <c r="R79" i="13"/>
  <c r="S79" i="13"/>
  <c r="T79" i="13"/>
  <c r="U79" i="13"/>
  <c r="V79" i="13"/>
  <c r="W79" i="13"/>
  <c r="X79" i="13"/>
  <c r="Z79" i="13"/>
  <c r="AB79" i="13"/>
  <c r="P80" i="13"/>
  <c r="Q80" i="13"/>
  <c r="R80" i="13"/>
  <c r="S80" i="13"/>
  <c r="T80" i="13"/>
  <c r="U80" i="13"/>
  <c r="V80" i="13"/>
  <c r="W80" i="13"/>
  <c r="X80" i="13"/>
  <c r="Z80" i="13"/>
  <c r="AB80" i="13"/>
  <c r="P81" i="13"/>
  <c r="Q81" i="13"/>
  <c r="R81" i="13"/>
  <c r="S81" i="13"/>
  <c r="T81" i="13"/>
  <c r="U81" i="13"/>
  <c r="V81" i="13"/>
  <c r="W81" i="13"/>
  <c r="X81" i="13"/>
  <c r="Z81" i="13"/>
  <c r="AB81" i="13"/>
  <c r="P82" i="13"/>
  <c r="Q82" i="13"/>
  <c r="R82" i="13"/>
  <c r="S82" i="13"/>
  <c r="T82" i="13"/>
  <c r="U82" i="13"/>
  <c r="V82" i="13"/>
  <c r="W82" i="13"/>
  <c r="X82" i="13"/>
  <c r="Z82" i="13"/>
  <c r="AB82" i="13"/>
  <c r="P83" i="13"/>
  <c r="Q83" i="13"/>
  <c r="R83" i="13"/>
  <c r="S83" i="13"/>
  <c r="T83" i="13"/>
  <c r="U83" i="13"/>
  <c r="V83" i="13"/>
  <c r="W83" i="13"/>
  <c r="X83" i="13"/>
  <c r="Z83" i="13"/>
  <c r="AB83" i="13"/>
  <c r="P84" i="13"/>
  <c r="Q84" i="13"/>
  <c r="R84" i="13"/>
  <c r="S84" i="13"/>
  <c r="T84" i="13"/>
  <c r="U84" i="13"/>
  <c r="V84" i="13"/>
  <c r="W84" i="13"/>
  <c r="X84" i="13"/>
  <c r="Z84" i="13"/>
  <c r="AB84" i="13"/>
  <c r="P85" i="13"/>
  <c r="Q85" i="13"/>
  <c r="R85" i="13"/>
  <c r="S85" i="13"/>
  <c r="T85" i="13"/>
  <c r="U85" i="13"/>
  <c r="V85" i="13"/>
  <c r="W85" i="13"/>
  <c r="X85" i="13"/>
  <c r="Z85" i="13"/>
  <c r="AB85" i="13"/>
  <c r="P86" i="13"/>
  <c r="Q86" i="13"/>
  <c r="R86" i="13"/>
  <c r="S86" i="13"/>
  <c r="T86" i="13"/>
  <c r="U86" i="13"/>
  <c r="V86" i="13"/>
  <c r="W86" i="13"/>
  <c r="X86" i="13"/>
  <c r="Z86" i="13"/>
  <c r="AB86" i="13"/>
  <c r="P87" i="13"/>
  <c r="Q87" i="13"/>
  <c r="R87" i="13"/>
  <c r="S87" i="13"/>
  <c r="T87" i="13"/>
  <c r="U87" i="13"/>
  <c r="V87" i="13"/>
  <c r="W87" i="13"/>
  <c r="X87" i="13"/>
  <c r="Z87" i="13"/>
  <c r="AB87" i="13"/>
  <c r="P88" i="13"/>
  <c r="Q88" i="13"/>
  <c r="R88" i="13"/>
  <c r="S88" i="13"/>
  <c r="T88" i="13"/>
  <c r="U88" i="13"/>
  <c r="V88" i="13"/>
  <c r="W88" i="13"/>
  <c r="X88" i="13"/>
  <c r="Z88" i="13"/>
  <c r="AB88" i="13"/>
  <c r="P89" i="13"/>
  <c r="Q89" i="13"/>
  <c r="R89" i="13"/>
  <c r="S89" i="13"/>
  <c r="T89" i="13"/>
  <c r="U89" i="13"/>
  <c r="V89" i="13"/>
  <c r="W89" i="13"/>
  <c r="X89" i="13"/>
  <c r="Z89" i="13"/>
  <c r="AB89" i="13"/>
  <c r="P90" i="13"/>
  <c r="Q90" i="13"/>
  <c r="R90" i="13"/>
  <c r="S90" i="13"/>
  <c r="T90" i="13"/>
  <c r="U90" i="13"/>
  <c r="V90" i="13"/>
  <c r="W90" i="13"/>
  <c r="X90" i="13"/>
  <c r="Z90" i="13"/>
  <c r="AB90" i="13"/>
  <c r="P91" i="13"/>
  <c r="Q91" i="13"/>
  <c r="R91" i="13"/>
  <c r="S91" i="13"/>
  <c r="T91" i="13"/>
  <c r="U91" i="13"/>
  <c r="V91" i="13"/>
  <c r="W91" i="13"/>
  <c r="X91" i="13"/>
  <c r="Z91" i="13"/>
  <c r="AB91" i="13"/>
  <c r="P92" i="13"/>
  <c r="Q92" i="13"/>
  <c r="R92" i="13"/>
  <c r="S92" i="13"/>
  <c r="T92" i="13"/>
  <c r="U92" i="13"/>
  <c r="V92" i="13"/>
  <c r="W92" i="13"/>
  <c r="X92" i="13"/>
  <c r="Z92" i="13"/>
  <c r="AB92" i="13"/>
  <c r="P93" i="13"/>
  <c r="Q93" i="13"/>
  <c r="R93" i="13"/>
  <c r="S93" i="13"/>
  <c r="T93" i="13"/>
  <c r="U93" i="13"/>
  <c r="V93" i="13"/>
  <c r="W93" i="13"/>
  <c r="X93" i="13"/>
  <c r="Z93" i="13"/>
  <c r="AB93" i="13"/>
  <c r="P94" i="13"/>
  <c r="Q94" i="13"/>
  <c r="R94" i="13"/>
  <c r="S94" i="13"/>
  <c r="T94" i="13"/>
  <c r="U94" i="13"/>
  <c r="V94" i="13"/>
  <c r="W94" i="13"/>
  <c r="X94" i="13"/>
  <c r="Z94" i="13"/>
  <c r="AB94" i="13"/>
  <c r="P95" i="13"/>
  <c r="Q95" i="13"/>
  <c r="R95" i="13"/>
  <c r="S95" i="13"/>
  <c r="T95" i="13"/>
  <c r="U95" i="13"/>
  <c r="V95" i="13"/>
  <c r="W95" i="13"/>
  <c r="X95" i="13"/>
  <c r="Z95" i="13"/>
  <c r="AB95" i="13"/>
  <c r="P96" i="13"/>
  <c r="Q96" i="13"/>
  <c r="R96" i="13"/>
  <c r="S96" i="13"/>
  <c r="T96" i="13"/>
  <c r="U96" i="13"/>
  <c r="V96" i="13"/>
  <c r="W96" i="13"/>
  <c r="X96" i="13"/>
  <c r="Z96" i="13"/>
  <c r="AB96" i="13"/>
  <c r="P97" i="13"/>
  <c r="Q97" i="13"/>
  <c r="R97" i="13"/>
  <c r="S97" i="13"/>
  <c r="T97" i="13"/>
  <c r="U97" i="13"/>
  <c r="V97" i="13"/>
  <c r="W97" i="13"/>
  <c r="X97" i="13"/>
  <c r="Z97" i="13"/>
  <c r="AB97" i="13"/>
  <c r="P98" i="13"/>
  <c r="Q98" i="13"/>
  <c r="R98" i="13"/>
  <c r="S98" i="13"/>
  <c r="T98" i="13"/>
  <c r="U98" i="13"/>
  <c r="V98" i="13"/>
  <c r="W98" i="13"/>
  <c r="X98" i="13"/>
  <c r="Z98" i="13"/>
  <c r="AB98" i="13"/>
  <c r="P99" i="13"/>
  <c r="Q99" i="13"/>
  <c r="R99" i="13"/>
  <c r="S99" i="13"/>
  <c r="T99" i="13"/>
  <c r="U99" i="13"/>
  <c r="V99" i="13"/>
  <c r="W99" i="13"/>
  <c r="X99" i="13"/>
  <c r="Z99" i="13"/>
  <c r="AB99" i="13"/>
  <c r="P100" i="13"/>
  <c r="Q100" i="13"/>
  <c r="R100" i="13"/>
  <c r="S100" i="13"/>
  <c r="T100" i="13"/>
  <c r="U100" i="13"/>
  <c r="V100" i="13"/>
  <c r="W100" i="13"/>
  <c r="X100" i="13"/>
  <c r="Z100" i="13"/>
  <c r="AB100" i="13"/>
  <c r="P101" i="13"/>
  <c r="Q101" i="13"/>
  <c r="R101" i="13"/>
  <c r="S101" i="13"/>
  <c r="T101" i="13"/>
  <c r="U101" i="13"/>
  <c r="V101" i="13"/>
  <c r="W101" i="13"/>
  <c r="X101" i="13"/>
  <c r="Z101" i="13"/>
  <c r="AB101" i="13"/>
  <c r="P102" i="13"/>
  <c r="Q102" i="13"/>
  <c r="R102" i="13"/>
  <c r="S102" i="13"/>
  <c r="T102" i="13"/>
  <c r="U102" i="13"/>
  <c r="V102" i="13"/>
  <c r="W102" i="13"/>
  <c r="X102" i="13"/>
  <c r="Z102" i="13"/>
  <c r="AB102" i="13"/>
  <c r="P103" i="13"/>
  <c r="Q103" i="13"/>
  <c r="R103" i="13"/>
  <c r="S103" i="13"/>
  <c r="T103" i="13"/>
  <c r="U103" i="13"/>
  <c r="V103" i="13"/>
  <c r="W103" i="13"/>
  <c r="X103" i="13"/>
  <c r="Z103" i="13"/>
  <c r="AB103" i="13"/>
  <c r="P104" i="13"/>
  <c r="Q104" i="13"/>
  <c r="R104" i="13"/>
  <c r="S104" i="13"/>
  <c r="T104" i="13"/>
  <c r="U104" i="13"/>
  <c r="V104" i="13"/>
  <c r="W104" i="13"/>
  <c r="X104" i="13"/>
  <c r="Z104" i="13"/>
  <c r="AB104" i="13"/>
  <c r="P105" i="13"/>
  <c r="Q105" i="13"/>
  <c r="R105" i="13"/>
  <c r="S105" i="13"/>
  <c r="T105" i="13"/>
  <c r="U105" i="13"/>
  <c r="V105" i="13"/>
  <c r="W105" i="13"/>
  <c r="X105" i="13"/>
  <c r="Z105" i="13"/>
  <c r="AB105" i="13"/>
  <c r="P106" i="13"/>
  <c r="Q106" i="13"/>
  <c r="R106" i="13"/>
  <c r="S106" i="13"/>
  <c r="T106" i="13"/>
  <c r="U106" i="13"/>
  <c r="V106" i="13"/>
  <c r="W106" i="13"/>
  <c r="X106" i="13"/>
  <c r="Z106" i="13"/>
  <c r="AB106" i="13"/>
  <c r="D148" i="54"/>
  <c r="D127" i="54"/>
  <c r="BA8" i="30"/>
  <c r="BB8" i="30"/>
  <c r="BC8" i="30"/>
  <c r="BD8" i="30"/>
  <c r="BE8" i="30"/>
  <c r="BF8" i="30"/>
  <c r="BG8" i="30"/>
  <c r="BH8" i="30"/>
  <c r="BI8" i="30"/>
  <c r="BJ8" i="30"/>
  <c r="BK8" i="30"/>
  <c r="BL8" i="30"/>
  <c r="BM8" i="30"/>
  <c r="BA9" i="30"/>
  <c r="BB9" i="30"/>
  <c r="BC9" i="30"/>
  <c r="BD9" i="30"/>
  <c r="BE9" i="30"/>
  <c r="BF9" i="30"/>
  <c r="BG9" i="30"/>
  <c r="BH9" i="30"/>
  <c r="BI9" i="30"/>
  <c r="BJ9" i="30"/>
  <c r="BK9" i="30"/>
  <c r="BL9" i="30"/>
  <c r="BM9" i="30"/>
  <c r="BA10" i="30"/>
  <c r="BB10" i="30"/>
  <c r="BC10" i="30"/>
  <c r="BD10" i="30"/>
  <c r="BE10" i="30"/>
  <c r="BF10" i="30"/>
  <c r="BG10" i="30"/>
  <c r="BH10" i="30"/>
  <c r="BI10" i="30"/>
  <c r="BJ10" i="30"/>
  <c r="BK10" i="30"/>
  <c r="BL10" i="30"/>
  <c r="BM10" i="30"/>
  <c r="BA11" i="30"/>
  <c r="BB11" i="30"/>
  <c r="BC11" i="30"/>
  <c r="BD11" i="30"/>
  <c r="BE11" i="30"/>
  <c r="BF11" i="30"/>
  <c r="BG11" i="30"/>
  <c r="BH11" i="30"/>
  <c r="BI11" i="30"/>
  <c r="BJ11" i="30"/>
  <c r="BK11" i="30"/>
  <c r="BL11" i="30"/>
  <c r="BM11" i="30"/>
  <c r="BA12" i="30"/>
  <c r="BB12" i="30"/>
  <c r="BC12" i="30"/>
  <c r="BD12" i="30"/>
  <c r="BE12" i="30"/>
  <c r="BF12" i="30"/>
  <c r="BG12" i="30"/>
  <c r="BH12" i="30"/>
  <c r="BI12" i="30"/>
  <c r="BJ12" i="30"/>
  <c r="BK12" i="30"/>
  <c r="BL12" i="30"/>
  <c r="BM12" i="30"/>
  <c r="BA13" i="30"/>
  <c r="BB13" i="30"/>
  <c r="BC13" i="30"/>
  <c r="BD13" i="30"/>
  <c r="BE13" i="30"/>
  <c r="BF13" i="30"/>
  <c r="BG13" i="30"/>
  <c r="BH13" i="30"/>
  <c r="BI13" i="30"/>
  <c r="BJ13" i="30"/>
  <c r="BK13" i="30"/>
  <c r="BL13" i="30"/>
  <c r="BM13" i="30"/>
  <c r="BA14" i="30"/>
  <c r="BB14" i="30"/>
  <c r="BC14" i="30"/>
  <c r="BD14" i="30"/>
  <c r="BE14" i="30"/>
  <c r="BF14" i="30"/>
  <c r="BG14" i="30"/>
  <c r="BH14" i="30"/>
  <c r="BI14" i="30"/>
  <c r="BJ14" i="30"/>
  <c r="BK14" i="30"/>
  <c r="BL14" i="30"/>
  <c r="BM14" i="30"/>
  <c r="BA15" i="30"/>
  <c r="BB15" i="30"/>
  <c r="BC15" i="30"/>
  <c r="BD15" i="30"/>
  <c r="BE15" i="30"/>
  <c r="BF15" i="30"/>
  <c r="BG15" i="30"/>
  <c r="BH15" i="30"/>
  <c r="BI15" i="30"/>
  <c r="BJ15" i="30"/>
  <c r="BK15" i="30"/>
  <c r="BL15" i="30"/>
  <c r="BM15" i="30"/>
  <c r="BA16" i="30"/>
  <c r="BB16" i="30"/>
  <c r="BC16" i="30"/>
  <c r="BD16" i="30"/>
  <c r="BE16" i="30"/>
  <c r="BF16" i="30"/>
  <c r="BG16" i="30"/>
  <c r="BH16" i="30"/>
  <c r="BI16" i="30"/>
  <c r="BJ16" i="30"/>
  <c r="BK16" i="30"/>
  <c r="BL16" i="30"/>
  <c r="BM16" i="30"/>
  <c r="BA17" i="30"/>
  <c r="BB17" i="30"/>
  <c r="BC17" i="30"/>
  <c r="BD17" i="30"/>
  <c r="BE17" i="30"/>
  <c r="BF17" i="30"/>
  <c r="BG17" i="30"/>
  <c r="BH17" i="30"/>
  <c r="BI17" i="30"/>
  <c r="BJ17" i="30"/>
  <c r="BK17" i="30"/>
  <c r="BL17" i="30"/>
  <c r="BM17" i="30"/>
  <c r="BA18" i="30"/>
  <c r="BB18" i="30"/>
  <c r="BC18" i="30"/>
  <c r="BD18" i="30"/>
  <c r="BE18" i="30"/>
  <c r="BF18" i="30"/>
  <c r="BG18" i="30"/>
  <c r="BH18" i="30"/>
  <c r="BI18" i="30"/>
  <c r="BJ18" i="30"/>
  <c r="BK18" i="30"/>
  <c r="BL18" i="30"/>
  <c r="BM18" i="30"/>
  <c r="BA19" i="30"/>
  <c r="BB19" i="30"/>
  <c r="BC19" i="30"/>
  <c r="BD19" i="30"/>
  <c r="BE19" i="30"/>
  <c r="BF19" i="30"/>
  <c r="BG19" i="30"/>
  <c r="BH19" i="30"/>
  <c r="BI19" i="30"/>
  <c r="BJ19" i="30"/>
  <c r="BK19" i="30"/>
  <c r="BL19" i="30"/>
  <c r="BM19" i="30"/>
  <c r="BA20" i="30"/>
  <c r="BB20" i="30"/>
  <c r="BC20" i="30"/>
  <c r="BD20" i="30"/>
  <c r="BE20" i="30"/>
  <c r="BF20" i="30"/>
  <c r="BG20" i="30"/>
  <c r="BH20" i="30"/>
  <c r="BI20" i="30"/>
  <c r="BJ20" i="30"/>
  <c r="BK20" i="30"/>
  <c r="BL20" i="30"/>
  <c r="BM20" i="30"/>
  <c r="BA21" i="30"/>
  <c r="BB21" i="30"/>
  <c r="BC21" i="30"/>
  <c r="BD21" i="30"/>
  <c r="BE21" i="30"/>
  <c r="BF21" i="30"/>
  <c r="BG21" i="30"/>
  <c r="BH21" i="30"/>
  <c r="BI21" i="30"/>
  <c r="BJ21" i="30"/>
  <c r="BK21" i="30"/>
  <c r="BL21" i="30"/>
  <c r="BM21" i="30"/>
  <c r="BA22" i="30"/>
  <c r="BB22" i="30"/>
  <c r="BC22" i="30"/>
  <c r="BD22" i="30"/>
  <c r="BE22" i="30"/>
  <c r="BF22" i="30"/>
  <c r="BG22" i="30"/>
  <c r="BH22" i="30"/>
  <c r="BI22" i="30"/>
  <c r="BJ22" i="30"/>
  <c r="BK22" i="30"/>
  <c r="BL22" i="30"/>
  <c r="BM22" i="30"/>
  <c r="BA23" i="30"/>
  <c r="BB23" i="30"/>
  <c r="BC23" i="30"/>
  <c r="BD23" i="30"/>
  <c r="BE23" i="30"/>
  <c r="BF23" i="30"/>
  <c r="BG23" i="30"/>
  <c r="BH23" i="30"/>
  <c r="BI23" i="30"/>
  <c r="BJ23" i="30"/>
  <c r="BK23" i="30"/>
  <c r="BL23" i="30"/>
  <c r="BM23" i="30"/>
  <c r="BA24" i="30"/>
  <c r="BB24" i="30"/>
  <c r="BC24" i="30"/>
  <c r="BD24" i="30"/>
  <c r="BE24" i="30"/>
  <c r="BF24" i="30"/>
  <c r="BG24" i="30"/>
  <c r="BH24" i="30"/>
  <c r="BI24" i="30"/>
  <c r="BJ24" i="30"/>
  <c r="BK24" i="30"/>
  <c r="BL24" i="30"/>
  <c r="BM24" i="30"/>
  <c r="BA25" i="30"/>
  <c r="BB25" i="30"/>
  <c r="BC25" i="30"/>
  <c r="BD25" i="30"/>
  <c r="BE25" i="30"/>
  <c r="BF25" i="30"/>
  <c r="BG25" i="30"/>
  <c r="BH25" i="30"/>
  <c r="BI25" i="30"/>
  <c r="BJ25" i="30"/>
  <c r="BK25" i="30"/>
  <c r="BL25" i="30"/>
  <c r="BM25" i="30"/>
  <c r="BA26" i="30"/>
  <c r="BB26" i="30"/>
  <c r="BC26" i="30"/>
  <c r="BD26" i="30"/>
  <c r="BE26" i="30"/>
  <c r="BF26" i="30"/>
  <c r="BG26" i="30"/>
  <c r="BH26" i="30"/>
  <c r="BI26" i="30"/>
  <c r="BJ26" i="30"/>
  <c r="BK26" i="30"/>
  <c r="BL26" i="30"/>
  <c r="BM26" i="30"/>
  <c r="BA27" i="30"/>
  <c r="BB27" i="30"/>
  <c r="BC27" i="30"/>
  <c r="BD27" i="30"/>
  <c r="BE27" i="30"/>
  <c r="BF27" i="30"/>
  <c r="BG27" i="30"/>
  <c r="BH27" i="30"/>
  <c r="BI27" i="30"/>
  <c r="BJ27" i="30"/>
  <c r="BK27" i="30"/>
  <c r="BL27" i="30"/>
  <c r="BM27" i="30"/>
  <c r="BA28" i="30"/>
  <c r="BB28" i="30"/>
  <c r="BC28" i="30"/>
  <c r="BD28" i="30"/>
  <c r="BE28" i="30"/>
  <c r="BF28" i="30"/>
  <c r="BG28" i="30"/>
  <c r="BH28" i="30"/>
  <c r="BI28" i="30"/>
  <c r="BJ28" i="30"/>
  <c r="BK28" i="30"/>
  <c r="BL28" i="30"/>
  <c r="BM28" i="30"/>
  <c r="BA29" i="30"/>
  <c r="BB29" i="30"/>
  <c r="BC29" i="30"/>
  <c r="BD29" i="30"/>
  <c r="BE29" i="30"/>
  <c r="BF29" i="30"/>
  <c r="BG29" i="30"/>
  <c r="BH29" i="30"/>
  <c r="BI29" i="30"/>
  <c r="BJ29" i="30"/>
  <c r="BK29" i="30"/>
  <c r="BL29" i="30"/>
  <c r="BM29" i="30"/>
  <c r="BA30" i="30"/>
  <c r="BB30" i="30"/>
  <c r="BC30" i="30"/>
  <c r="BD30" i="30"/>
  <c r="BE30" i="30"/>
  <c r="BF30" i="30"/>
  <c r="BG30" i="30"/>
  <c r="BH30" i="30"/>
  <c r="BI30" i="30"/>
  <c r="BJ30" i="30"/>
  <c r="BK30" i="30"/>
  <c r="BL30" i="30"/>
  <c r="BM30" i="30"/>
  <c r="BA31" i="30"/>
  <c r="BB31" i="30"/>
  <c r="BC31" i="30"/>
  <c r="BD31" i="30"/>
  <c r="BE31" i="30"/>
  <c r="BF31" i="30"/>
  <c r="BG31" i="30"/>
  <c r="BH31" i="30"/>
  <c r="BI31" i="30"/>
  <c r="BJ31" i="30"/>
  <c r="BK31" i="30"/>
  <c r="BL31" i="30"/>
  <c r="BM31" i="30"/>
  <c r="BA32" i="30"/>
  <c r="BB32" i="30"/>
  <c r="BC32" i="30"/>
  <c r="BD32" i="30"/>
  <c r="BE32" i="30"/>
  <c r="BF32" i="30"/>
  <c r="BG32" i="30"/>
  <c r="BH32" i="30"/>
  <c r="BI32" i="30"/>
  <c r="BJ32" i="30"/>
  <c r="BK32" i="30"/>
  <c r="BL32" i="30"/>
  <c r="BM32" i="30"/>
  <c r="BA33" i="30"/>
  <c r="BB33" i="30"/>
  <c r="BC33" i="30"/>
  <c r="BD33" i="30"/>
  <c r="BE33" i="30"/>
  <c r="BF33" i="30"/>
  <c r="BG33" i="30"/>
  <c r="BH33" i="30"/>
  <c r="BI33" i="30"/>
  <c r="BJ33" i="30"/>
  <c r="BK33" i="30"/>
  <c r="BL33" i="30"/>
  <c r="BM33" i="30"/>
  <c r="BA34" i="30"/>
  <c r="BB34" i="30"/>
  <c r="BC34" i="30"/>
  <c r="BD34" i="30"/>
  <c r="BE34" i="30"/>
  <c r="BF34" i="30"/>
  <c r="BG34" i="30"/>
  <c r="BH34" i="30"/>
  <c r="BI34" i="30"/>
  <c r="BJ34" i="30"/>
  <c r="BK34" i="30"/>
  <c r="BL34" i="30"/>
  <c r="BM34" i="30"/>
  <c r="BA35" i="30"/>
  <c r="BB35" i="30"/>
  <c r="BC35" i="30"/>
  <c r="BD35" i="30"/>
  <c r="BE35" i="30"/>
  <c r="BF35" i="30"/>
  <c r="BG35" i="30"/>
  <c r="BH35" i="30"/>
  <c r="BI35" i="30"/>
  <c r="BJ35" i="30"/>
  <c r="BK35" i="30"/>
  <c r="BL35" i="30"/>
  <c r="BM35" i="30"/>
  <c r="BA36" i="30"/>
  <c r="BB36" i="30"/>
  <c r="BC36" i="30"/>
  <c r="BD36" i="30"/>
  <c r="BE36" i="30"/>
  <c r="BF36" i="30"/>
  <c r="BG36" i="30"/>
  <c r="BH36" i="30"/>
  <c r="BI36" i="30"/>
  <c r="BJ36" i="30"/>
  <c r="BK36" i="30"/>
  <c r="BL36" i="30"/>
  <c r="BM36" i="30"/>
  <c r="BA37" i="30"/>
  <c r="BB37" i="30"/>
  <c r="BC37" i="30"/>
  <c r="BD37" i="30"/>
  <c r="BE37" i="30"/>
  <c r="BF37" i="30"/>
  <c r="BG37" i="30"/>
  <c r="BH37" i="30"/>
  <c r="BI37" i="30"/>
  <c r="BJ37" i="30"/>
  <c r="BK37" i="30"/>
  <c r="BL37" i="30"/>
  <c r="BM37" i="30"/>
  <c r="BA38" i="30"/>
  <c r="BB38" i="30"/>
  <c r="BC38" i="30"/>
  <c r="BD38" i="30"/>
  <c r="BE38" i="30"/>
  <c r="BF38" i="30"/>
  <c r="BG38" i="30"/>
  <c r="BH38" i="30"/>
  <c r="BI38" i="30"/>
  <c r="BJ38" i="30"/>
  <c r="BK38" i="30"/>
  <c r="BL38" i="30"/>
  <c r="BM38" i="30"/>
  <c r="BA39" i="30"/>
  <c r="BB39" i="30"/>
  <c r="BC39" i="30"/>
  <c r="BD39" i="30"/>
  <c r="BE39" i="30"/>
  <c r="BF39" i="30"/>
  <c r="BG39" i="30"/>
  <c r="BH39" i="30"/>
  <c r="BI39" i="30"/>
  <c r="BJ39" i="30"/>
  <c r="BK39" i="30"/>
  <c r="BL39" i="30"/>
  <c r="BM39" i="30"/>
  <c r="BA40" i="30"/>
  <c r="BB40" i="30"/>
  <c r="BC40" i="30"/>
  <c r="BD40" i="30"/>
  <c r="BE40" i="30"/>
  <c r="BF40" i="30"/>
  <c r="BG40" i="30"/>
  <c r="BH40" i="30"/>
  <c r="BI40" i="30"/>
  <c r="BJ40" i="30"/>
  <c r="BK40" i="30"/>
  <c r="BL40" i="30"/>
  <c r="BM40" i="30"/>
  <c r="BA41" i="30"/>
  <c r="BB41" i="30"/>
  <c r="BC41" i="30"/>
  <c r="BD41" i="30"/>
  <c r="BE41" i="30"/>
  <c r="BF41" i="30"/>
  <c r="BG41" i="30"/>
  <c r="BH41" i="30"/>
  <c r="BI41" i="30"/>
  <c r="BJ41" i="30"/>
  <c r="BK41" i="30"/>
  <c r="BL41" i="30"/>
  <c r="BM41" i="30"/>
  <c r="BA42" i="30"/>
  <c r="BB42" i="30"/>
  <c r="BC42" i="30"/>
  <c r="BD42" i="30"/>
  <c r="BE42" i="30"/>
  <c r="BF42" i="30"/>
  <c r="BG42" i="30"/>
  <c r="BH42" i="30"/>
  <c r="BI42" i="30"/>
  <c r="BJ42" i="30"/>
  <c r="BK42" i="30"/>
  <c r="BL42" i="30"/>
  <c r="BM42" i="30"/>
  <c r="BA43" i="30"/>
  <c r="BB43" i="30"/>
  <c r="BC43" i="30"/>
  <c r="BD43" i="30"/>
  <c r="BE43" i="30"/>
  <c r="BF43" i="30"/>
  <c r="BG43" i="30"/>
  <c r="BH43" i="30"/>
  <c r="BI43" i="30"/>
  <c r="BJ43" i="30"/>
  <c r="BK43" i="30"/>
  <c r="BL43" i="30"/>
  <c r="BM43" i="30"/>
  <c r="BA44" i="30"/>
  <c r="BB44" i="30"/>
  <c r="BC44" i="30"/>
  <c r="BD44" i="30"/>
  <c r="BE44" i="30"/>
  <c r="BF44" i="30"/>
  <c r="BG44" i="30"/>
  <c r="BH44" i="30"/>
  <c r="BI44" i="30"/>
  <c r="BJ44" i="30"/>
  <c r="BK44" i="30"/>
  <c r="BL44" i="30"/>
  <c r="BM44" i="30"/>
  <c r="BA45" i="30"/>
  <c r="BB45" i="30"/>
  <c r="BC45" i="30"/>
  <c r="BD45" i="30"/>
  <c r="BE45" i="30"/>
  <c r="BF45" i="30"/>
  <c r="BG45" i="30"/>
  <c r="BH45" i="30"/>
  <c r="BI45" i="30"/>
  <c r="BJ45" i="30"/>
  <c r="BK45" i="30"/>
  <c r="BL45" i="30"/>
  <c r="BM45" i="30"/>
  <c r="BA46" i="30"/>
  <c r="BB46" i="30"/>
  <c r="BC46" i="30"/>
  <c r="BD46" i="30"/>
  <c r="BE46" i="30"/>
  <c r="BF46" i="30"/>
  <c r="BG46" i="30"/>
  <c r="BH46" i="30"/>
  <c r="BI46" i="30"/>
  <c r="BJ46" i="30"/>
  <c r="BK46" i="30"/>
  <c r="BL46" i="30"/>
  <c r="BM46" i="30"/>
  <c r="BA47" i="30"/>
  <c r="BB47" i="30"/>
  <c r="BC47" i="30"/>
  <c r="BD47" i="30"/>
  <c r="BE47" i="30"/>
  <c r="BF47" i="30"/>
  <c r="BG47" i="30"/>
  <c r="BH47" i="30"/>
  <c r="BI47" i="30"/>
  <c r="BJ47" i="30"/>
  <c r="BK47" i="30"/>
  <c r="BL47" i="30"/>
  <c r="BM47" i="30"/>
  <c r="BA48" i="30"/>
  <c r="BB48" i="30"/>
  <c r="BC48" i="30"/>
  <c r="BD48" i="30"/>
  <c r="BE48" i="30"/>
  <c r="BF48" i="30"/>
  <c r="BG48" i="30"/>
  <c r="BH48" i="30"/>
  <c r="BI48" i="30"/>
  <c r="BJ48" i="30"/>
  <c r="BK48" i="30"/>
  <c r="BL48" i="30"/>
  <c r="BM48" i="30"/>
  <c r="BA49" i="30"/>
  <c r="BB49" i="30"/>
  <c r="BC49" i="30"/>
  <c r="BD49" i="30"/>
  <c r="BE49" i="30"/>
  <c r="BF49" i="30"/>
  <c r="BG49" i="30"/>
  <c r="BH49" i="30"/>
  <c r="BI49" i="30"/>
  <c r="BJ49" i="30"/>
  <c r="BK49" i="30"/>
  <c r="BL49" i="30"/>
  <c r="BM49" i="30"/>
  <c r="BA50" i="30"/>
  <c r="BB50" i="30"/>
  <c r="BC50" i="30"/>
  <c r="BD50" i="30"/>
  <c r="BE50" i="30"/>
  <c r="BF50" i="30"/>
  <c r="BG50" i="30"/>
  <c r="BH50" i="30"/>
  <c r="BI50" i="30"/>
  <c r="BJ50" i="30"/>
  <c r="BK50" i="30"/>
  <c r="BL50" i="30"/>
  <c r="BM50" i="30"/>
  <c r="BA51" i="30"/>
  <c r="BB51" i="30"/>
  <c r="BC51" i="30"/>
  <c r="BD51" i="30"/>
  <c r="BE51" i="30"/>
  <c r="BF51" i="30"/>
  <c r="BG51" i="30"/>
  <c r="BH51" i="30"/>
  <c r="BI51" i="30"/>
  <c r="BJ51" i="30"/>
  <c r="BK51" i="30"/>
  <c r="BL51" i="30"/>
  <c r="BM51" i="30"/>
  <c r="BA52" i="30"/>
  <c r="BB52" i="30"/>
  <c r="BC52" i="30"/>
  <c r="BD52" i="30"/>
  <c r="BE52" i="30"/>
  <c r="BF52" i="30"/>
  <c r="BG52" i="30"/>
  <c r="BH52" i="30"/>
  <c r="BI52" i="30"/>
  <c r="BJ52" i="30"/>
  <c r="BK52" i="30"/>
  <c r="BL52" i="30"/>
  <c r="BM52" i="30"/>
  <c r="BA53" i="30"/>
  <c r="BB53" i="30"/>
  <c r="BC53" i="30"/>
  <c r="BD53" i="30"/>
  <c r="BE53" i="30"/>
  <c r="BF53" i="30"/>
  <c r="BG53" i="30"/>
  <c r="BH53" i="30"/>
  <c r="BI53" i="30"/>
  <c r="BJ53" i="30"/>
  <c r="BK53" i="30"/>
  <c r="BL53" i="30"/>
  <c r="BM53" i="30"/>
  <c r="BA54" i="30"/>
  <c r="BB54" i="30"/>
  <c r="BC54" i="30"/>
  <c r="BD54" i="30"/>
  <c r="BE54" i="30"/>
  <c r="BF54" i="30"/>
  <c r="BG54" i="30"/>
  <c r="BH54" i="30"/>
  <c r="BI54" i="30"/>
  <c r="BJ54" i="30"/>
  <c r="BK54" i="30"/>
  <c r="BL54" i="30"/>
  <c r="BM54" i="30"/>
  <c r="BA55" i="30"/>
  <c r="BB55" i="30"/>
  <c r="BC55" i="30"/>
  <c r="BD55" i="30"/>
  <c r="BE55" i="30"/>
  <c r="BF55" i="30"/>
  <c r="BG55" i="30"/>
  <c r="BH55" i="30"/>
  <c r="BI55" i="30"/>
  <c r="BJ55" i="30"/>
  <c r="BK55" i="30"/>
  <c r="BL55" i="30"/>
  <c r="BM55" i="30"/>
  <c r="BA56" i="30"/>
  <c r="BB56" i="30"/>
  <c r="BC56" i="30"/>
  <c r="BD56" i="30"/>
  <c r="BE56" i="30"/>
  <c r="BF56" i="30"/>
  <c r="BG56" i="30"/>
  <c r="BH56" i="30"/>
  <c r="BI56" i="30"/>
  <c r="BJ56" i="30"/>
  <c r="BK56" i="30"/>
  <c r="BL56" i="30"/>
  <c r="BM56" i="30"/>
  <c r="BA57" i="30"/>
  <c r="BB57" i="30"/>
  <c r="BC57" i="30"/>
  <c r="BD57" i="30"/>
  <c r="BE57" i="30"/>
  <c r="BF57" i="30"/>
  <c r="BG57" i="30"/>
  <c r="BH57" i="30"/>
  <c r="BI57" i="30"/>
  <c r="BJ57" i="30"/>
  <c r="BK57" i="30"/>
  <c r="BL57" i="30"/>
  <c r="BM57" i="30"/>
  <c r="BA58" i="30"/>
  <c r="BB58" i="30"/>
  <c r="BC58" i="30"/>
  <c r="BD58" i="30"/>
  <c r="BE58" i="30"/>
  <c r="BF58" i="30"/>
  <c r="BG58" i="30"/>
  <c r="BH58" i="30"/>
  <c r="BI58" i="30"/>
  <c r="BJ58" i="30"/>
  <c r="BK58" i="30"/>
  <c r="BL58" i="30"/>
  <c r="BM58" i="30"/>
  <c r="BA59" i="30"/>
  <c r="BB59" i="30"/>
  <c r="BC59" i="30"/>
  <c r="BD59" i="30"/>
  <c r="BE59" i="30"/>
  <c r="BF59" i="30"/>
  <c r="BG59" i="30"/>
  <c r="BH59" i="30"/>
  <c r="BI59" i="30"/>
  <c r="BJ59" i="30"/>
  <c r="BK59" i="30"/>
  <c r="BL59" i="30"/>
  <c r="BM59" i="30"/>
  <c r="BA60" i="30"/>
  <c r="BB60" i="30"/>
  <c r="BC60" i="30"/>
  <c r="BD60" i="30"/>
  <c r="BE60" i="30"/>
  <c r="BF60" i="30"/>
  <c r="BG60" i="30"/>
  <c r="BH60" i="30"/>
  <c r="BI60" i="30"/>
  <c r="BJ60" i="30"/>
  <c r="BK60" i="30"/>
  <c r="BL60" i="30"/>
  <c r="BM60" i="30"/>
  <c r="BA61" i="30"/>
  <c r="BB61" i="30"/>
  <c r="BC61" i="30"/>
  <c r="BD61" i="30"/>
  <c r="BE61" i="30"/>
  <c r="BF61" i="30"/>
  <c r="BG61" i="30"/>
  <c r="BH61" i="30"/>
  <c r="BI61" i="30"/>
  <c r="BJ61" i="30"/>
  <c r="BK61" i="30"/>
  <c r="BL61" i="30"/>
  <c r="BM61" i="30"/>
  <c r="BA62" i="30"/>
  <c r="BB62" i="30"/>
  <c r="BC62" i="30"/>
  <c r="BD62" i="30"/>
  <c r="BE62" i="30"/>
  <c r="BF62" i="30"/>
  <c r="BG62" i="30"/>
  <c r="BH62" i="30"/>
  <c r="BI62" i="30"/>
  <c r="BJ62" i="30"/>
  <c r="BK62" i="30"/>
  <c r="BL62" i="30"/>
  <c r="BM62" i="30"/>
  <c r="BA63" i="30"/>
  <c r="BB63" i="30"/>
  <c r="BC63" i="30"/>
  <c r="BD63" i="30"/>
  <c r="BE63" i="30"/>
  <c r="BF63" i="30"/>
  <c r="BG63" i="30"/>
  <c r="BH63" i="30"/>
  <c r="BI63" i="30"/>
  <c r="BJ63" i="30"/>
  <c r="BK63" i="30"/>
  <c r="BL63" i="30"/>
  <c r="BM63" i="30"/>
  <c r="BA64" i="30"/>
  <c r="BB64" i="30"/>
  <c r="BC64" i="30"/>
  <c r="BD64" i="30"/>
  <c r="BE64" i="30"/>
  <c r="BF64" i="30"/>
  <c r="BG64" i="30"/>
  <c r="BH64" i="30"/>
  <c r="BI64" i="30"/>
  <c r="BJ64" i="30"/>
  <c r="BK64" i="30"/>
  <c r="BL64" i="30"/>
  <c r="BM64" i="30"/>
  <c r="BA65" i="30"/>
  <c r="BB65" i="30"/>
  <c r="BC65" i="30"/>
  <c r="BD65" i="30"/>
  <c r="BE65" i="30"/>
  <c r="BF65" i="30"/>
  <c r="BG65" i="30"/>
  <c r="BH65" i="30"/>
  <c r="BI65" i="30"/>
  <c r="BJ65" i="30"/>
  <c r="BK65" i="30"/>
  <c r="BL65" i="30"/>
  <c r="BM65" i="30"/>
  <c r="BA66" i="30"/>
  <c r="BB66" i="30"/>
  <c r="BC66" i="30"/>
  <c r="BD66" i="30"/>
  <c r="BE66" i="30"/>
  <c r="BF66" i="30"/>
  <c r="BG66" i="30"/>
  <c r="BH66" i="30"/>
  <c r="BI66" i="30"/>
  <c r="BJ66" i="30"/>
  <c r="BK66" i="30"/>
  <c r="BL66" i="30"/>
  <c r="BM66" i="30"/>
  <c r="BA67" i="30"/>
  <c r="BB67" i="30"/>
  <c r="BC67" i="30"/>
  <c r="BD67" i="30"/>
  <c r="BE67" i="30"/>
  <c r="BF67" i="30"/>
  <c r="BG67" i="30"/>
  <c r="BH67" i="30"/>
  <c r="BI67" i="30"/>
  <c r="BJ67" i="30"/>
  <c r="BK67" i="30"/>
  <c r="BL67" i="30"/>
  <c r="BM67" i="30"/>
  <c r="BA68" i="30"/>
  <c r="BB68" i="30"/>
  <c r="BC68" i="30"/>
  <c r="BD68" i="30"/>
  <c r="BE68" i="30"/>
  <c r="BF68" i="30"/>
  <c r="BG68" i="30"/>
  <c r="BH68" i="30"/>
  <c r="BI68" i="30"/>
  <c r="BJ68" i="30"/>
  <c r="BK68" i="30"/>
  <c r="BL68" i="30"/>
  <c r="BM68" i="30"/>
  <c r="BA69" i="30"/>
  <c r="BB69" i="30"/>
  <c r="BC69" i="30"/>
  <c r="BD69" i="30"/>
  <c r="BE69" i="30"/>
  <c r="BF69" i="30"/>
  <c r="BG69" i="30"/>
  <c r="BH69" i="30"/>
  <c r="BI69" i="30"/>
  <c r="BJ69" i="30"/>
  <c r="BK69" i="30"/>
  <c r="BL69" i="30"/>
  <c r="BM69" i="30"/>
  <c r="BA70" i="30"/>
  <c r="BB70" i="30"/>
  <c r="BC70" i="30"/>
  <c r="BD70" i="30"/>
  <c r="BE70" i="30"/>
  <c r="BF70" i="30"/>
  <c r="BG70" i="30"/>
  <c r="BH70" i="30"/>
  <c r="BI70" i="30"/>
  <c r="BJ70" i="30"/>
  <c r="BK70" i="30"/>
  <c r="BL70" i="30"/>
  <c r="BM70" i="30"/>
  <c r="BA71" i="30"/>
  <c r="BB71" i="30"/>
  <c r="BC71" i="30"/>
  <c r="BD71" i="30"/>
  <c r="BE71" i="30"/>
  <c r="BF71" i="30"/>
  <c r="BG71" i="30"/>
  <c r="BH71" i="30"/>
  <c r="BI71" i="30"/>
  <c r="BJ71" i="30"/>
  <c r="BK71" i="30"/>
  <c r="BL71" i="30"/>
  <c r="BM71" i="30"/>
  <c r="BA72" i="30"/>
  <c r="BB72" i="30"/>
  <c r="BC72" i="30"/>
  <c r="BD72" i="30"/>
  <c r="BE72" i="30"/>
  <c r="BF72" i="30"/>
  <c r="BG72" i="30"/>
  <c r="BH72" i="30"/>
  <c r="BI72" i="30"/>
  <c r="BJ72" i="30"/>
  <c r="BK72" i="30"/>
  <c r="BL72" i="30"/>
  <c r="BM72" i="30"/>
  <c r="BA73" i="30"/>
  <c r="BB73" i="30"/>
  <c r="BC73" i="30"/>
  <c r="BD73" i="30"/>
  <c r="BE73" i="30"/>
  <c r="BF73" i="30"/>
  <c r="BG73" i="30"/>
  <c r="BH73" i="30"/>
  <c r="BI73" i="30"/>
  <c r="BJ73" i="30"/>
  <c r="BK73" i="30"/>
  <c r="BL73" i="30"/>
  <c r="BM73" i="30"/>
  <c r="BA74" i="30"/>
  <c r="BB74" i="30"/>
  <c r="BC74" i="30"/>
  <c r="BD74" i="30"/>
  <c r="BE74" i="30"/>
  <c r="BF74" i="30"/>
  <c r="BG74" i="30"/>
  <c r="BH74" i="30"/>
  <c r="BI74" i="30"/>
  <c r="BJ74" i="30"/>
  <c r="BK74" i="30"/>
  <c r="BL74" i="30"/>
  <c r="BM74" i="30"/>
  <c r="BA75" i="30"/>
  <c r="BB75" i="30"/>
  <c r="BC75" i="30"/>
  <c r="BD75" i="30"/>
  <c r="BE75" i="30"/>
  <c r="BF75" i="30"/>
  <c r="BG75" i="30"/>
  <c r="BH75" i="30"/>
  <c r="BI75" i="30"/>
  <c r="BJ75" i="30"/>
  <c r="BK75" i="30"/>
  <c r="BL75" i="30"/>
  <c r="BM75" i="30"/>
  <c r="BA76" i="30"/>
  <c r="BB76" i="30"/>
  <c r="BC76" i="30"/>
  <c r="BD76" i="30"/>
  <c r="BE76" i="30"/>
  <c r="BF76" i="30"/>
  <c r="BG76" i="30"/>
  <c r="BH76" i="30"/>
  <c r="BI76" i="30"/>
  <c r="BJ76" i="30"/>
  <c r="BK76" i="30"/>
  <c r="BL76" i="30"/>
  <c r="BM76" i="30"/>
  <c r="BA77" i="30"/>
  <c r="BB77" i="30"/>
  <c r="BC77" i="30"/>
  <c r="BD77" i="30"/>
  <c r="BE77" i="30"/>
  <c r="BF77" i="30"/>
  <c r="BG77" i="30"/>
  <c r="BH77" i="30"/>
  <c r="BI77" i="30"/>
  <c r="BJ77" i="30"/>
  <c r="BK77" i="30"/>
  <c r="BL77" i="30"/>
  <c r="BM77" i="30"/>
  <c r="BA78" i="30"/>
  <c r="BB78" i="30"/>
  <c r="BC78" i="30"/>
  <c r="BD78" i="30"/>
  <c r="BE78" i="30"/>
  <c r="BF78" i="30"/>
  <c r="BG78" i="30"/>
  <c r="BH78" i="30"/>
  <c r="BI78" i="30"/>
  <c r="BJ78" i="30"/>
  <c r="BK78" i="30"/>
  <c r="BL78" i="30"/>
  <c r="BM78" i="30"/>
  <c r="BA79" i="30"/>
  <c r="BB79" i="30"/>
  <c r="BC79" i="30"/>
  <c r="BD79" i="30"/>
  <c r="BE79" i="30"/>
  <c r="BF79" i="30"/>
  <c r="BG79" i="30"/>
  <c r="BH79" i="30"/>
  <c r="BI79" i="30"/>
  <c r="BJ79" i="30"/>
  <c r="BK79" i="30"/>
  <c r="BL79" i="30"/>
  <c r="BM79" i="30"/>
  <c r="BA80" i="30"/>
  <c r="BB80" i="30"/>
  <c r="BC80" i="30"/>
  <c r="BD80" i="30"/>
  <c r="BE80" i="30"/>
  <c r="BF80" i="30"/>
  <c r="BG80" i="30"/>
  <c r="BH80" i="30"/>
  <c r="BI80" i="30"/>
  <c r="BJ80" i="30"/>
  <c r="BK80" i="30"/>
  <c r="BL80" i="30"/>
  <c r="BM80" i="30"/>
  <c r="BA81" i="30"/>
  <c r="BB81" i="30"/>
  <c r="BC81" i="30"/>
  <c r="BD81" i="30"/>
  <c r="BE81" i="30"/>
  <c r="BF81" i="30"/>
  <c r="BG81" i="30"/>
  <c r="BH81" i="30"/>
  <c r="BI81" i="30"/>
  <c r="BJ81" i="30"/>
  <c r="BK81" i="30"/>
  <c r="BL81" i="30"/>
  <c r="BM81" i="30"/>
  <c r="BA82" i="30"/>
  <c r="BB82" i="30"/>
  <c r="BC82" i="30"/>
  <c r="BD82" i="30"/>
  <c r="BE82" i="30"/>
  <c r="BF82" i="30"/>
  <c r="BG82" i="30"/>
  <c r="BH82" i="30"/>
  <c r="BI82" i="30"/>
  <c r="BJ82" i="30"/>
  <c r="BK82" i="30"/>
  <c r="BL82" i="30"/>
  <c r="BM82" i="30"/>
  <c r="BA83" i="30"/>
  <c r="BB83" i="30"/>
  <c r="BC83" i="30"/>
  <c r="BD83" i="30"/>
  <c r="BE83" i="30"/>
  <c r="BF83" i="30"/>
  <c r="BG83" i="30"/>
  <c r="BH83" i="30"/>
  <c r="BI83" i="30"/>
  <c r="BJ83" i="30"/>
  <c r="BK83" i="30"/>
  <c r="BL83" i="30"/>
  <c r="BM83" i="30"/>
  <c r="BA84" i="30"/>
  <c r="BB84" i="30"/>
  <c r="BC84" i="30"/>
  <c r="BD84" i="30"/>
  <c r="BE84" i="30"/>
  <c r="BF84" i="30"/>
  <c r="BG84" i="30"/>
  <c r="BH84" i="30"/>
  <c r="BI84" i="30"/>
  <c r="BJ84" i="30"/>
  <c r="BK84" i="30"/>
  <c r="BL84" i="30"/>
  <c r="BM84" i="30"/>
  <c r="BA85" i="30"/>
  <c r="BB85" i="30"/>
  <c r="BC85" i="30"/>
  <c r="BD85" i="30"/>
  <c r="BE85" i="30"/>
  <c r="BF85" i="30"/>
  <c r="BG85" i="30"/>
  <c r="BH85" i="30"/>
  <c r="BI85" i="30"/>
  <c r="BJ85" i="30"/>
  <c r="BK85" i="30"/>
  <c r="BL85" i="30"/>
  <c r="BM85" i="30"/>
  <c r="BA86" i="30"/>
  <c r="BB86" i="30"/>
  <c r="BC86" i="30"/>
  <c r="BD86" i="30"/>
  <c r="BE86" i="30"/>
  <c r="BF86" i="30"/>
  <c r="BG86" i="30"/>
  <c r="BH86" i="30"/>
  <c r="BI86" i="30"/>
  <c r="BJ86" i="30"/>
  <c r="BK86" i="30"/>
  <c r="BL86" i="30"/>
  <c r="BM86" i="30"/>
  <c r="BA87" i="30"/>
  <c r="BB87" i="30"/>
  <c r="BC87" i="30"/>
  <c r="BD87" i="30"/>
  <c r="BE87" i="30"/>
  <c r="BF87" i="30"/>
  <c r="BG87" i="30"/>
  <c r="BH87" i="30"/>
  <c r="BI87" i="30"/>
  <c r="BJ87" i="30"/>
  <c r="BK87" i="30"/>
  <c r="BL87" i="30"/>
  <c r="BM87" i="30"/>
  <c r="BA88" i="30"/>
  <c r="BB88" i="30"/>
  <c r="BC88" i="30"/>
  <c r="BD88" i="30"/>
  <c r="BE88" i="30"/>
  <c r="BF88" i="30"/>
  <c r="BG88" i="30"/>
  <c r="BH88" i="30"/>
  <c r="BI88" i="30"/>
  <c r="BJ88" i="30"/>
  <c r="BK88" i="30"/>
  <c r="BL88" i="30"/>
  <c r="BM88" i="30"/>
  <c r="BA89" i="30"/>
  <c r="BB89" i="30"/>
  <c r="BC89" i="30"/>
  <c r="BD89" i="30"/>
  <c r="BE89" i="30"/>
  <c r="BF89" i="30"/>
  <c r="BG89" i="30"/>
  <c r="BH89" i="30"/>
  <c r="BI89" i="30"/>
  <c r="BJ89" i="30"/>
  <c r="BK89" i="30"/>
  <c r="BL89" i="30"/>
  <c r="BM89" i="30"/>
  <c r="BA90" i="30"/>
  <c r="BB90" i="30"/>
  <c r="BC90" i="30"/>
  <c r="BD90" i="30"/>
  <c r="BE90" i="30"/>
  <c r="BF90" i="30"/>
  <c r="BG90" i="30"/>
  <c r="BH90" i="30"/>
  <c r="BI90" i="30"/>
  <c r="BJ90" i="30"/>
  <c r="BK90" i="30"/>
  <c r="BL90" i="30"/>
  <c r="BM90" i="30"/>
  <c r="BA91" i="30"/>
  <c r="BB91" i="30"/>
  <c r="BC91" i="30"/>
  <c r="BD91" i="30"/>
  <c r="BE91" i="30"/>
  <c r="BF91" i="30"/>
  <c r="BG91" i="30"/>
  <c r="BH91" i="30"/>
  <c r="BI91" i="30"/>
  <c r="BJ91" i="30"/>
  <c r="BK91" i="30"/>
  <c r="BL91" i="30"/>
  <c r="BM91" i="30"/>
  <c r="BA92" i="30"/>
  <c r="BB92" i="30"/>
  <c r="BC92" i="30"/>
  <c r="BD92" i="30"/>
  <c r="BE92" i="30"/>
  <c r="BF92" i="30"/>
  <c r="BG92" i="30"/>
  <c r="BH92" i="30"/>
  <c r="BI92" i="30"/>
  <c r="BJ92" i="30"/>
  <c r="BK92" i="30"/>
  <c r="BL92" i="30"/>
  <c r="BM92" i="30"/>
  <c r="BA93" i="30"/>
  <c r="BB93" i="30"/>
  <c r="BC93" i="30"/>
  <c r="BD93" i="30"/>
  <c r="BE93" i="30"/>
  <c r="BF93" i="30"/>
  <c r="BG93" i="30"/>
  <c r="BH93" i="30"/>
  <c r="BI93" i="30"/>
  <c r="BJ93" i="30"/>
  <c r="BK93" i="30"/>
  <c r="BL93" i="30"/>
  <c r="BM93" i="30"/>
  <c r="BA94" i="30"/>
  <c r="BB94" i="30"/>
  <c r="BC94" i="30"/>
  <c r="BD94" i="30"/>
  <c r="BE94" i="30"/>
  <c r="BF94" i="30"/>
  <c r="BG94" i="30"/>
  <c r="BH94" i="30"/>
  <c r="BI94" i="30"/>
  <c r="BJ94" i="30"/>
  <c r="BK94" i="30"/>
  <c r="BL94" i="30"/>
  <c r="BM94" i="30"/>
  <c r="BA95" i="30"/>
  <c r="BB95" i="30"/>
  <c r="BC95" i="30"/>
  <c r="BD95" i="30"/>
  <c r="BE95" i="30"/>
  <c r="BF95" i="30"/>
  <c r="BG95" i="30"/>
  <c r="BH95" i="30"/>
  <c r="BI95" i="30"/>
  <c r="BJ95" i="30"/>
  <c r="BK95" i="30"/>
  <c r="BL95" i="30"/>
  <c r="BM95" i="30"/>
  <c r="BA96" i="30"/>
  <c r="BB96" i="30"/>
  <c r="BC96" i="30"/>
  <c r="BD96" i="30"/>
  <c r="BE96" i="30"/>
  <c r="BF96" i="30"/>
  <c r="BG96" i="30"/>
  <c r="BH96" i="30"/>
  <c r="BI96" i="30"/>
  <c r="BJ96" i="30"/>
  <c r="BK96" i="30"/>
  <c r="BL96" i="30"/>
  <c r="BM96" i="30"/>
  <c r="BA97" i="30"/>
  <c r="BB97" i="30"/>
  <c r="BC97" i="30"/>
  <c r="BD97" i="30"/>
  <c r="BE97" i="30"/>
  <c r="BF97" i="30"/>
  <c r="BG97" i="30"/>
  <c r="BH97" i="30"/>
  <c r="BI97" i="30"/>
  <c r="BJ97" i="30"/>
  <c r="BK97" i="30"/>
  <c r="BL97" i="30"/>
  <c r="BM97" i="30"/>
  <c r="BA98" i="30"/>
  <c r="BB98" i="30"/>
  <c r="BC98" i="30"/>
  <c r="BD98" i="30"/>
  <c r="BE98" i="30"/>
  <c r="BF98" i="30"/>
  <c r="BG98" i="30"/>
  <c r="BH98" i="30"/>
  <c r="BI98" i="30"/>
  <c r="BJ98" i="30"/>
  <c r="BK98" i="30"/>
  <c r="BL98" i="30"/>
  <c r="BM98" i="30"/>
  <c r="BA99" i="30"/>
  <c r="BB99" i="30"/>
  <c r="BC99" i="30"/>
  <c r="BD99" i="30"/>
  <c r="BE99" i="30"/>
  <c r="BF99" i="30"/>
  <c r="BG99" i="30"/>
  <c r="BH99" i="30"/>
  <c r="BI99" i="30"/>
  <c r="BJ99" i="30"/>
  <c r="BK99" i="30"/>
  <c r="BL99" i="30"/>
  <c r="BM99" i="30"/>
  <c r="BA100" i="30"/>
  <c r="BB100" i="30"/>
  <c r="BC100" i="30"/>
  <c r="BD100" i="30"/>
  <c r="BE100" i="30"/>
  <c r="BF100" i="30"/>
  <c r="BG100" i="30"/>
  <c r="BH100" i="30"/>
  <c r="BI100" i="30"/>
  <c r="BJ100" i="30"/>
  <c r="BK100" i="30"/>
  <c r="BL100" i="30"/>
  <c r="BM100" i="30"/>
  <c r="BA101" i="30"/>
  <c r="BB101" i="30"/>
  <c r="BC101" i="30"/>
  <c r="BD101" i="30"/>
  <c r="BE101" i="30"/>
  <c r="BF101" i="30"/>
  <c r="BG101" i="30"/>
  <c r="BH101" i="30"/>
  <c r="BI101" i="30"/>
  <c r="BJ101" i="30"/>
  <c r="BK101" i="30"/>
  <c r="BL101" i="30"/>
  <c r="BM101" i="30"/>
  <c r="BA102" i="30"/>
  <c r="BB102" i="30"/>
  <c r="BC102" i="30"/>
  <c r="BD102" i="30"/>
  <c r="BE102" i="30"/>
  <c r="BF102" i="30"/>
  <c r="BG102" i="30"/>
  <c r="BH102" i="30"/>
  <c r="BI102" i="30"/>
  <c r="BJ102" i="30"/>
  <c r="BK102" i="30"/>
  <c r="BL102" i="30"/>
  <c r="BM102" i="30"/>
  <c r="BA103" i="30"/>
  <c r="BB103" i="30"/>
  <c r="BC103" i="30"/>
  <c r="BD103" i="30"/>
  <c r="BE103" i="30"/>
  <c r="BF103" i="30"/>
  <c r="BG103" i="30"/>
  <c r="BH103" i="30"/>
  <c r="BI103" i="30"/>
  <c r="BJ103" i="30"/>
  <c r="BK103" i="30"/>
  <c r="BL103" i="30"/>
  <c r="BM103" i="30"/>
  <c r="BA104" i="30"/>
  <c r="BB104" i="30"/>
  <c r="BC104" i="30"/>
  <c r="BD104" i="30"/>
  <c r="BE104" i="30"/>
  <c r="BF104" i="30"/>
  <c r="BG104" i="30"/>
  <c r="BH104" i="30"/>
  <c r="BI104" i="30"/>
  <c r="BJ104" i="30"/>
  <c r="BK104" i="30"/>
  <c r="BL104" i="30"/>
  <c r="BM104" i="30"/>
  <c r="BA105" i="30"/>
  <c r="BB105" i="30"/>
  <c r="BC105" i="30"/>
  <c r="BD105" i="30"/>
  <c r="BE105" i="30"/>
  <c r="BF105" i="30"/>
  <c r="BG105" i="30"/>
  <c r="BH105" i="30"/>
  <c r="BI105" i="30"/>
  <c r="BJ105" i="30"/>
  <c r="BK105" i="30"/>
  <c r="BL105" i="30"/>
  <c r="BM105" i="30"/>
  <c r="BA106" i="30"/>
  <c r="BB106" i="30"/>
  <c r="BC106" i="30"/>
  <c r="BD106" i="30"/>
  <c r="BE106" i="30"/>
  <c r="BF106" i="30"/>
  <c r="BG106" i="30"/>
  <c r="BH106" i="30"/>
  <c r="BI106" i="30"/>
  <c r="BJ106" i="30"/>
  <c r="BK106" i="30"/>
  <c r="BL106" i="30"/>
  <c r="BM106" i="30"/>
  <c r="CC8" i="30"/>
  <c r="CC9" i="30"/>
  <c r="CC10" i="30"/>
  <c r="CC11" i="30"/>
  <c r="CC12" i="30"/>
  <c r="CC13" i="30"/>
  <c r="CC14" i="30"/>
  <c r="CC15" i="30"/>
  <c r="CC16" i="30"/>
  <c r="CC17" i="30"/>
  <c r="CC18" i="30"/>
  <c r="CC19" i="30"/>
  <c r="CC20" i="30"/>
  <c r="CC21" i="30"/>
  <c r="CC22" i="30"/>
  <c r="CC23" i="30"/>
  <c r="CC24" i="30"/>
  <c r="CC25" i="30"/>
  <c r="CC26" i="30"/>
  <c r="CC27" i="30"/>
  <c r="CC28" i="30"/>
  <c r="CC29" i="30"/>
  <c r="CC30" i="30"/>
  <c r="CC31" i="30"/>
  <c r="CC32" i="30"/>
  <c r="CC33" i="30"/>
  <c r="CC34" i="30"/>
  <c r="CC35" i="30"/>
  <c r="CC36" i="30"/>
  <c r="CC37" i="30"/>
  <c r="CC38" i="30"/>
  <c r="CC39" i="30"/>
  <c r="CC40" i="30"/>
  <c r="CC41" i="30"/>
  <c r="CC42" i="30"/>
  <c r="CC43" i="30"/>
  <c r="CC44" i="30"/>
  <c r="CC45" i="30"/>
  <c r="CC46" i="30"/>
  <c r="CC47" i="30"/>
  <c r="CC48" i="30"/>
  <c r="CC49" i="30"/>
  <c r="CC50" i="30"/>
  <c r="CC51" i="30"/>
  <c r="CC52" i="30"/>
  <c r="CC53" i="30"/>
  <c r="CC54" i="30"/>
  <c r="CC55" i="30"/>
  <c r="CC56" i="30"/>
  <c r="CC57" i="30"/>
  <c r="CC58" i="30"/>
  <c r="CC59" i="30"/>
  <c r="CC60" i="30"/>
  <c r="CC61" i="30"/>
  <c r="CC62" i="30"/>
  <c r="CC63" i="30"/>
  <c r="CC64" i="30"/>
  <c r="CC65" i="30"/>
  <c r="CC66" i="30"/>
  <c r="CC67" i="30"/>
  <c r="CC68" i="30"/>
  <c r="CC69" i="30"/>
  <c r="CC70" i="30"/>
  <c r="CC71" i="30"/>
  <c r="CC72" i="30"/>
  <c r="CC73" i="30"/>
  <c r="CC74" i="30"/>
  <c r="CC75" i="30"/>
  <c r="CC76" i="30"/>
  <c r="CC77" i="30"/>
  <c r="CC78" i="30"/>
  <c r="CC79" i="30"/>
  <c r="CC80" i="30"/>
  <c r="CC81" i="30"/>
  <c r="CC82" i="30"/>
  <c r="CC83" i="30"/>
  <c r="CC84" i="30"/>
  <c r="CC85" i="30"/>
  <c r="CC86" i="30"/>
  <c r="CC87" i="30"/>
  <c r="CC88" i="30"/>
  <c r="CC89" i="30"/>
  <c r="CC90" i="30"/>
  <c r="CC91" i="30"/>
  <c r="CC92" i="30"/>
  <c r="CC93" i="30"/>
  <c r="CC94" i="30"/>
  <c r="CC95" i="30"/>
  <c r="CC96" i="30"/>
  <c r="CC97" i="30"/>
  <c r="CC98" i="30"/>
  <c r="CC99" i="30"/>
  <c r="CC100" i="30"/>
  <c r="CC101" i="30"/>
  <c r="CC102" i="30"/>
  <c r="CC103" i="30"/>
  <c r="CC104" i="30"/>
  <c r="CC105" i="30"/>
  <c r="CC106" i="30"/>
  <c r="AV8" i="30"/>
  <c r="AV9" i="30"/>
  <c r="AV10" i="30"/>
  <c r="AV11" i="30"/>
  <c r="AV12" i="30"/>
  <c r="AV13" i="30"/>
  <c r="AV14" i="30"/>
  <c r="AV15" i="30"/>
  <c r="AV16" i="30"/>
  <c r="AV17" i="30"/>
  <c r="AV18" i="30"/>
  <c r="AV19" i="30"/>
  <c r="AV20" i="30"/>
  <c r="AV21" i="30"/>
  <c r="AV22" i="30"/>
  <c r="AV23" i="30"/>
  <c r="AV24" i="30"/>
  <c r="AV25" i="30"/>
  <c r="AV26" i="30"/>
  <c r="AV27" i="30"/>
  <c r="AV28" i="30"/>
  <c r="AV29" i="30"/>
  <c r="AV30" i="30"/>
  <c r="AV31" i="30"/>
  <c r="AV32" i="30"/>
  <c r="AV33" i="30"/>
  <c r="AV34" i="30"/>
  <c r="AV35" i="30"/>
  <c r="AV36" i="30"/>
  <c r="AV37" i="30"/>
  <c r="AV38" i="30"/>
  <c r="AV39" i="30"/>
  <c r="AV40" i="30"/>
  <c r="AV41" i="30"/>
  <c r="AV42" i="30"/>
  <c r="AV43" i="30"/>
  <c r="AV44" i="30"/>
  <c r="AV45" i="30"/>
  <c r="AV46" i="30"/>
  <c r="AV47" i="30"/>
  <c r="AV48" i="30"/>
  <c r="AV49" i="30"/>
  <c r="AV50" i="30"/>
  <c r="AV51" i="30"/>
  <c r="AV52" i="30"/>
  <c r="AV53" i="30"/>
  <c r="AV54" i="30"/>
  <c r="AV55" i="30"/>
  <c r="AV56" i="30"/>
  <c r="AV57" i="30"/>
  <c r="AV58" i="30"/>
  <c r="AV59" i="30"/>
  <c r="AV60" i="30"/>
  <c r="AV61" i="30"/>
  <c r="AV62" i="30"/>
  <c r="AV63" i="30"/>
  <c r="AV64" i="30"/>
  <c r="AV65" i="30"/>
  <c r="AV66" i="30"/>
  <c r="AV67" i="30"/>
  <c r="AV68" i="30"/>
  <c r="AV69" i="30"/>
  <c r="AV70" i="30"/>
  <c r="AV71" i="30"/>
  <c r="AV72" i="30"/>
  <c r="AV73" i="30"/>
  <c r="AV74" i="30"/>
  <c r="AV75" i="30"/>
  <c r="AV76" i="30"/>
  <c r="AV77" i="30"/>
  <c r="AV78" i="30"/>
  <c r="AV79" i="30"/>
  <c r="AV80" i="30"/>
  <c r="AV81" i="30"/>
  <c r="AV82" i="30"/>
  <c r="AV83" i="30"/>
  <c r="AV84" i="30"/>
  <c r="AV85" i="30"/>
  <c r="AV86" i="30"/>
  <c r="AV87" i="30"/>
  <c r="AV88" i="30"/>
  <c r="AV89" i="30"/>
  <c r="AV90" i="30"/>
  <c r="AV91" i="30"/>
  <c r="AV92" i="30"/>
  <c r="AV93" i="30"/>
  <c r="AV94" i="30"/>
  <c r="AV95" i="30"/>
  <c r="AV96" i="30"/>
  <c r="AV97" i="30"/>
  <c r="AV98" i="30"/>
  <c r="AV99" i="30"/>
  <c r="AV100" i="30"/>
  <c r="AV101" i="30"/>
  <c r="AV102" i="30"/>
  <c r="AV103" i="30"/>
  <c r="AV104" i="30"/>
  <c r="AV105" i="30"/>
  <c r="AV106" i="30"/>
  <c r="CC8" i="53"/>
  <c r="CC9" i="53"/>
  <c r="CC10" i="53"/>
  <c r="CC11" i="53"/>
  <c r="CC12" i="53"/>
  <c r="CC13" i="53"/>
  <c r="CC14" i="53"/>
  <c r="CC15" i="53"/>
  <c r="CC16" i="53"/>
  <c r="CC17" i="53"/>
  <c r="CC18" i="53"/>
  <c r="CC19" i="53"/>
  <c r="CC20" i="53"/>
  <c r="CC21" i="53"/>
  <c r="CC22" i="53"/>
  <c r="CC23" i="53"/>
  <c r="CC24" i="53"/>
  <c r="CC25" i="53"/>
  <c r="CC26" i="53"/>
  <c r="CC27" i="53"/>
  <c r="CC28" i="53"/>
  <c r="CC29" i="53"/>
  <c r="CC30" i="53"/>
  <c r="CC31" i="53"/>
  <c r="CC32" i="53"/>
  <c r="CC33" i="53"/>
  <c r="CC34" i="53"/>
  <c r="CC35" i="53"/>
  <c r="CC36" i="53"/>
  <c r="CC37" i="53"/>
  <c r="CC38" i="53"/>
  <c r="CC39" i="53"/>
  <c r="CC40" i="53"/>
  <c r="CC41" i="53"/>
  <c r="CC42" i="53"/>
  <c r="CC43" i="53"/>
  <c r="CC44" i="53"/>
  <c r="CC45" i="53"/>
  <c r="CC46" i="53"/>
  <c r="CC47" i="53"/>
  <c r="CC48" i="53"/>
  <c r="CC49" i="53"/>
  <c r="CC50" i="53"/>
  <c r="CC51" i="53"/>
  <c r="CC52" i="53"/>
  <c r="CC53" i="53"/>
  <c r="CC54" i="53"/>
  <c r="CC55" i="53"/>
  <c r="CC56" i="53"/>
  <c r="CC57" i="53"/>
  <c r="CC58" i="53"/>
  <c r="CC59" i="53"/>
  <c r="CC60" i="53"/>
  <c r="CC61" i="53"/>
  <c r="CC62" i="53"/>
  <c r="CC63" i="53"/>
  <c r="CC64" i="53"/>
  <c r="CC65" i="53"/>
  <c r="CC66" i="53"/>
  <c r="CC67" i="53"/>
  <c r="CC68" i="53"/>
  <c r="CC69" i="53"/>
  <c r="CC70" i="53"/>
  <c r="CC71" i="53"/>
  <c r="CC72" i="53"/>
  <c r="CC73" i="53"/>
  <c r="CC74" i="53"/>
  <c r="CC75" i="53"/>
  <c r="CC76" i="53"/>
  <c r="CC77" i="53"/>
  <c r="CC78" i="53"/>
  <c r="CC79" i="53"/>
  <c r="CC80" i="53"/>
  <c r="CC81" i="53"/>
  <c r="CC82" i="53"/>
  <c r="CC83" i="53"/>
  <c r="CC84" i="53"/>
  <c r="CC85" i="53"/>
  <c r="CC86" i="53"/>
  <c r="CC87" i="53"/>
  <c r="CC88" i="53"/>
  <c r="CC89" i="53"/>
  <c r="CC90" i="53"/>
  <c r="CC91" i="53"/>
  <c r="CC92" i="53"/>
  <c r="CC93" i="53"/>
  <c r="CC94" i="53"/>
  <c r="CC95" i="53"/>
  <c r="CC96" i="53"/>
  <c r="CC97" i="53"/>
  <c r="CC98" i="53"/>
  <c r="CC99" i="53"/>
  <c r="CC100" i="53"/>
  <c r="CC101" i="53"/>
  <c r="CC102" i="53"/>
  <c r="CC103" i="53"/>
  <c r="CC104" i="53"/>
  <c r="CC105" i="53"/>
  <c r="CC106" i="53"/>
  <c r="AV8" i="53"/>
  <c r="AV9" i="53"/>
  <c r="AV10" i="53"/>
  <c r="AV11" i="53"/>
  <c r="AV12" i="53"/>
  <c r="AV13" i="53"/>
  <c r="AV14" i="53"/>
  <c r="AV15" i="53"/>
  <c r="AV16" i="53"/>
  <c r="AV17" i="53"/>
  <c r="AV18" i="53"/>
  <c r="AV19" i="53"/>
  <c r="AV20" i="53"/>
  <c r="AV21" i="53"/>
  <c r="AV22" i="53"/>
  <c r="AV23" i="53"/>
  <c r="AV24" i="53"/>
  <c r="AV25" i="53"/>
  <c r="AV26" i="53"/>
  <c r="AV27" i="53"/>
  <c r="AV28" i="53"/>
  <c r="AV29" i="53"/>
  <c r="AV30" i="53"/>
  <c r="AV31" i="53"/>
  <c r="AV32" i="53"/>
  <c r="AV33" i="53"/>
  <c r="AV34" i="53"/>
  <c r="AV35" i="53"/>
  <c r="AV36" i="53"/>
  <c r="AV37" i="53"/>
  <c r="AV38" i="53"/>
  <c r="AV39" i="53"/>
  <c r="AV40" i="53"/>
  <c r="AV41" i="53"/>
  <c r="AV42" i="53"/>
  <c r="AV43" i="53"/>
  <c r="AV44" i="53"/>
  <c r="AV45" i="53"/>
  <c r="AV46" i="53"/>
  <c r="AV47" i="53"/>
  <c r="AV48" i="53"/>
  <c r="AV49" i="53"/>
  <c r="AV50" i="53"/>
  <c r="AV51" i="53"/>
  <c r="AV52" i="53"/>
  <c r="AV53" i="53"/>
  <c r="AV54" i="53"/>
  <c r="AV55" i="53"/>
  <c r="AV56" i="53"/>
  <c r="AV57" i="53"/>
  <c r="AV58" i="53"/>
  <c r="AV59" i="53"/>
  <c r="AV60" i="53"/>
  <c r="AV61" i="53"/>
  <c r="AV62" i="53"/>
  <c r="AV63" i="53"/>
  <c r="AV64" i="53"/>
  <c r="AV65" i="53"/>
  <c r="AV66" i="53"/>
  <c r="AV67" i="53"/>
  <c r="AV68" i="53"/>
  <c r="AV69" i="53"/>
  <c r="AV70" i="53"/>
  <c r="AV71" i="53"/>
  <c r="AV72" i="53"/>
  <c r="AV73" i="53"/>
  <c r="AV74" i="53"/>
  <c r="AV75" i="53"/>
  <c r="AV76" i="53"/>
  <c r="AV77" i="53"/>
  <c r="AV78" i="53"/>
  <c r="AV79" i="53"/>
  <c r="AV80" i="53"/>
  <c r="AV81" i="53"/>
  <c r="AV82" i="53"/>
  <c r="AV83" i="53"/>
  <c r="AV84" i="53"/>
  <c r="AV85" i="53"/>
  <c r="AV86" i="53"/>
  <c r="AV87" i="53"/>
  <c r="AV88" i="53"/>
  <c r="AV89" i="53"/>
  <c r="AV90" i="53"/>
  <c r="AV91" i="53"/>
  <c r="AV92" i="53"/>
  <c r="AV93" i="53"/>
  <c r="AV94" i="53"/>
  <c r="AV95" i="53"/>
  <c r="AV96" i="53"/>
  <c r="AV97" i="53"/>
  <c r="AV98" i="53"/>
  <c r="AV99" i="53"/>
  <c r="AV100" i="53"/>
  <c r="AV101" i="53"/>
  <c r="AV102" i="53"/>
  <c r="AV103" i="53"/>
  <c r="AV104" i="53"/>
  <c r="AV105" i="53"/>
  <c r="AV106" i="53"/>
  <c r="CC8" i="16"/>
  <c r="CC9" i="16"/>
  <c r="CC10" i="16"/>
  <c r="CC11" i="16"/>
  <c r="CC12" i="16"/>
  <c r="CC13" i="16"/>
  <c r="CC14" i="16"/>
  <c r="CC15" i="16"/>
  <c r="CC16" i="16"/>
  <c r="CC17" i="16"/>
  <c r="CC18" i="16"/>
  <c r="CC19" i="16"/>
  <c r="CC20" i="16"/>
  <c r="CC21" i="16"/>
  <c r="CC22" i="16"/>
  <c r="CC23" i="16"/>
  <c r="CC24" i="16"/>
  <c r="CC25" i="16"/>
  <c r="CC26" i="16"/>
  <c r="CC27" i="16"/>
  <c r="CC28" i="16"/>
  <c r="CC29" i="16"/>
  <c r="CC30" i="16"/>
  <c r="CC31" i="16"/>
  <c r="CC32" i="16"/>
  <c r="CC33" i="16"/>
  <c r="CC34" i="16"/>
  <c r="CC35" i="16"/>
  <c r="CC36" i="16"/>
  <c r="CC37" i="16"/>
  <c r="CC38" i="16"/>
  <c r="CC39" i="16"/>
  <c r="CC40" i="16"/>
  <c r="CC41" i="16"/>
  <c r="CC42" i="16"/>
  <c r="CC43" i="16"/>
  <c r="CC44" i="16"/>
  <c r="CC45" i="16"/>
  <c r="CC46" i="16"/>
  <c r="CC47" i="16"/>
  <c r="CC48" i="16"/>
  <c r="CC49" i="16"/>
  <c r="CC50" i="16"/>
  <c r="CC51" i="16"/>
  <c r="CC52" i="16"/>
  <c r="CC53" i="16"/>
  <c r="CC54" i="16"/>
  <c r="CC55" i="16"/>
  <c r="CC56" i="16"/>
  <c r="CC57" i="16"/>
  <c r="CC58" i="16"/>
  <c r="CC59" i="16"/>
  <c r="CC60" i="16"/>
  <c r="CC61" i="16"/>
  <c r="CC62" i="16"/>
  <c r="CC63" i="16"/>
  <c r="CC64" i="16"/>
  <c r="CC65" i="16"/>
  <c r="CC66" i="16"/>
  <c r="CC67" i="16"/>
  <c r="CC68" i="16"/>
  <c r="CC69" i="16"/>
  <c r="CC70" i="16"/>
  <c r="CC71" i="16"/>
  <c r="CC72" i="16"/>
  <c r="CC73" i="16"/>
  <c r="CC74" i="16"/>
  <c r="CC75" i="16"/>
  <c r="CC76" i="16"/>
  <c r="CC77" i="16"/>
  <c r="CC78" i="16"/>
  <c r="CC79" i="16"/>
  <c r="CC80" i="16"/>
  <c r="CC81" i="16"/>
  <c r="CC82" i="16"/>
  <c r="CC83" i="16"/>
  <c r="CC84" i="16"/>
  <c r="CC85" i="16"/>
  <c r="CC86" i="16"/>
  <c r="CC87" i="16"/>
  <c r="CC88" i="16"/>
  <c r="CC89" i="16"/>
  <c r="CC90" i="16"/>
  <c r="CC91" i="16"/>
  <c r="CC92" i="16"/>
  <c r="CC93" i="16"/>
  <c r="CC94" i="16"/>
  <c r="CC95" i="16"/>
  <c r="CC96" i="16"/>
  <c r="CC97" i="16"/>
  <c r="CC98" i="16"/>
  <c r="CC99" i="16"/>
  <c r="CC100" i="16"/>
  <c r="CC101" i="16"/>
  <c r="CC102" i="16"/>
  <c r="CC103" i="16"/>
  <c r="CC104" i="16"/>
  <c r="CC105" i="16"/>
  <c r="CC106" i="16"/>
  <c r="AV8" i="16"/>
  <c r="AV9" i="16"/>
  <c r="AV10" i="16"/>
  <c r="AV11" i="16"/>
  <c r="AV12" i="16"/>
  <c r="AV13" i="16"/>
  <c r="AV14" i="16"/>
  <c r="AV15" i="16"/>
  <c r="AV16" i="16"/>
  <c r="AV17" i="16"/>
  <c r="AV18" i="16"/>
  <c r="AV19" i="16"/>
  <c r="AV20" i="16"/>
  <c r="AV21" i="16"/>
  <c r="AV22" i="16"/>
  <c r="AV23" i="16"/>
  <c r="AV24" i="16"/>
  <c r="AV25" i="16"/>
  <c r="AV26" i="16"/>
  <c r="AV27" i="16"/>
  <c r="AV28" i="16"/>
  <c r="AV29" i="16"/>
  <c r="AV30" i="16"/>
  <c r="AV31" i="16"/>
  <c r="AV32" i="16"/>
  <c r="AV33" i="16"/>
  <c r="AV34" i="16"/>
  <c r="AV35" i="16"/>
  <c r="AV36" i="16"/>
  <c r="AV37" i="16"/>
  <c r="AV38" i="16"/>
  <c r="AV39" i="16"/>
  <c r="AV40" i="16"/>
  <c r="AV41" i="16"/>
  <c r="AV42" i="16"/>
  <c r="AV43" i="16"/>
  <c r="AV44" i="16"/>
  <c r="AV45" i="16"/>
  <c r="AV46" i="16"/>
  <c r="AV47" i="16"/>
  <c r="AV48" i="16"/>
  <c r="AV49" i="16"/>
  <c r="AV50" i="16"/>
  <c r="AV51" i="16"/>
  <c r="AV52" i="16"/>
  <c r="AV53" i="16"/>
  <c r="AV54" i="16"/>
  <c r="AV55" i="16"/>
  <c r="AV56" i="16"/>
  <c r="AV57" i="16"/>
  <c r="AV58" i="16"/>
  <c r="AV59" i="16"/>
  <c r="AV60" i="16"/>
  <c r="AV61" i="16"/>
  <c r="AV62" i="16"/>
  <c r="AV63" i="16"/>
  <c r="AV64" i="16"/>
  <c r="AV65" i="16"/>
  <c r="AV66" i="16"/>
  <c r="AV67" i="16"/>
  <c r="AV68" i="16"/>
  <c r="AV69" i="16"/>
  <c r="AV70" i="16"/>
  <c r="AV71" i="16"/>
  <c r="AV72" i="16"/>
  <c r="AV73" i="16"/>
  <c r="AV74" i="16"/>
  <c r="AV75" i="16"/>
  <c r="AV76" i="16"/>
  <c r="AV77" i="16"/>
  <c r="AV78" i="16"/>
  <c r="AV79" i="16"/>
  <c r="AV80" i="16"/>
  <c r="AV81" i="16"/>
  <c r="AV82" i="16"/>
  <c r="AV83" i="16"/>
  <c r="AV84" i="16"/>
  <c r="AV85" i="16"/>
  <c r="AV86" i="16"/>
  <c r="AV87" i="16"/>
  <c r="AV88" i="16"/>
  <c r="AV89" i="16"/>
  <c r="AV90" i="16"/>
  <c r="AV91" i="16"/>
  <c r="AV92" i="16"/>
  <c r="AV93" i="16"/>
  <c r="AV94" i="16"/>
  <c r="AV95" i="16"/>
  <c r="AV96" i="16"/>
  <c r="AV97" i="16"/>
  <c r="AV98" i="16"/>
  <c r="AV99" i="16"/>
  <c r="AV100" i="16"/>
  <c r="AV101" i="16"/>
  <c r="AV102" i="16"/>
  <c r="AV103" i="16"/>
  <c r="AV104" i="16"/>
  <c r="AV105" i="16"/>
  <c r="AV106" i="16"/>
  <c r="BW8" i="13"/>
  <c r="BW9" i="13"/>
  <c r="BW10" i="13"/>
  <c r="BW11" i="13"/>
  <c r="BW12" i="13"/>
  <c r="BW13" i="13"/>
  <c r="BW14" i="13"/>
  <c r="BW15" i="13"/>
  <c r="BW16" i="13"/>
  <c r="BW17" i="13"/>
  <c r="BW18" i="13"/>
  <c r="BW19" i="13"/>
  <c r="BW20" i="13"/>
  <c r="BW21" i="13"/>
  <c r="BW22" i="13"/>
  <c r="BW23" i="13"/>
  <c r="BW24" i="13"/>
  <c r="BW25" i="13"/>
  <c r="BW26" i="13"/>
  <c r="BW27" i="13"/>
  <c r="BW28" i="13"/>
  <c r="BW29" i="13"/>
  <c r="BW30" i="13"/>
  <c r="BW31" i="13"/>
  <c r="BW32" i="13"/>
  <c r="BW33" i="13"/>
  <c r="BW34" i="13"/>
  <c r="BW35" i="13"/>
  <c r="BW36" i="13"/>
  <c r="BW37" i="13"/>
  <c r="BW38" i="13"/>
  <c r="BW39" i="13"/>
  <c r="BW40" i="13"/>
  <c r="BW41" i="13"/>
  <c r="BW42" i="13"/>
  <c r="BW43" i="13"/>
  <c r="BW44" i="13"/>
  <c r="BW45" i="13"/>
  <c r="BW46" i="13"/>
  <c r="BW47" i="13"/>
  <c r="BW48" i="13"/>
  <c r="BW49" i="13"/>
  <c r="BW50" i="13"/>
  <c r="BW51" i="13"/>
  <c r="BW52" i="13"/>
  <c r="BW53" i="13"/>
  <c r="BW54" i="13"/>
  <c r="BW55" i="13"/>
  <c r="BW56" i="13"/>
  <c r="BW57" i="13"/>
  <c r="BW58" i="13"/>
  <c r="BW59" i="13"/>
  <c r="BW60" i="13"/>
  <c r="BW61" i="13"/>
  <c r="BW62" i="13"/>
  <c r="BW63" i="13"/>
  <c r="BW64" i="13"/>
  <c r="BW65" i="13"/>
  <c r="BW66" i="13"/>
  <c r="BW67" i="13"/>
  <c r="BW68" i="13"/>
  <c r="BW69" i="13"/>
  <c r="BW70" i="13"/>
  <c r="BW71" i="13"/>
  <c r="BW72" i="13"/>
  <c r="BW73" i="13"/>
  <c r="BW74" i="13"/>
  <c r="BW75" i="13"/>
  <c r="BW76" i="13"/>
  <c r="BW77" i="13"/>
  <c r="BW78" i="13"/>
  <c r="BW79" i="13"/>
  <c r="BW80" i="13"/>
  <c r="BW81" i="13"/>
  <c r="BW82" i="13"/>
  <c r="BW83" i="13"/>
  <c r="BW84" i="13"/>
  <c r="BW85" i="13"/>
  <c r="BW86" i="13"/>
  <c r="BW87" i="13"/>
  <c r="BW88" i="13"/>
  <c r="BW89" i="13"/>
  <c r="BW90" i="13"/>
  <c r="BW91" i="13"/>
  <c r="BW92" i="13"/>
  <c r="BW93" i="13"/>
  <c r="BW94" i="13"/>
  <c r="BW95" i="13"/>
  <c r="BW96" i="13"/>
  <c r="BW97" i="13"/>
  <c r="BW98" i="13"/>
  <c r="BW99" i="13"/>
  <c r="BW100" i="13"/>
  <c r="BW101" i="13"/>
  <c r="BW102" i="13"/>
  <c r="BW103" i="13"/>
  <c r="BW104" i="13"/>
  <c r="BW105" i="13"/>
  <c r="BW106" i="13"/>
  <c r="E179" i="35"/>
  <c r="E180" i="35"/>
  <c r="E181" i="35"/>
  <c r="E182" i="35"/>
  <c r="E183" i="35"/>
  <c r="E184" i="35"/>
  <c r="E185" i="35"/>
  <c r="E186" i="35"/>
  <c r="E187" i="35"/>
  <c r="E188" i="35"/>
  <c r="E189" i="35"/>
  <c r="E190" i="35"/>
  <c r="E191" i="35"/>
  <c r="E192" i="35"/>
  <c r="E193" i="35"/>
  <c r="E194" i="35"/>
  <c r="E195" i="35"/>
  <c r="E76" i="35"/>
  <c r="E80" i="35"/>
  <c r="E82" i="35"/>
  <c r="D177" i="35"/>
  <c r="D178" i="35"/>
  <c r="D179" i="35"/>
  <c r="D180" i="35"/>
  <c r="D181" i="35"/>
  <c r="D182" i="35"/>
  <c r="D183" i="35"/>
  <c r="D184" i="35"/>
  <c r="D185" i="35"/>
  <c r="D186" i="35"/>
  <c r="D187" i="35"/>
  <c r="D188" i="35"/>
  <c r="D189" i="35"/>
  <c r="D190" i="35"/>
  <c r="D191" i="35"/>
  <c r="D192" i="35"/>
  <c r="D193" i="35"/>
  <c r="D194" i="35"/>
  <c r="D195" i="35"/>
  <c r="D176" i="35"/>
  <c r="E138" i="35"/>
  <c r="F138" i="35"/>
  <c r="G138" i="35"/>
  <c r="H138" i="35"/>
  <c r="I138" i="35"/>
  <c r="J138" i="35"/>
  <c r="E139" i="35"/>
  <c r="F139" i="35"/>
  <c r="G139" i="35"/>
  <c r="H139" i="35"/>
  <c r="I139" i="35"/>
  <c r="J139" i="35"/>
  <c r="E140" i="35"/>
  <c r="F140" i="35"/>
  <c r="G140" i="35"/>
  <c r="H140" i="35"/>
  <c r="I140" i="35"/>
  <c r="J140" i="35"/>
  <c r="E141" i="35"/>
  <c r="F141" i="35"/>
  <c r="G141" i="35"/>
  <c r="H141" i="35"/>
  <c r="I141" i="35"/>
  <c r="J141" i="35"/>
  <c r="E142" i="35"/>
  <c r="F142" i="35"/>
  <c r="G142" i="35"/>
  <c r="H142" i="35"/>
  <c r="I142" i="35"/>
  <c r="J142" i="35"/>
  <c r="E143" i="35"/>
  <c r="F143" i="35"/>
  <c r="G143" i="35"/>
  <c r="H143" i="35"/>
  <c r="I143" i="35"/>
  <c r="J143" i="35"/>
  <c r="E144" i="35"/>
  <c r="F144" i="35"/>
  <c r="G144" i="35"/>
  <c r="H144" i="35"/>
  <c r="I144" i="35"/>
  <c r="J144" i="35"/>
  <c r="E145" i="35"/>
  <c r="F145" i="35"/>
  <c r="G145" i="35"/>
  <c r="H145" i="35"/>
  <c r="I145" i="35"/>
  <c r="J145" i="35"/>
  <c r="E146" i="35"/>
  <c r="F146" i="35"/>
  <c r="G146" i="35"/>
  <c r="H146" i="35"/>
  <c r="I146" i="35"/>
  <c r="J146" i="35"/>
  <c r="E147" i="35"/>
  <c r="F147" i="35"/>
  <c r="G147" i="35"/>
  <c r="H147" i="35"/>
  <c r="I147" i="35"/>
  <c r="J147" i="35"/>
  <c r="E148" i="35"/>
  <c r="F148" i="35"/>
  <c r="G148" i="35"/>
  <c r="H148" i="35"/>
  <c r="I148" i="35"/>
  <c r="J148" i="35"/>
  <c r="E149" i="35"/>
  <c r="F149" i="35"/>
  <c r="G149" i="35"/>
  <c r="H149" i="35"/>
  <c r="I149" i="35"/>
  <c r="J149" i="35"/>
  <c r="E150" i="35"/>
  <c r="F150" i="35"/>
  <c r="G150" i="35"/>
  <c r="H150" i="35"/>
  <c r="I150" i="35"/>
  <c r="J150" i="35"/>
  <c r="E151" i="35"/>
  <c r="F151" i="35"/>
  <c r="G151" i="35"/>
  <c r="H151" i="35"/>
  <c r="I151" i="35"/>
  <c r="J151" i="35"/>
  <c r="E152" i="35"/>
  <c r="F152" i="35"/>
  <c r="G152" i="35"/>
  <c r="H152" i="35"/>
  <c r="I152" i="35"/>
  <c r="J152" i="35"/>
  <c r="E153" i="35"/>
  <c r="F153" i="35"/>
  <c r="G153" i="35"/>
  <c r="H153" i="35"/>
  <c r="I153" i="35"/>
  <c r="J153" i="35"/>
  <c r="E154" i="35"/>
  <c r="F154" i="35"/>
  <c r="G154" i="35"/>
  <c r="H154" i="35"/>
  <c r="I154" i="35"/>
  <c r="J154" i="35"/>
  <c r="E155" i="35"/>
  <c r="F155" i="35"/>
  <c r="G155" i="35"/>
  <c r="H155" i="35"/>
  <c r="I155" i="35"/>
  <c r="J155" i="35"/>
  <c r="D136" i="35"/>
  <c r="D137" i="35"/>
  <c r="D138" i="35"/>
  <c r="D139" i="35"/>
  <c r="D140" i="35"/>
  <c r="D141" i="35"/>
  <c r="D142" i="35"/>
  <c r="D143" i="35"/>
  <c r="D144" i="35"/>
  <c r="D145" i="35"/>
  <c r="D146" i="35"/>
  <c r="D147" i="35"/>
  <c r="D148" i="35"/>
  <c r="D149" i="35"/>
  <c r="D150" i="35"/>
  <c r="D151" i="35"/>
  <c r="D152" i="35"/>
  <c r="D153" i="35"/>
  <c r="D154" i="35"/>
  <c r="D155" i="35"/>
  <c r="G34" i="26"/>
  <c r="N9" i="26" s="1"/>
  <c r="F34" i="26"/>
  <c r="N8" i="26" s="1"/>
  <c r="E34" i="26"/>
  <c r="N7" i="26"/>
  <c r="R9" i="26"/>
  <c r="M8" i="37"/>
  <c r="M9" i="37"/>
  <c r="M10" i="37"/>
  <c r="M11" i="37"/>
  <c r="M12" i="37"/>
  <c r="M13" i="37"/>
  <c r="M14" i="37"/>
  <c r="M15" i="37"/>
  <c r="M16" i="37"/>
  <c r="M17" i="37"/>
  <c r="M18" i="37"/>
  <c r="M19" i="37"/>
  <c r="M20" i="37"/>
  <c r="M21" i="37"/>
  <c r="M22" i="37"/>
  <c r="M23" i="37"/>
  <c r="M24" i="37"/>
  <c r="M25" i="37"/>
  <c r="M26" i="37"/>
  <c r="M27" i="37"/>
  <c r="M28" i="37"/>
  <c r="M29" i="37"/>
  <c r="M30" i="37"/>
  <c r="M31" i="37"/>
  <c r="M32" i="37"/>
  <c r="M33" i="37"/>
  <c r="M34" i="37"/>
  <c r="M35" i="37"/>
  <c r="M36" i="37"/>
  <c r="M37" i="37"/>
  <c r="M38" i="37"/>
  <c r="M39" i="37"/>
  <c r="M40" i="37"/>
  <c r="M41" i="37"/>
  <c r="M42" i="37"/>
  <c r="M43" i="37"/>
  <c r="M44" i="37"/>
  <c r="M45" i="37"/>
  <c r="M46" i="37"/>
  <c r="M47" i="37"/>
  <c r="M48" i="37"/>
  <c r="M49" i="37"/>
  <c r="M50" i="37"/>
  <c r="M51" i="37"/>
  <c r="M52" i="37"/>
  <c r="M53" i="37"/>
  <c r="M54" i="37"/>
  <c r="M55" i="37"/>
  <c r="M56" i="37"/>
  <c r="M57" i="37"/>
  <c r="M58" i="37"/>
  <c r="M59" i="37"/>
  <c r="M60" i="37"/>
  <c r="M61" i="37"/>
  <c r="M62" i="37"/>
  <c r="M63" i="37"/>
  <c r="M64" i="37"/>
  <c r="M65" i="37"/>
  <c r="M66" i="37"/>
  <c r="M67" i="37"/>
  <c r="M68" i="37"/>
  <c r="M69" i="37"/>
  <c r="M70" i="37"/>
  <c r="M71" i="37"/>
  <c r="M72" i="37"/>
  <c r="M73" i="37"/>
  <c r="M74" i="37"/>
  <c r="M75" i="37"/>
  <c r="M76" i="37"/>
  <c r="M77" i="37"/>
  <c r="M78" i="37"/>
  <c r="M79" i="37"/>
  <c r="M80" i="37"/>
  <c r="M81" i="37"/>
  <c r="M82" i="37"/>
  <c r="M83" i="37"/>
  <c r="M84" i="37"/>
  <c r="M85" i="37"/>
  <c r="M86" i="37"/>
  <c r="M87" i="37"/>
  <c r="M88" i="37"/>
  <c r="M89" i="37"/>
  <c r="M90" i="37"/>
  <c r="M91" i="37"/>
  <c r="M92" i="37"/>
  <c r="M93" i="37"/>
  <c r="M94" i="37"/>
  <c r="M95" i="37"/>
  <c r="M96" i="37"/>
  <c r="M97" i="37"/>
  <c r="M98" i="37"/>
  <c r="M99" i="37"/>
  <c r="M100" i="37"/>
  <c r="M101" i="37"/>
  <c r="M102" i="37"/>
  <c r="M103" i="37"/>
  <c r="M104" i="37"/>
  <c r="M105" i="37"/>
  <c r="M106" i="37"/>
  <c r="L8" i="37"/>
  <c r="L9" i="37"/>
  <c r="L10" i="37"/>
  <c r="L11" i="37"/>
  <c r="L12" i="37"/>
  <c r="L13" i="37"/>
  <c r="L14" i="37"/>
  <c r="L15" i="37"/>
  <c r="L16" i="37"/>
  <c r="L17" i="37"/>
  <c r="L18" i="37"/>
  <c r="L19" i="37"/>
  <c r="L20" i="37"/>
  <c r="L21" i="37"/>
  <c r="L22" i="37"/>
  <c r="L23" i="37"/>
  <c r="L24" i="37"/>
  <c r="L25" i="37"/>
  <c r="L26" i="37"/>
  <c r="L27" i="37"/>
  <c r="L28" i="37"/>
  <c r="L29" i="37"/>
  <c r="L30" i="37"/>
  <c r="L31" i="37"/>
  <c r="L32" i="37"/>
  <c r="L33" i="37"/>
  <c r="L34" i="37"/>
  <c r="L35" i="37"/>
  <c r="L36" i="37"/>
  <c r="L37" i="37"/>
  <c r="L38" i="37"/>
  <c r="L39" i="37"/>
  <c r="L40" i="37"/>
  <c r="L41" i="37"/>
  <c r="L42" i="37"/>
  <c r="L43" i="37"/>
  <c r="L44" i="37"/>
  <c r="L45" i="37"/>
  <c r="L46" i="37"/>
  <c r="L47" i="37"/>
  <c r="L48" i="37"/>
  <c r="L49" i="37"/>
  <c r="L50" i="37"/>
  <c r="L51" i="37"/>
  <c r="L52" i="37"/>
  <c r="L53" i="37"/>
  <c r="L54" i="37"/>
  <c r="L55" i="37"/>
  <c r="L56" i="37"/>
  <c r="L57" i="37"/>
  <c r="L58" i="37"/>
  <c r="L59" i="37"/>
  <c r="L60" i="37"/>
  <c r="L61" i="37"/>
  <c r="L62" i="37"/>
  <c r="L63" i="37"/>
  <c r="L64" i="37"/>
  <c r="L65" i="37"/>
  <c r="L66" i="37"/>
  <c r="L67" i="37"/>
  <c r="L68" i="37"/>
  <c r="L69" i="37"/>
  <c r="L70" i="37"/>
  <c r="L71" i="37"/>
  <c r="L72" i="37"/>
  <c r="L73" i="37"/>
  <c r="L74" i="37"/>
  <c r="L75" i="37"/>
  <c r="L76" i="37"/>
  <c r="L77" i="37"/>
  <c r="L78" i="37"/>
  <c r="L79" i="37"/>
  <c r="L80" i="37"/>
  <c r="L81" i="37"/>
  <c r="L82" i="37"/>
  <c r="L83" i="37"/>
  <c r="L84" i="37"/>
  <c r="L85" i="37"/>
  <c r="L86" i="37"/>
  <c r="L87" i="37"/>
  <c r="L88" i="37"/>
  <c r="L89" i="37"/>
  <c r="L90" i="37"/>
  <c r="L91" i="37"/>
  <c r="L92" i="37"/>
  <c r="L93" i="37"/>
  <c r="L94" i="37"/>
  <c r="L95" i="37"/>
  <c r="L96" i="37"/>
  <c r="L97" i="37"/>
  <c r="L98" i="37"/>
  <c r="L99" i="37"/>
  <c r="L100" i="37"/>
  <c r="L101" i="37"/>
  <c r="L102" i="37"/>
  <c r="L103" i="37"/>
  <c r="L104" i="37"/>
  <c r="L105" i="37"/>
  <c r="L106" i="37"/>
  <c r="J8" i="37"/>
  <c r="J9" i="37"/>
  <c r="J10" i="37"/>
  <c r="J11" i="37"/>
  <c r="J12" i="37"/>
  <c r="J13" i="37"/>
  <c r="J14" i="37"/>
  <c r="J15" i="37"/>
  <c r="J16" i="37"/>
  <c r="J17" i="37"/>
  <c r="J18" i="37"/>
  <c r="J19" i="37"/>
  <c r="J20" i="37"/>
  <c r="J21" i="37"/>
  <c r="J22" i="37"/>
  <c r="J23" i="37"/>
  <c r="J24" i="37"/>
  <c r="J25" i="37"/>
  <c r="J26" i="37"/>
  <c r="J27" i="37"/>
  <c r="J28" i="37"/>
  <c r="J29" i="37"/>
  <c r="J30" i="37"/>
  <c r="J31" i="37"/>
  <c r="J32" i="37"/>
  <c r="J33" i="37"/>
  <c r="J34" i="37"/>
  <c r="J35" i="37"/>
  <c r="J36" i="37"/>
  <c r="J37" i="37"/>
  <c r="J38" i="37"/>
  <c r="J39" i="37"/>
  <c r="J40" i="37"/>
  <c r="J41" i="37"/>
  <c r="J42" i="37"/>
  <c r="J43" i="37"/>
  <c r="J44" i="37"/>
  <c r="J45" i="37"/>
  <c r="J46" i="37"/>
  <c r="J47" i="37"/>
  <c r="J48" i="37"/>
  <c r="J49" i="37"/>
  <c r="J50" i="37"/>
  <c r="J51" i="37"/>
  <c r="J52" i="37"/>
  <c r="J53" i="37"/>
  <c r="J54" i="37"/>
  <c r="J55" i="37"/>
  <c r="J56" i="37"/>
  <c r="J57" i="37"/>
  <c r="J58" i="37"/>
  <c r="J59" i="37"/>
  <c r="J60" i="37"/>
  <c r="J61" i="37"/>
  <c r="J62" i="37"/>
  <c r="J63" i="37"/>
  <c r="J64" i="37"/>
  <c r="J65" i="37"/>
  <c r="J66" i="37"/>
  <c r="J67" i="37"/>
  <c r="J68" i="37"/>
  <c r="J69" i="37"/>
  <c r="J70" i="37"/>
  <c r="J71" i="37"/>
  <c r="J72" i="37"/>
  <c r="J73" i="37"/>
  <c r="J74" i="37"/>
  <c r="J75" i="37"/>
  <c r="J76" i="37"/>
  <c r="J77" i="37"/>
  <c r="J78" i="37"/>
  <c r="J79" i="37"/>
  <c r="J80" i="37"/>
  <c r="J81" i="37"/>
  <c r="J82" i="37"/>
  <c r="J83" i="37"/>
  <c r="J84" i="37"/>
  <c r="J85" i="37"/>
  <c r="J86" i="37"/>
  <c r="J87" i="37"/>
  <c r="J88" i="37"/>
  <c r="J89" i="37"/>
  <c r="J90" i="37"/>
  <c r="J91" i="37"/>
  <c r="J92" i="37"/>
  <c r="J93" i="37"/>
  <c r="J94" i="37"/>
  <c r="J95" i="37"/>
  <c r="J96" i="37"/>
  <c r="J97" i="37"/>
  <c r="J98" i="37"/>
  <c r="J99" i="37"/>
  <c r="J100" i="37"/>
  <c r="J101" i="37"/>
  <c r="J102" i="37"/>
  <c r="J103" i="37"/>
  <c r="J104" i="37"/>
  <c r="J105" i="37"/>
  <c r="J106" i="37"/>
  <c r="I8" i="37"/>
  <c r="I9" i="37"/>
  <c r="I10" i="37"/>
  <c r="I11" i="37"/>
  <c r="I12" i="37"/>
  <c r="I13" i="37"/>
  <c r="I14" i="37"/>
  <c r="I15" i="37"/>
  <c r="I16" i="37"/>
  <c r="I17" i="37"/>
  <c r="I18" i="37"/>
  <c r="I19" i="37"/>
  <c r="I20" i="37"/>
  <c r="I21" i="37"/>
  <c r="I22" i="37"/>
  <c r="I23" i="37"/>
  <c r="I24" i="37"/>
  <c r="I25" i="37"/>
  <c r="I26" i="37"/>
  <c r="I27" i="37"/>
  <c r="I28" i="37"/>
  <c r="I29" i="37"/>
  <c r="I30" i="37"/>
  <c r="I31" i="37"/>
  <c r="I32" i="37"/>
  <c r="I33" i="37"/>
  <c r="I34" i="37"/>
  <c r="I35" i="37"/>
  <c r="I36" i="37"/>
  <c r="I37" i="37"/>
  <c r="I38" i="37"/>
  <c r="I39" i="37"/>
  <c r="I40" i="37"/>
  <c r="I41" i="37"/>
  <c r="I42" i="37"/>
  <c r="I43" i="37"/>
  <c r="I44" i="37"/>
  <c r="I45" i="37"/>
  <c r="I46" i="37"/>
  <c r="I47" i="37"/>
  <c r="I48" i="37"/>
  <c r="I49" i="37"/>
  <c r="I50" i="37"/>
  <c r="I51" i="37"/>
  <c r="I52" i="37"/>
  <c r="I53" i="37"/>
  <c r="I54" i="37"/>
  <c r="I55" i="37"/>
  <c r="I56" i="37"/>
  <c r="I57" i="37"/>
  <c r="I58" i="37"/>
  <c r="I59" i="37"/>
  <c r="I60" i="37"/>
  <c r="I61" i="37"/>
  <c r="I62" i="37"/>
  <c r="I63" i="37"/>
  <c r="I64" i="37"/>
  <c r="I65" i="37"/>
  <c r="I66" i="37"/>
  <c r="I67" i="37"/>
  <c r="I68" i="37"/>
  <c r="I69" i="37"/>
  <c r="I70" i="37"/>
  <c r="I71" i="37"/>
  <c r="I72" i="37"/>
  <c r="I73" i="37"/>
  <c r="I74" i="37"/>
  <c r="I75" i="37"/>
  <c r="I76" i="37"/>
  <c r="I77" i="37"/>
  <c r="I78" i="37"/>
  <c r="I79" i="37"/>
  <c r="I80" i="37"/>
  <c r="I81" i="37"/>
  <c r="I82" i="37"/>
  <c r="I83" i="37"/>
  <c r="I84" i="37"/>
  <c r="I85" i="37"/>
  <c r="I86" i="37"/>
  <c r="I87" i="37"/>
  <c r="I88" i="37"/>
  <c r="I89" i="37"/>
  <c r="I90" i="37"/>
  <c r="I91" i="37"/>
  <c r="I92" i="37"/>
  <c r="I93" i="37"/>
  <c r="I94" i="37"/>
  <c r="I95" i="37"/>
  <c r="I96" i="37"/>
  <c r="I97" i="37"/>
  <c r="I98" i="37"/>
  <c r="I99" i="37"/>
  <c r="I100" i="37"/>
  <c r="I101" i="37"/>
  <c r="I102" i="37"/>
  <c r="I103" i="37"/>
  <c r="I104" i="37"/>
  <c r="I105" i="37"/>
  <c r="I106" i="37"/>
  <c r="BQ8" i="30"/>
  <c r="BR8" i="30"/>
  <c r="BS8" i="30"/>
  <c r="BT8" i="30"/>
  <c r="BU8" i="30"/>
  <c r="BV8" i="30"/>
  <c r="BZ8" i="30"/>
  <c r="CA8" i="30"/>
  <c r="BQ9" i="30"/>
  <c r="BR9" i="30"/>
  <c r="BS9" i="30"/>
  <c r="BT9" i="30"/>
  <c r="BU9" i="30"/>
  <c r="BV9" i="30"/>
  <c r="BZ9" i="30"/>
  <c r="CA9" i="30"/>
  <c r="BQ10" i="30"/>
  <c r="BR10" i="30"/>
  <c r="BS10" i="30"/>
  <c r="BT10" i="30"/>
  <c r="BU10" i="30"/>
  <c r="BV10" i="30"/>
  <c r="BZ10" i="30"/>
  <c r="CA10" i="30"/>
  <c r="BQ11" i="30"/>
  <c r="BR11" i="30"/>
  <c r="BS11" i="30"/>
  <c r="BT11" i="30"/>
  <c r="BU11" i="30"/>
  <c r="BV11" i="30"/>
  <c r="BZ11" i="30"/>
  <c r="CA11" i="30"/>
  <c r="BQ12" i="30"/>
  <c r="BR12" i="30"/>
  <c r="BS12" i="30"/>
  <c r="BT12" i="30"/>
  <c r="BU12" i="30"/>
  <c r="BV12" i="30"/>
  <c r="BZ12" i="30"/>
  <c r="CA12" i="30"/>
  <c r="BQ13" i="30"/>
  <c r="BR13" i="30"/>
  <c r="BS13" i="30"/>
  <c r="BT13" i="30"/>
  <c r="BU13" i="30"/>
  <c r="BV13" i="30"/>
  <c r="BZ13" i="30"/>
  <c r="CA13" i="30"/>
  <c r="BQ14" i="30"/>
  <c r="BR14" i="30"/>
  <c r="BS14" i="30"/>
  <c r="BT14" i="30"/>
  <c r="BU14" i="30"/>
  <c r="BV14" i="30"/>
  <c r="BZ14" i="30"/>
  <c r="CA14" i="30"/>
  <c r="BQ15" i="30"/>
  <c r="BR15" i="30"/>
  <c r="BS15" i="30"/>
  <c r="BT15" i="30"/>
  <c r="BU15" i="30"/>
  <c r="BV15" i="30"/>
  <c r="BZ15" i="30"/>
  <c r="CA15" i="30"/>
  <c r="BQ16" i="30"/>
  <c r="BR16" i="30"/>
  <c r="BS16" i="30"/>
  <c r="BT16" i="30"/>
  <c r="BU16" i="30"/>
  <c r="BV16" i="30"/>
  <c r="BZ16" i="30"/>
  <c r="CA16" i="30"/>
  <c r="BQ17" i="30"/>
  <c r="BR17" i="30"/>
  <c r="BS17" i="30"/>
  <c r="BT17" i="30"/>
  <c r="BU17" i="30"/>
  <c r="BV17" i="30"/>
  <c r="BZ17" i="30"/>
  <c r="CA17" i="30"/>
  <c r="BQ18" i="30"/>
  <c r="BR18" i="30"/>
  <c r="BS18" i="30"/>
  <c r="BT18" i="30"/>
  <c r="BU18" i="30"/>
  <c r="BV18" i="30"/>
  <c r="BZ18" i="30"/>
  <c r="CA18" i="30"/>
  <c r="BQ19" i="30"/>
  <c r="BR19" i="30"/>
  <c r="BS19" i="30"/>
  <c r="BT19" i="30"/>
  <c r="BU19" i="30"/>
  <c r="BV19" i="30"/>
  <c r="BZ19" i="30"/>
  <c r="CA19" i="30"/>
  <c r="BQ20" i="30"/>
  <c r="BR20" i="30"/>
  <c r="BS20" i="30"/>
  <c r="BT20" i="30"/>
  <c r="BU20" i="30"/>
  <c r="BV20" i="30"/>
  <c r="BZ20" i="30"/>
  <c r="CA20" i="30"/>
  <c r="BQ21" i="30"/>
  <c r="BR21" i="30"/>
  <c r="BS21" i="30"/>
  <c r="BT21" i="30"/>
  <c r="BU21" i="30"/>
  <c r="BV21" i="30"/>
  <c r="BZ21" i="30"/>
  <c r="CA21" i="30"/>
  <c r="BQ22" i="30"/>
  <c r="BR22" i="30"/>
  <c r="BS22" i="30"/>
  <c r="BT22" i="30"/>
  <c r="BU22" i="30"/>
  <c r="BV22" i="30"/>
  <c r="BZ22" i="30"/>
  <c r="CA22" i="30"/>
  <c r="BQ23" i="30"/>
  <c r="BR23" i="30"/>
  <c r="BS23" i="30"/>
  <c r="BT23" i="30"/>
  <c r="BU23" i="30"/>
  <c r="BV23" i="30"/>
  <c r="BZ23" i="30"/>
  <c r="CA23" i="30"/>
  <c r="BQ24" i="30"/>
  <c r="BR24" i="30"/>
  <c r="BS24" i="30"/>
  <c r="BT24" i="30"/>
  <c r="BU24" i="30"/>
  <c r="BV24" i="30"/>
  <c r="BZ24" i="30"/>
  <c r="CA24" i="30"/>
  <c r="BQ25" i="30"/>
  <c r="BR25" i="30"/>
  <c r="BS25" i="30"/>
  <c r="BT25" i="30"/>
  <c r="BU25" i="30"/>
  <c r="BV25" i="30"/>
  <c r="BZ25" i="30"/>
  <c r="CA25" i="30"/>
  <c r="BQ26" i="30"/>
  <c r="BR26" i="30"/>
  <c r="BS26" i="30"/>
  <c r="BT26" i="30"/>
  <c r="BU26" i="30"/>
  <c r="BV26" i="30"/>
  <c r="BZ26" i="30"/>
  <c r="CA26" i="30"/>
  <c r="BQ27" i="30"/>
  <c r="BR27" i="30"/>
  <c r="BS27" i="30"/>
  <c r="BT27" i="30"/>
  <c r="BU27" i="30"/>
  <c r="BV27" i="30"/>
  <c r="BZ27" i="30"/>
  <c r="CA27" i="30"/>
  <c r="BQ28" i="30"/>
  <c r="BR28" i="30"/>
  <c r="BS28" i="30"/>
  <c r="BT28" i="30"/>
  <c r="BU28" i="30"/>
  <c r="BV28" i="30"/>
  <c r="BZ28" i="30"/>
  <c r="CA28" i="30"/>
  <c r="BQ29" i="30"/>
  <c r="BR29" i="30"/>
  <c r="BS29" i="30"/>
  <c r="BT29" i="30"/>
  <c r="BU29" i="30"/>
  <c r="BV29" i="30"/>
  <c r="BZ29" i="30"/>
  <c r="CA29" i="30"/>
  <c r="BQ30" i="30"/>
  <c r="BR30" i="30"/>
  <c r="BS30" i="30"/>
  <c r="BT30" i="30"/>
  <c r="BU30" i="30"/>
  <c r="BV30" i="30"/>
  <c r="BZ30" i="30"/>
  <c r="CA30" i="30"/>
  <c r="BQ31" i="30"/>
  <c r="BR31" i="30"/>
  <c r="BS31" i="30"/>
  <c r="BT31" i="30"/>
  <c r="BU31" i="30"/>
  <c r="BV31" i="30"/>
  <c r="BZ31" i="30"/>
  <c r="CA31" i="30"/>
  <c r="BQ32" i="30"/>
  <c r="BR32" i="30"/>
  <c r="BS32" i="30"/>
  <c r="BT32" i="30"/>
  <c r="BU32" i="30"/>
  <c r="BV32" i="30"/>
  <c r="BZ32" i="30"/>
  <c r="CA32" i="30"/>
  <c r="BQ33" i="30"/>
  <c r="BR33" i="30"/>
  <c r="BS33" i="30"/>
  <c r="BT33" i="30"/>
  <c r="BU33" i="30"/>
  <c r="BV33" i="30"/>
  <c r="BZ33" i="30"/>
  <c r="CA33" i="30"/>
  <c r="BQ34" i="30"/>
  <c r="BR34" i="30"/>
  <c r="BS34" i="30"/>
  <c r="BT34" i="30"/>
  <c r="BU34" i="30"/>
  <c r="BV34" i="30"/>
  <c r="BZ34" i="30"/>
  <c r="CA34" i="30"/>
  <c r="BQ35" i="30"/>
  <c r="BR35" i="30"/>
  <c r="BS35" i="30"/>
  <c r="BT35" i="30"/>
  <c r="BU35" i="30"/>
  <c r="BV35" i="30"/>
  <c r="BZ35" i="30"/>
  <c r="CA35" i="30"/>
  <c r="BQ36" i="30"/>
  <c r="BR36" i="30"/>
  <c r="BS36" i="30"/>
  <c r="BT36" i="30"/>
  <c r="BU36" i="30"/>
  <c r="BV36" i="30"/>
  <c r="BZ36" i="30"/>
  <c r="CA36" i="30"/>
  <c r="BQ37" i="30"/>
  <c r="BR37" i="30"/>
  <c r="BS37" i="30"/>
  <c r="BT37" i="30"/>
  <c r="BU37" i="30"/>
  <c r="BV37" i="30"/>
  <c r="BZ37" i="30"/>
  <c r="CA37" i="30"/>
  <c r="BQ38" i="30"/>
  <c r="BR38" i="30"/>
  <c r="BS38" i="30"/>
  <c r="BT38" i="30"/>
  <c r="BU38" i="30"/>
  <c r="BV38" i="30"/>
  <c r="BZ38" i="30"/>
  <c r="CA38" i="30"/>
  <c r="BQ39" i="30"/>
  <c r="BR39" i="30"/>
  <c r="BS39" i="30"/>
  <c r="BT39" i="30"/>
  <c r="BU39" i="30"/>
  <c r="BV39" i="30"/>
  <c r="BZ39" i="30"/>
  <c r="CA39" i="30"/>
  <c r="BQ40" i="30"/>
  <c r="BR40" i="30"/>
  <c r="BS40" i="30"/>
  <c r="BT40" i="30"/>
  <c r="BU40" i="30"/>
  <c r="BV40" i="30"/>
  <c r="BZ40" i="30"/>
  <c r="CA40" i="30"/>
  <c r="BQ41" i="30"/>
  <c r="BR41" i="30"/>
  <c r="BS41" i="30"/>
  <c r="BT41" i="30"/>
  <c r="BU41" i="30"/>
  <c r="BV41" i="30"/>
  <c r="BZ41" i="30"/>
  <c r="CA41" i="30"/>
  <c r="BQ42" i="30"/>
  <c r="BR42" i="30"/>
  <c r="BS42" i="30"/>
  <c r="BT42" i="30"/>
  <c r="BU42" i="30"/>
  <c r="BV42" i="30"/>
  <c r="BZ42" i="30"/>
  <c r="CA42" i="30"/>
  <c r="BQ43" i="30"/>
  <c r="BR43" i="30"/>
  <c r="BS43" i="30"/>
  <c r="BT43" i="30"/>
  <c r="BU43" i="30"/>
  <c r="BV43" i="30"/>
  <c r="BZ43" i="30"/>
  <c r="CA43" i="30"/>
  <c r="BQ44" i="30"/>
  <c r="BR44" i="30"/>
  <c r="BS44" i="30"/>
  <c r="BT44" i="30"/>
  <c r="BU44" i="30"/>
  <c r="BV44" i="30"/>
  <c r="BZ44" i="30"/>
  <c r="CA44" i="30"/>
  <c r="BQ45" i="30"/>
  <c r="BR45" i="30"/>
  <c r="BS45" i="30"/>
  <c r="BT45" i="30"/>
  <c r="BU45" i="30"/>
  <c r="BV45" i="30"/>
  <c r="BZ45" i="30"/>
  <c r="CA45" i="30"/>
  <c r="BQ46" i="30"/>
  <c r="BR46" i="30"/>
  <c r="BS46" i="30"/>
  <c r="BT46" i="30"/>
  <c r="BU46" i="30"/>
  <c r="BV46" i="30"/>
  <c r="BZ46" i="30"/>
  <c r="CA46" i="30"/>
  <c r="BQ47" i="30"/>
  <c r="BR47" i="30"/>
  <c r="BS47" i="30"/>
  <c r="BT47" i="30"/>
  <c r="BU47" i="30"/>
  <c r="BV47" i="30"/>
  <c r="BZ47" i="30"/>
  <c r="CA47" i="30"/>
  <c r="BQ48" i="30"/>
  <c r="BR48" i="30"/>
  <c r="BS48" i="30"/>
  <c r="BT48" i="30"/>
  <c r="BU48" i="30"/>
  <c r="BV48" i="30"/>
  <c r="BZ48" i="30"/>
  <c r="CA48" i="30"/>
  <c r="BQ49" i="30"/>
  <c r="BR49" i="30"/>
  <c r="BS49" i="30"/>
  <c r="BT49" i="30"/>
  <c r="BU49" i="30"/>
  <c r="BV49" i="30"/>
  <c r="BZ49" i="30"/>
  <c r="CA49" i="30"/>
  <c r="BQ50" i="30"/>
  <c r="BR50" i="30"/>
  <c r="BS50" i="30"/>
  <c r="BT50" i="30"/>
  <c r="BU50" i="30"/>
  <c r="BV50" i="30"/>
  <c r="BZ50" i="30"/>
  <c r="CA50" i="30"/>
  <c r="BQ51" i="30"/>
  <c r="BR51" i="30"/>
  <c r="BS51" i="30"/>
  <c r="BT51" i="30"/>
  <c r="BU51" i="30"/>
  <c r="BV51" i="30"/>
  <c r="BZ51" i="30"/>
  <c r="CA51" i="30"/>
  <c r="BQ52" i="30"/>
  <c r="BR52" i="30"/>
  <c r="BS52" i="30"/>
  <c r="BT52" i="30"/>
  <c r="BU52" i="30"/>
  <c r="BV52" i="30"/>
  <c r="BZ52" i="30"/>
  <c r="CA52" i="30"/>
  <c r="BQ53" i="30"/>
  <c r="BR53" i="30"/>
  <c r="BS53" i="30"/>
  <c r="BT53" i="30"/>
  <c r="BU53" i="30"/>
  <c r="BV53" i="30"/>
  <c r="BZ53" i="30"/>
  <c r="CA53" i="30"/>
  <c r="BQ54" i="30"/>
  <c r="BR54" i="30"/>
  <c r="BS54" i="30"/>
  <c r="BT54" i="30"/>
  <c r="BU54" i="30"/>
  <c r="BV54" i="30"/>
  <c r="BZ54" i="30"/>
  <c r="CA54" i="30"/>
  <c r="BQ55" i="30"/>
  <c r="BR55" i="30"/>
  <c r="BS55" i="30"/>
  <c r="BT55" i="30"/>
  <c r="BU55" i="30"/>
  <c r="BV55" i="30"/>
  <c r="BZ55" i="30"/>
  <c r="CA55" i="30"/>
  <c r="BQ56" i="30"/>
  <c r="BR56" i="30"/>
  <c r="BS56" i="30"/>
  <c r="BT56" i="30"/>
  <c r="BU56" i="30"/>
  <c r="BV56" i="30"/>
  <c r="BZ56" i="30"/>
  <c r="CA56" i="30"/>
  <c r="BQ57" i="30"/>
  <c r="BR57" i="30"/>
  <c r="BS57" i="30"/>
  <c r="BT57" i="30"/>
  <c r="BU57" i="30"/>
  <c r="BV57" i="30"/>
  <c r="BZ57" i="30"/>
  <c r="CA57" i="30"/>
  <c r="BQ58" i="30"/>
  <c r="BR58" i="30"/>
  <c r="BS58" i="30"/>
  <c r="BT58" i="30"/>
  <c r="BU58" i="30"/>
  <c r="BV58" i="30"/>
  <c r="BZ58" i="30"/>
  <c r="CA58" i="30"/>
  <c r="BQ59" i="30"/>
  <c r="BR59" i="30"/>
  <c r="BS59" i="30"/>
  <c r="BT59" i="30"/>
  <c r="BU59" i="30"/>
  <c r="BV59" i="30"/>
  <c r="BZ59" i="30"/>
  <c r="CA59" i="30"/>
  <c r="BQ60" i="30"/>
  <c r="BR60" i="30"/>
  <c r="BS60" i="30"/>
  <c r="BT60" i="30"/>
  <c r="BU60" i="30"/>
  <c r="BV60" i="30"/>
  <c r="BZ60" i="30"/>
  <c r="CA60" i="30"/>
  <c r="BQ61" i="30"/>
  <c r="BR61" i="30"/>
  <c r="BS61" i="30"/>
  <c r="BT61" i="30"/>
  <c r="BU61" i="30"/>
  <c r="BV61" i="30"/>
  <c r="BZ61" i="30"/>
  <c r="CA61" i="30"/>
  <c r="BQ62" i="30"/>
  <c r="BR62" i="30"/>
  <c r="BS62" i="30"/>
  <c r="BT62" i="30"/>
  <c r="BU62" i="30"/>
  <c r="BV62" i="30"/>
  <c r="BZ62" i="30"/>
  <c r="CA62" i="30"/>
  <c r="BQ63" i="30"/>
  <c r="BR63" i="30"/>
  <c r="BS63" i="30"/>
  <c r="BT63" i="30"/>
  <c r="BU63" i="30"/>
  <c r="BV63" i="30"/>
  <c r="BZ63" i="30"/>
  <c r="CA63" i="30"/>
  <c r="BQ64" i="30"/>
  <c r="BR64" i="30"/>
  <c r="BS64" i="30"/>
  <c r="BT64" i="30"/>
  <c r="BU64" i="30"/>
  <c r="BV64" i="30"/>
  <c r="BZ64" i="30"/>
  <c r="CA64" i="30"/>
  <c r="BQ65" i="30"/>
  <c r="BR65" i="30"/>
  <c r="BS65" i="30"/>
  <c r="BT65" i="30"/>
  <c r="BU65" i="30"/>
  <c r="BV65" i="30"/>
  <c r="BZ65" i="30"/>
  <c r="CA65" i="30"/>
  <c r="BQ66" i="30"/>
  <c r="BR66" i="30"/>
  <c r="BS66" i="30"/>
  <c r="BT66" i="30"/>
  <c r="BU66" i="30"/>
  <c r="BV66" i="30"/>
  <c r="BZ66" i="30"/>
  <c r="CA66" i="30"/>
  <c r="BQ67" i="30"/>
  <c r="BR67" i="30"/>
  <c r="BS67" i="30"/>
  <c r="BT67" i="30"/>
  <c r="BU67" i="30"/>
  <c r="BV67" i="30"/>
  <c r="BZ67" i="30"/>
  <c r="CA67" i="30"/>
  <c r="BQ68" i="30"/>
  <c r="BR68" i="30"/>
  <c r="BS68" i="30"/>
  <c r="BT68" i="30"/>
  <c r="BU68" i="30"/>
  <c r="BV68" i="30"/>
  <c r="BZ68" i="30"/>
  <c r="CA68" i="30"/>
  <c r="BQ69" i="30"/>
  <c r="BR69" i="30"/>
  <c r="BS69" i="30"/>
  <c r="BT69" i="30"/>
  <c r="BU69" i="30"/>
  <c r="BV69" i="30"/>
  <c r="BZ69" i="30"/>
  <c r="CA69" i="30"/>
  <c r="BQ70" i="30"/>
  <c r="BR70" i="30"/>
  <c r="BS70" i="30"/>
  <c r="BT70" i="30"/>
  <c r="BU70" i="30"/>
  <c r="BV70" i="30"/>
  <c r="BZ70" i="30"/>
  <c r="CA70" i="30"/>
  <c r="BQ71" i="30"/>
  <c r="BR71" i="30"/>
  <c r="BS71" i="30"/>
  <c r="BT71" i="30"/>
  <c r="BU71" i="30"/>
  <c r="BV71" i="30"/>
  <c r="BZ71" i="30"/>
  <c r="CA71" i="30"/>
  <c r="BQ72" i="30"/>
  <c r="BR72" i="30"/>
  <c r="BS72" i="30"/>
  <c r="BT72" i="30"/>
  <c r="BU72" i="30"/>
  <c r="BV72" i="30"/>
  <c r="BZ72" i="30"/>
  <c r="CA72" i="30"/>
  <c r="BQ73" i="30"/>
  <c r="BR73" i="30"/>
  <c r="BS73" i="30"/>
  <c r="BT73" i="30"/>
  <c r="BU73" i="30"/>
  <c r="BV73" i="30"/>
  <c r="BZ73" i="30"/>
  <c r="CA73" i="30"/>
  <c r="BQ74" i="30"/>
  <c r="BR74" i="30"/>
  <c r="BS74" i="30"/>
  <c r="BT74" i="30"/>
  <c r="BU74" i="30"/>
  <c r="BV74" i="30"/>
  <c r="BZ74" i="30"/>
  <c r="CA74" i="30"/>
  <c r="BQ75" i="30"/>
  <c r="BR75" i="30"/>
  <c r="BS75" i="30"/>
  <c r="BT75" i="30"/>
  <c r="BU75" i="30"/>
  <c r="BV75" i="30"/>
  <c r="BZ75" i="30"/>
  <c r="CA75" i="30"/>
  <c r="BQ76" i="30"/>
  <c r="BR76" i="30"/>
  <c r="BS76" i="30"/>
  <c r="BT76" i="30"/>
  <c r="BU76" i="30"/>
  <c r="BV76" i="30"/>
  <c r="BZ76" i="30"/>
  <c r="CA76" i="30"/>
  <c r="BQ77" i="30"/>
  <c r="BR77" i="30"/>
  <c r="BS77" i="30"/>
  <c r="BT77" i="30"/>
  <c r="BU77" i="30"/>
  <c r="BV77" i="30"/>
  <c r="BZ77" i="30"/>
  <c r="CA77" i="30"/>
  <c r="BQ78" i="30"/>
  <c r="BR78" i="30"/>
  <c r="BS78" i="30"/>
  <c r="BT78" i="30"/>
  <c r="BU78" i="30"/>
  <c r="BV78" i="30"/>
  <c r="BZ78" i="30"/>
  <c r="CA78" i="30"/>
  <c r="BQ79" i="30"/>
  <c r="BR79" i="30"/>
  <c r="BS79" i="30"/>
  <c r="BT79" i="30"/>
  <c r="BU79" i="30"/>
  <c r="BV79" i="30"/>
  <c r="BZ79" i="30"/>
  <c r="CA79" i="30"/>
  <c r="BQ80" i="30"/>
  <c r="BR80" i="30"/>
  <c r="BS80" i="30"/>
  <c r="BT80" i="30"/>
  <c r="BU80" i="30"/>
  <c r="BV80" i="30"/>
  <c r="BZ80" i="30"/>
  <c r="CA80" i="30"/>
  <c r="BQ81" i="30"/>
  <c r="BR81" i="30"/>
  <c r="BS81" i="30"/>
  <c r="BT81" i="30"/>
  <c r="BU81" i="30"/>
  <c r="BV81" i="30"/>
  <c r="BZ81" i="30"/>
  <c r="CA81" i="30"/>
  <c r="BQ82" i="30"/>
  <c r="BR82" i="30"/>
  <c r="BS82" i="30"/>
  <c r="BT82" i="30"/>
  <c r="BU82" i="30"/>
  <c r="BV82" i="30"/>
  <c r="BZ82" i="30"/>
  <c r="CA82" i="30"/>
  <c r="BQ83" i="30"/>
  <c r="BR83" i="30"/>
  <c r="BS83" i="30"/>
  <c r="BT83" i="30"/>
  <c r="BU83" i="30"/>
  <c r="BV83" i="30"/>
  <c r="BZ83" i="30"/>
  <c r="CA83" i="30"/>
  <c r="BQ84" i="30"/>
  <c r="BR84" i="30"/>
  <c r="BS84" i="30"/>
  <c r="BT84" i="30"/>
  <c r="BU84" i="30"/>
  <c r="BV84" i="30"/>
  <c r="BZ84" i="30"/>
  <c r="CA84" i="30"/>
  <c r="BQ85" i="30"/>
  <c r="BR85" i="30"/>
  <c r="BS85" i="30"/>
  <c r="BT85" i="30"/>
  <c r="BU85" i="30"/>
  <c r="BV85" i="30"/>
  <c r="BZ85" i="30"/>
  <c r="CA85" i="30"/>
  <c r="BQ86" i="30"/>
  <c r="BR86" i="30"/>
  <c r="BS86" i="30"/>
  <c r="BT86" i="30"/>
  <c r="BU86" i="30"/>
  <c r="BV86" i="30"/>
  <c r="BZ86" i="30"/>
  <c r="CA86" i="30"/>
  <c r="BQ87" i="30"/>
  <c r="BR87" i="30"/>
  <c r="BS87" i="30"/>
  <c r="BT87" i="30"/>
  <c r="BU87" i="30"/>
  <c r="BV87" i="30"/>
  <c r="BZ87" i="30"/>
  <c r="CA87" i="30"/>
  <c r="BQ88" i="30"/>
  <c r="BR88" i="30"/>
  <c r="BS88" i="30"/>
  <c r="BT88" i="30"/>
  <c r="BU88" i="30"/>
  <c r="BV88" i="30"/>
  <c r="BZ88" i="30"/>
  <c r="CA88" i="30"/>
  <c r="BQ89" i="30"/>
  <c r="BR89" i="30"/>
  <c r="BS89" i="30"/>
  <c r="BT89" i="30"/>
  <c r="BU89" i="30"/>
  <c r="BV89" i="30"/>
  <c r="BZ89" i="30"/>
  <c r="CA89" i="30"/>
  <c r="BQ90" i="30"/>
  <c r="BR90" i="30"/>
  <c r="BS90" i="30"/>
  <c r="BT90" i="30"/>
  <c r="BU90" i="30"/>
  <c r="BV90" i="30"/>
  <c r="BZ90" i="30"/>
  <c r="CA90" i="30"/>
  <c r="BQ91" i="30"/>
  <c r="BR91" i="30"/>
  <c r="BS91" i="30"/>
  <c r="BT91" i="30"/>
  <c r="BU91" i="30"/>
  <c r="BV91" i="30"/>
  <c r="BZ91" i="30"/>
  <c r="CA91" i="30"/>
  <c r="BQ92" i="30"/>
  <c r="BR92" i="30"/>
  <c r="BS92" i="30"/>
  <c r="BT92" i="30"/>
  <c r="BU92" i="30"/>
  <c r="BV92" i="30"/>
  <c r="BZ92" i="30"/>
  <c r="CA92" i="30"/>
  <c r="BQ93" i="30"/>
  <c r="BR93" i="30"/>
  <c r="BS93" i="30"/>
  <c r="BT93" i="30"/>
  <c r="BU93" i="30"/>
  <c r="BV93" i="30"/>
  <c r="BZ93" i="30"/>
  <c r="CA93" i="30"/>
  <c r="BQ94" i="30"/>
  <c r="BR94" i="30"/>
  <c r="BS94" i="30"/>
  <c r="BT94" i="30"/>
  <c r="BU94" i="30"/>
  <c r="BV94" i="30"/>
  <c r="BZ94" i="30"/>
  <c r="CA94" i="30"/>
  <c r="BQ95" i="30"/>
  <c r="BR95" i="30"/>
  <c r="BS95" i="30"/>
  <c r="BT95" i="30"/>
  <c r="BU95" i="30"/>
  <c r="BV95" i="30"/>
  <c r="BZ95" i="30"/>
  <c r="CA95" i="30"/>
  <c r="BQ96" i="30"/>
  <c r="BR96" i="30"/>
  <c r="BS96" i="30"/>
  <c r="BT96" i="30"/>
  <c r="BU96" i="30"/>
  <c r="BV96" i="30"/>
  <c r="BZ96" i="30"/>
  <c r="CA96" i="30"/>
  <c r="BQ97" i="30"/>
  <c r="BR97" i="30"/>
  <c r="BS97" i="30"/>
  <c r="BT97" i="30"/>
  <c r="BU97" i="30"/>
  <c r="BV97" i="30"/>
  <c r="BZ97" i="30"/>
  <c r="CA97" i="30"/>
  <c r="BQ98" i="30"/>
  <c r="BR98" i="30"/>
  <c r="BS98" i="30"/>
  <c r="BT98" i="30"/>
  <c r="BU98" i="30"/>
  <c r="BV98" i="30"/>
  <c r="BZ98" i="30"/>
  <c r="CA98" i="30"/>
  <c r="BQ99" i="30"/>
  <c r="BR99" i="30"/>
  <c r="BS99" i="30"/>
  <c r="BT99" i="30"/>
  <c r="BU99" i="30"/>
  <c r="BV99" i="30"/>
  <c r="BZ99" i="30"/>
  <c r="CA99" i="30"/>
  <c r="BQ100" i="30"/>
  <c r="BR100" i="30"/>
  <c r="BS100" i="30"/>
  <c r="BT100" i="30"/>
  <c r="BU100" i="30"/>
  <c r="BV100" i="30"/>
  <c r="BZ100" i="30"/>
  <c r="CA100" i="30"/>
  <c r="BQ101" i="30"/>
  <c r="BR101" i="30"/>
  <c r="BS101" i="30"/>
  <c r="BT101" i="30"/>
  <c r="BU101" i="30"/>
  <c r="BV101" i="30"/>
  <c r="BZ101" i="30"/>
  <c r="CA101" i="30"/>
  <c r="BQ102" i="30"/>
  <c r="BR102" i="30"/>
  <c r="BS102" i="30"/>
  <c r="BT102" i="30"/>
  <c r="BU102" i="30"/>
  <c r="BV102" i="30"/>
  <c r="BZ102" i="30"/>
  <c r="CA102" i="30"/>
  <c r="BQ103" i="30"/>
  <c r="BR103" i="30"/>
  <c r="BS103" i="30"/>
  <c r="BT103" i="30"/>
  <c r="BU103" i="30"/>
  <c r="BV103" i="30"/>
  <c r="BZ103" i="30"/>
  <c r="CA103" i="30"/>
  <c r="BQ104" i="30"/>
  <c r="BR104" i="30"/>
  <c r="BS104" i="30"/>
  <c r="BT104" i="30"/>
  <c r="BU104" i="30"/>
  <c r="BV104" i="30"/>
  <c r="BZ104" i="30"/>
  <c r="CA104" i="30"/>
  <c r="BQ105" i="30"/>
  <c r="BR105" i="30"/>
  <c r="BS105" i="30"/>
  <c r="BT105" i="30"/>
  <c r="BU105" i="30"/>
  <c r="BV105" i="30"/>
  <c r="BZ105" i="30"/>
  <c r="CA105" i="30"/>
  <c r="BQ106" i="30"/>
  <c r="BR106" i="30"/>
  <c r="BS106" i="30"/>
  <c r="BT106" i="30"/>
  <c r="BU106" i="30"/>
  <c r="BV106" i="30"/>
  <c r="BZ106" i="30"/>
  <c r="CA106" i="30"/>
  <c r="AJ8" i="30"/>
  <c r="AK8" i="30"/>
  <c r="AL8" i="30"/>
  <c r="AM8" i="30"/>
  <c r="AN8" i="30"/>
  <c r="AO8" i="30"/>
  <c r="AS8" i="30"/>
  <c r="AT8" i="30"/>
  <c r="AJ9" i="30"/>
  <c r="AK9" i="30"/>
  <c r="AL9" i="30"/>
  <c r="AM9" i="30"/>
  <c r="AN9" i="30"/>
  <c r="AO9" i="30"/>
  <c r="AS9" i="30"/>
  <c r="AT9" i="30"/>
  <c r="AJ10" i="30"/>
  <c r="AK10" i="30"/>
  <c r="AL10" i="30"/>
  <c r="AM10" i="30"/>
  <c r="AN10" i="30"/>
  <c r="AO10" i="30"/>
  <c r="AS10" i="30"/>
  <c r="AT10" i="30"/>
  <c r="AJ11" i="30"/>
  <c r="AK11" i="30"/>
  <c r="AL11" i="30"/>
  <c r="AM11" i="30"/>
  <c r="AN11" i="30"/>
  <c r="AO11" i="30"/>
  <c r="AS11" i="30"/>
  <c r="AT11" i="30"/>
  <c r="AJ12" i="30"/>
  <c r="AK12" i="30"/>
  <c r="AL12" i="30"/>
  <c r="AM12" i="30"/>
  <c r="AN12" i="30"/>
  <c r="AO12" i="30"/>
  <c r="AS12" i="30"/>
  <c r="AT12" i="30"/>
  <c r="AJ13" i="30"/>
  <c r="AK13" i="30"/>
  <c r="AL13" i="30"/>
  <c r="AM13" i="30"/>
  <c r="AN13" i="30"/>
  <c r="AO13" i="30"/>
  <c r="AS13" i="30"/>
  <c r="AT13" i="30"/>
  <c r="AJ14" i="30"/>
  <c r="AK14" i="30"/>
  <c r="AL14" i="30"/>
  <c r="AM14" i="30"/>
  <c r="AN14" i="30"/>
  <c r="AO14" i="30"/>
  <c r="AS14" i="30"/>
  <c r="AT14" i="30"/>
  <c r="AJ15" i="30"/>
  <c r="AK15" i="30"/>
  <c r="AL15" i="30"/>
  <c r="AM15" i="30"/>
  <c r="AN15" i="30"/>
  <c r="AO15" i="30"/>
  <c r="AS15" i="30"/>
  <c r="AT15" i="30"/>
  <c r="AJ16" i="30"/>
  <c r="AK16" i="30"/>
  <c r="AL16" i="30"/>
  <c r="AM16" i="30"/>
  <c r="AN16" i="30"/>
  <c r="AO16" i="30"/>
  <c r="AS16" i="30"/>
  <c r="AT16" i="30"/>
  <c r="AJ17" i="30"/>
  <c r="AK17" i="30"/>
  <c r="AL17" i="30"/>
  <c r="AM17" i="30"/>
  <c r="AN17" i="30"/>
  <c r="AO17" i="30"/>
  <c r="AS17" i="30"/>
  <c r="AT17" i="30"/>
  <c r="AJ18" i="30"/>
  <c r="AK18" i="30"/>
  <c r="AL18" i="30"/>
  <c r="AM18" i="30"/>
  <c r="AN18" i="30"/>
  <c r="AO18" i="30"/>
  <c r="AS18" i="30"/>
  <c r="AT18" i="30"/>
  <c r="AJ19" i="30"/>
  <c r="AK19" i="30"/>
  <c r="AL19" i="30"/>
  <c r="AM19" i="30"/>
  <c r="AN19" i="30"/>
  <c r="AO19" i="30"/>
  <c r="AS19" i="30"/>
  <c r="AT19" i="30"/>
  <c r="AJ20" i="30"/>
  <c r="AK20" i="30"/>
  <c r="AL20" i="30"/>
  <c r="AM20" i="30"/>
  <c r="AN20" i="30"/>
  <c r="AO20" i="30"/>
  <c r="AS20" i="30"/>
  <c r="AT20" i="30"/>
  <c r="AJ21" i="30"/>
  <c r="AK21" i="30"/>
  <c r="AL21" i="30"/>
  <c r="AM21" i="30"/>
  <c r="AN21" i="30"/>
  <c r="AO21" i="30"/>
  <c r="AS21" i="30"/>
  <c r="AT21" i="30"/>
  <c r="AJ22" i="30"/>
  <c r="AK22" i="30"/>
  <c r="AL22" i="30"/>
  <c r="AM22" i="30"/>
  <c r="AN22" i="30"/>
  <c r="AO22" i="30"/>
  <c r="AS22" i="30"/>
  <c r="AT22" i="30"/>
  <c r="AJ23" i="30"/>
  <c r="AK23" i="30"/>
  <c r="AL23" i="30"/>
  <c r="AM23" i="30"/>
  <c r="AN23" i="30"/>
  <c r="AO23" i="30"/>
  <c r="AS23" i="30"/>
  <c r="AT23" i="30"/>
  <c r="AJ24" i="30"/>
  <c r="AK24" i="30"/>
  <c r="AL24" i="30"/>
  <c r="AM24" i="30"/>
  <c r="AN24" i="30"/>
  <c r="AO24" i="30"/>
  <c r="AS24" i="30"/>
  <c r="AT24" i="30"/>
  <c r="AJ25" i="30"/>
  <c r="AK25" i="30"/>
  <c r="AL25" i="30"/>
  <c r="AM25" i="30"/>
  <c r="AN25" i="30"/>
  <c r="AO25" i="30"/>
  <c r="AS25" i="30"/>
  <c r="AT25" i="30"/>
  <c r="AJ26" i="30"/>
  <c r="AK26" i="30"/>
  <c r="AL26" i="30"/>
  <c r="AM26" i="30"/>
  <c r="AN26" i="30"/>
  <c r="AO26" i="30"/>
  <c r="AS26" i="30"/>
  <c r="AT26" i="30"/>
  <c r="AJ27" i="30"/>
  <c r="AK27" i="30"/>
  <c r="AL27" i="30"/>
  <c r="AM27" i="30"/>
  <c r="AN27" i="30"/>
  <c r="AO27" i="30"/>
  <c r="AS27" i="30"/>
  <c r="AT27" i="30"/>
  <c r="AJ28" i="30"/>
  <c r="AK28" i="30"/>
  <c r="AL28" i="30"/>
  <c r="AM28" i="30"/>
  <c r="AN28" i="30"/>
  <c r="AO28" i="30"/>
  <c r="AS28" i="30"/>
  <c r="AT28" i="30"/>
  <c r="AJ29" i="30"/>
  <c r="AK29" i="30"/>
  <c r="AL29" i="30"/>
  <c r="AM29" i="30"/>
  <c r="AN29" i="30"/>
  <c r="AO29" i="30"/>
  <c r="AS29" i="30"/>
  <c r="AT29" i="30"/>
  <c r="AJ30" i="30"/>
  <c r="AK30" i="30"/>
  <c r="AL30" i="30"/>
  <c r="AM30" i="30"/>
  <c r="AN30" i="30"/>
  <c r="AO30" i="30"/>
  <c r="AS30" i="30"/>
  <c r="AT30" i="30"/>
  <c r="AJ31" i="30"/>
  <c r="AK31" i="30"/>
  <c r="AL31" i="30"/>
  <c r="AM31" i="30"/>
  <c r="AN31" i="30"/>
  <c r="AO31" i="30"/>
  <c r="AS31" i="30"/>
  <c r="AT31" i="30"/>
  <c r="AJ32" i="30"/>
  <c r="AK32" i="30"/>
  <c r="AL32" i="30"/>
  <c r="AM32" i="30"/>
  <c r="AN32" i="30"/>
  <c r="AO32" i="30"/>
  <c r="AS32" i="30"/>
  <c r="AT32" i="30"/>
  <c r="AJ33" i="30"/>
  <c r="AK33" i="30"/>
  <c r="AL33" i="30"/>
  <c r="AM33" i="30"/>
  <c r="AN33" i="30"/>
  <c r="AO33" i="30"/>
  <c r="AS33" i="30"/>
  <c r="AT33" i="30"/>
  <c r="AJ34" i="30"/>
  <c r="AK34" i="30"/>
  <c r="AL34" i="30"/>
  <c r="AM34" i="30"/>
  <c r="AN34" i="30"/>
  <c r="AO34" i="30"/>
  <c r="AS34" i="30"/>
  <c r="AT34" i="30"/>
  <c r="AJ35" i="30"/>
  <c r="AK35" i="30"/>
  <c r="AL35" i="30"/>
  <c r="AM35" i="30"/>
  <c r="AN35" i="30"/>
  <c r="AO35" i="30"/>
  <c r="AS35" i="30"/>
  <c r="AT35" i="30"/>
  <c r="AJ36" i="30"/>
  <c r="AK36" i="30"/>
  <c r="AL36" i="30"/>
  <c r="AM36" i="30"/>
  <c r="AN36" i="30"/>
  <c r="AO36" i="30"/>
  <c r="AS36" i="30"/>
  <c r="AT36" i="30"/>
  <c r="AJ37" i="30"/>
  <c r="AK37" i="30"/>
  <c r="AL37" i="30"/>
  <c r="AM37" i="30"/>
  <c r="AN37" i="30"/>
  <c r="AO37" i="30"/>
  <c r="AS37" i="30"/>
  <c r="AT37" i="30"/>
  <c r="AJ38" i="30"/>
  <c r="AK38" i="30"/>
  <c r="AL38" i="30"/>
  <c r="AM38" i="30"/>
  <c r="AN38" i="30"/>
  <c r="AO38" i="30"/>
  <c r="AS38" i="30"/>
  <c r="AT38" i="30"/>
  <c r="AJ39" i="30"/>
  <c r="AK39" i="30"/>
  <c r="AL39" i="30"/>
  <c r="AM39" i="30"/>
  <c r="AN39" i="30"/>
  <c r="AO39" i="30"/>
  <c r="AS39" i="30"/>
  <c r="AT39" i="30"/>
  <c r="AJ40" i="30"/>
  <c r="AK40" i="30"/>
  <c r="AL40" i="30"/>
  <c r="AM40" i="30"/>
  <c r="AN40" i="30"/>
  <c r="AO40" i="30"/>
  <c r="AS40" i="30"/>
  <c r="AT40" i="30"/>
  <c r="AJ41" i="30"/>
  <c r="AK41" i="30"/>
  <c r="AL41" i="30"/>
  <c r="AM41" i="30"/>
  <c r="AN41" i="30"/>
  <c r="AO41" i="30"/>
  <c r="AS41" i="30"/>
  <c r="AT41" i="30"/>
  <c r="AJ42" i="30"/>
  <c r="AK42" i="30"/>
  <c r="AL42" i="30"/>
  <c r="AM42" i="30"/>
  <c r="AN42" i="30"/>
  <c r="AO42" i="30"/>
  <c r="AS42" i="30"/>
  <c r="AT42" i="30"/>
  <c r="AJ43" i="30"/>
  <c r="AK43" i="30"/>
  <c r="AL43" i="30"/>
  <c r="AM43" i="30"/>
  <c r="AN43" i="30"/>
  <c r="AO43" i="30"/>
  <c r="AS43" i="30"/>
  <c r="AT43" i="30"/>
  <c r="AJ44" i="30"/>
  <c r="AK44" i="30"/>
  <c r="AL44" i="30"/>
  <c r="AM44" i="30"/>
  <c r="AN44" i="30"/>
  <c r="AO44" i="30"/>
  <c r="AS44" i="30"/>
  <c r="AT44" i="30"/>
  <c r="AJ45" i="30"/>
  <c r="AK45" i="30"/>
  <c r="AL45" i="30"/>
  <c r="AM45" i="30"/>
  <c r="AN45" i="30"/>
  <c r="AO45" i="30"/>
  <c r="AS45" i="30"/>
  <c r="AT45" i="30"/>
  <c r="AJ46" i="30"/>
  <c r="AK46" i="30"/>
  <c r="AL46" i="30"/>
  <c r="AM46" i="30"/>
  <c r="AN46" i="30"/>
  <c r="AO46" i="30"/>
  <c r="AS46" i="30"/>
  <c r="AT46" i="30"/>
  <c r="AJ47" i="30"/>
  <c r="AK47" i="30"/>
  <c r="AL47" i="30"/>
  <c r="AM47" i="30"/>
  <c r="AN47" i="30"/>
  <c r="AO47" i="30"/>
  <c r="AS47" i="30"/>
  <c r="AT47" i="30"/>
  <c r="AJ48" i="30"/>
  <c r="AK48" i="30"/>
  <c r="AL48" i="30"/>
  <c r="AM48" i="30"/>
  <c r="AN48" i="30"/>
  <c r="AO48" i="30"/>
  <c r="AS48" i="30"/>
  <c r="AT48" i="30"/>
  <c r="AJ49" i="30"/>
  <c r="AK49" i="30"/>
  <c r="AL49" i="30"/>
  <c r="AM49" i="30"/>
  <c r="AN49" i="30"/>
  <c r="AO49" i="30"/>
  <c r="AS49" i="30"/>
  <c r="AT49" i="30"/>
  <c r="AJ50" i="30"/>
  <c r="AK50" i="30"/>
  <c r="AL50" i="30"/>
  <c r="AM50" i="30"/>
  <c r="AN50" i="30"/>
  <c r="AO50" i="30"/>
  <c r="AS50" i="30"/>
  <c r="AT50" i="30"/>
  <c r="AJ51" i="30"/>
  <c r="AK51" i="30"/>
  <c r="AL51" i="30"/>
  <c r="AM51" i="30"/>
  <c r="AN51" i="30"/>
  <c r="AO51" i="30"/>
  <c r="AS51" i="30"/>
  <c r="AT51" i="30"/>
  <c r="AJ52" i="30"/>
  <c r="AK52" i="30"/>
  <c r="AL52" i="30"/>
  <c r="AM52" i="30"/>
  <c r="AN52" i="30"/>
  <c r="AO52" i="30"/>
  <c r="AS52" i="30"/>
  <c r="AT52" i="30"/>
  <c r="AJ53" i="30"/>
  <c r="AK53" i="30"/>
  <c r="AL53" i="30"/>
  <c r="AM53" i="30"/>
  <c r="AN53" i="30"/>
  <c r="AO53" i="30"/>
  <c r="AS53" i="30"/>
  <c r="AT53" i="30"/>
  <c r="AJ54" i="30"/>
  <c r="AK54" i="30"/>
  <c r="AL54" i="30"/>
  <c r="AM54" i="30"/>
  <c r="AN54" i="30"/>
  <c r="AO54" i="30"/>
  <c r="AS54" i="30"/>
  <c r="AT54" i="30"/>
  <c r="AJ55" i="30"/>
  <c r="AK55" i="30"/>
  <c r="AL55" i="30"/>
  <c r="AM55" i="30"/>
  <c r="AN55" i="30"/>
  <c r="AO55" i="30"/>
  <c r="AS55" i="30"/>
  <c r="AT55" i="30"/>
  <c r="AJ56" i="30"/>
  <c r="AK56" i="30"/>
  <c r="AL56" i="30"/>
  <c r="AM56" i="30"/>
  <c r="AN56" i="30"/>
  <c r="AO56" i="30"/>
  <c r="AS56" i="30"/>
  <c r="AT56" i="30"/>
  <c r="AJ57" i="30"/>
  <c r="AK57" i="30"/>
  <c r="AL57" i="30"/>
  <c r="AM57" i="30"/>
  <c r="AN57" i="30"/>
  <c r="AO57" i="30"/>
  <c r="AS57" i="30"/>
  <c r="AT57" i="30"/>
  <c r="AJ58" i="30"/>
  <c r="AK58" i="30"/>
  <c r="AL58" i="30"/>
  <c r="AM58" i="30"/>
  <c r="AN58" i="30"/>
  <c r="AO58" i="30"/>
  <c r="AS58" i="30"/>
  <c r="AT58" i="30"/>
  <c r="AJ59" i="30"/>
  <c r="AK59" i="30"/>
  <c r="AL59" i="30"/>
  <c r="AM59" i="30"/>
  <c r="AN59" i="30"/>
  <c r="AO59" i="30"/>
  <c r="AS59" i="30"/>
  <c r="AT59" i="30"/>
  <c r="AJ60" i="30"/>
  <c r="AK60" i="30"/>
  <c r="AL60" i="30"/>
  <c r="AM60" i="30"/>
  <c r="AN60" i="30"/>
  <c r="AO60" i="30"/>
  <c r="AS60" i="30"/>
  <c r="AT60" i="30"/>
  <c r="AJ61" i="30"/>
  <c r="AK61" i="30"/>
  <c r="AL61" i="30"/>
  <c r="AM61" i="30"/>
  <c r="AN61" i="30"/>
  <c r="AO61" i="30"/>
  <c r="AS61" i="30"/>
  <c r="AT61" i="30"/>
  <c r="AJ62" i="30"/>
  <c r="AK62" i="30"/>
  <c r="AL62" i="30"/>
  <c r="AM62" i="30"/>
  <c r="AN62" i="30"/>
  <c r="AO62" i="30"/>
  <c r="AS62" i="30"/>
  <c r="AT62" i="30"/>
  <c r="AJ63" i="30"/>
  <c r="AK63" i="30"/>
  <c r="AL63" i="30"/>
  <c r="AM63" i="30"/>
  <c r="AN63" i="30"/>
  <c r="AO63" i="30"/>
  <c r="AS63" i="30"/>
  <c r="AT63" i="30"/>
  <c r="AJ64" i="30"/>
  <c r="AK64" i="30"/>
  <c r="AL64" i="30"/>
  <c r="AM64" i="30"/>
  <c r="AN64" i="30"/>
  <c r="AO64" i="30"/>
  <c r="AS64" i="30"/>
  <c r="AT64" i="30"/>
  <c r="AJ65" i="30"/>
  <c r="AK65" i="30"/>
  <c r="AL65" i="30"/>
  <c r="AM65" i="30"/>
  <c r="AN65" i="30"/>
  <c r="AO65" i="30"/>
  <c r="AS65" i="30"/>
  <c r="AT65" i="30"/>
  <c r="AJ66" i="30"/>
  <c r="AK66" i="30"/>
  <c r="AL66" i="30"/>
  <c r="AM66" i="30"/>
  <c r="AN66" i="30"/>
  <c r="AO66" i="30"/>
  <c r="AS66" i="30"/>
  <c r="AT66" i="30"/>
  <c r="AJ67" i="30"/>
  <c r="AK67" i="30"/>
  <c r="AL67" i="30"/>
  <c r="AM67" i="30"/>
  <c r="AN67" i="30"/>
  <c r="AO67" i="30"/>
  <c r="AS67" i="30"/>
  <c r="AT67" i="30"/>
  <c r="AJ68" i="30"/>
  <c r="AK68" i="30"/>
  <c r="AL68" i="30"/>
  <c r="AM68" i="30"/>
  <c r="AN68" i="30"/>
  <c r="AO68" i="30"/>
  <c r="AS68" i="30"/>
  <c r="AT68" i="30"/>
  <c r="AJ69" i="30"/>
  <c r="AK69" i="30"/>
  <c r="AL69" i="30"/>
  <c r="AM69" i="30"/>
  <c r="AN69" i="30"/>
  <c r="AO69" i="30"/>
  <c r="AS69" i="30"/>
  <c r="AT69" i="30"/>
  <c r="AJ70" i="30"/>
  <c r="AK70" i="30"/>
  <c r="AL70" i="30"/>
  <c r="AM70" i="30"/>
  <c r="AN70" i="30"/>
  <c r="AO70" i="30"/>
  <c r="AS70" i="30"/>
  <c r="AT70" i="30"/>
  <c r="AJ71" i="30"/>
  <c r="AK71" i="30"/>
  <c r="AL71" i="30"/>
  <c r="AM71" i="30"/>
  <c r="AN71" i="30"/>
  <c r="AO71" i="30"/>
  <c r="AS71" i="30"/>
  <c r="AT71" i="30"/>
  <c r="AJ72" i="30"/>
  <c r="AK72" i="30"/>
  <c r="AL72" i="30"/>
  <c r="AM72" i="30"/>
  <c r="AN72" i="30"/>
  <c r="AO72" i="30"/>
  <c r="AS72" i="30"/>
  <c r="AT72" i="30"/>
  <c r="AJ73" i="30"/>
  <c r="AK73" i="30"/>
  <c r="AL73" i="30"/>
  <c r="AM73" i="30"/>
  <c r="AN73" i="30"/>
  <c r="AO73" i="30"/>
  <c r="AS73" i="30"/>
  <c r="AT73" i="30"/>
  <c r="AJ74" i="30"/>
  <c r="AK74" i="30"/>
  <c r="AL74" i="30"/>
  <c r="AM74" i="30"/>
  <c r="AN74" i="30"/>
  <c r="AO74" i="30"/>
  <c r="AS74" i="30"/>
  <c r="AT74" i="30"/>
  <c r="AJ75" i="30"/>
  <c r="AK75" i="30"/>
  <c r="AL75" i="30"/>
  <c r="AM75" i="30"/>
  <c r="AN75" i="30"/>
  <c r="AO75" i="30"/>
  <c r="AS75" i="30"/>
  <c r="AT75" i="30"/>
  <c r="AJ76" i="30"/>
  <c r="AK76" i="30"/>
  <c r="AL76" i="30"/>
  <c r="AM76" i="30"/>
  <c r="AN76" i="30"/>
  <c r="AO76" i="30"/>
  <c r="AS76" i="30"/>
  <c r="AT76" i="30"/>
  <c r="AJ77" i="30"/>
  <c r="AK77" i="30"/>
  <c r="AL77" i="30"/>
  <c r="AM77" i="30"/>
  <c r="AN77" i="30"/>
  <c r="AO77" i="30"/>
  <c r="AS77" i="30"/>
  <c r="AT77" i="30"/>
  <c r="AJ78" i="30"/>
  <c r="AK78" i="30"/>
  <c r="AL78" i="30"/>
  <c r="AM78" i="30"/>
  <c r="AN78" i="30"/>
  <c r="AO78" i="30"/>
  <c r="AS78" i="30"/>
  <c r="AT78" i="30"/>
  <c r="AJ79" i="30"/>
  <c r="AK79" i="30"/>
  <c r="AL79" i="30"/>
  <c r="AM79" i="30"/>
  <c r="AN79" i="30"/>
  <c r="AO79" i="30"/>
  <c r="AS79" i="30"/>
  <c r="AT79" i="30"/>
  <c r="AJ80" i="30"/>
  <c r="AK80" i="30"/>
  <c r="AL80" i="30"/>
  <c r="AM80" i="30"/>
  <c r="AN80" i="30"/>
  <c r="AO80" i="30"/>
  <c r="AS80" i="30"/>
  <c r="AT80" i="30"/>
  <c r="AJ81" i="30"/>
  <c r="AK81" i="30"/>
  <c r="AL81" i="30"/>
  <c r="AM81" i="30"/>
  <c r="AN81" i="30"/>
  <c r="AO81" i="30"/>
  <c r="AS81" i="30"/>
  <c r="AT81" i="30"/>
  <c r="AJ82" i="30"/>
  <c r="AK82" i="30"/>
  <c r="AL82" i="30"/>
  <c r="AM82" i="30"/>
  <c r="AN82" i="30"/>
  <c r="AO82" i="30"/>
  <c r="AS82" i="30"/>
  <c r="AT82" i="30"/>
  <c r="AJ83" i="30"/>
  <c r="AK83" i="30"/>
  <c r="AL83" i="30"/>
  <c r="AM83" i="30"/>
  <c r="AN83" i="30"/>
  <c r="AO83" i="30"/>
  <c r="AS83" i="30"/>
  <c r="AT83" i="30"/>
  <c r="AJ84" i="30"/>
  <c r="AK84" i="30"/>
  <c r="AL84" i="30"/>
  <c r="AM84" i="30"/>
  <c r="AN84" i="30"/>
  <c r="AO84" i="30"/>
  <c r="AS84" i="30"/>
  <c r="AT84" i="30"/>
  <c r="AJ85" i="30"/>
  <c r="AK85" i="30"/>
  <c r="AL85" i="30"/>
  <c r="AM85" i="30"/>
  <c r="AN85" i="30"/>
  <c r="AO85" i="30"/>
  <c r="AS85" i="30"/>
  <c r="AT85" i="30"/>
  <c r="AJ86" i="30"/>
  <c r="AK86" i="30"/>
  <c r="AL86" i="30"/>
  <c r="AM86" i="30"/>
  <c r="AN86" i="30"/>
  <c r="AO86" i="30"/>
  <c r="AS86" i="30"/>
  <c r="AT86" i="30"/>
  <c r="AJ87" i="30"/>
  <c r="AK87" i="30"/>
  <c r="AL87" i="30"/>
  <c r="AM87" i="30"/>
  <c r="AN87" i="30"/>
  <c r="AO87" i="30"/>
  <c r="AS87" i="30"/>
  <c r="AT87" i="30"/>
  <c r="AJ88" i="30"/>
  <c r="AK88" i="30"/>
  <c r="AL88" i="30"/>
  <c r="AM88" i="30"/>
  <c r="AN88" i="30"/>
  <c r="AO88" i="30"/>
  <c r="AS88" i="30"/>
  <c r="AT88" i="30"/>
  <c r="AJ89" i="30"/>
  <c r="AK89" i="30"/>
  <c r="AL89" i="30"/>
  <c r="AM89" i="30"/>
  <c r="AN89" i="30"/>
  <c r="AO89" i="30"/>
  <c r="AS89" i="30"/>
  <c r="AT89" i="30"/>
  <c r="AJ90" i="30"/>
  <c r="AK90" i="30"/>
  <c r="AL90" i="30"/>
  <c r="AM90" i="30"/>
  <c r="AN90" i="30"/>
  <c r="AO90" i="30"/>
  <c r="AS90" i="30"/>
  <c r="AT90" i="30"/>
  <c r="AJ91" i="30"/>
  <c r="AK91" i="30"/>
  <c r="AL91" i="30"/>
  <c r="AM91" i="30"/>
  <c r="AN91" i="30"/>
  <c r="AO91" i="30"/>
  <c r="AS91" i="30"/>
  <c r="AT91" i="30"/>
  <c r="AJ92" i="30"/>
  <c r="AK92" i="30"/>
  <c r="AL92" i="30"/>
  <c r="AM92" i="30"/>
  <c r="AN92" i="30"/>
  <c r="AO92" i="30"/>
  <c r="AS92" i="30"/>
  <c r="AT92" i="30"/>
  <c r="AJ93" i="30"/>
  <c r="AK93" i="30"/>
  <c r="AL93" i="30"/>
  <c r="AM93" i="30"/>
  <c r="AN93" i="30"/>
  <c r="AO93" i="30"/>
  <c r="AS93" i="30"/>
  <c r="AT93" i="30"/>
  <c r="AJ94" i="30"/>
  <c r="AK94" i="30"/>
  <c r="AL94" i="30"/>
  <c r="AM94" i="30"/>
  <c r="AN94" i="30"/>
  <c r="AO94" i="30"/>
  <c r="AS94" i="30"/>
  <c r="AT94" i="30"/>
  <c r="AJ95" i="30"/>
  <c r="AK95" i="30"/>
  <c r="AL95" i="30"/>
  <c r="AM95" i="30"/>
  <c r="AN95" i="30"/>
  <c r="AO95" i="30"/>
  <c r="AS95" i="30"/>
  <c r="AT95" i="30"/>
  <c r="AJ96" i="30"/>
  <c r="AK96" i="30"/>
  <c r="AL96" i="30"/>
  <c r="AM96" i="30"/>
  <c r="AN96" i="30"/>
  <c r="AO96" i="30"/>
  <c r="AS96" i="30"/>
  <c r="AT96" i="30"/>
  <c r="AJ97" i="30"/>
  <c r="AK97" i="30"/>
  <c r="AL97" i="30"/>
  <c r="AM97" i="30"/>
  <c r="AN97" i="30"/>
  <c r="AO97" i="30"/>
  <c r="AS97" i="30"/>
  <c r="AT97" i="30"/>
  <c r="AJ98" i="30"/>
  <c r="AK98" i="30"/>
  <c r="AL98" i="30"/>
  <c r="AM98" i="30"/>
  <c r="AN98" i="30"/>
  <c r="AO98" i="30"/>
  <c r="AS98" i="30"/>
  <c r="AT98" i="30"/>
  <c r="AJ99" i="30"/>
  <c r="AK99" i="30"/>
  <c r="AL99" i="30"/>
  <c r="AM99" i="30"/>
  <c r="AN99" i="30"/>
  <c r="AO99" i="30"/>
  <c r="AS99" i="30"/>
  <c r="AT99" i="30"/>
  <c r="AJ100" i="30"/>
  <c r="AK100" i="30"/>
  <c r="AL100" i="30"/>
  <c r="AM100" i="30"/>
  <c r="AN100" i="30"/>
  <c r="AO100" i="30"/>
  <c r="AS100" i="30"/>
  <c r="AT100" i="30"/>
  <c r="AJ101" i="30"/>
  <c r="AK101" i="30"/>
  <c r="AL101" i="30"/>
  <c r="AM101" i="30"/>
  <c r="AN101" i="30"/>
  <c r="AO101" i="30"/>
  <c r="AS101" i="30"/>
  <c r="AT101" i="30"/>
  <c r="AJ102" i="30"/>
  <c r="AK102" i="30"/>
  <c r="AL102" i="30"/>
  <c r="AM102" i="30"/>
  <c r="AN102" i="30"/>
  <c r="AO102" i="30"/>
  <c r="AS102" i="30"/>
  <c r="AT102" i="30"/>
  <c r="AJ103" i="30"/>
  <c r="AK103" i="30"/>
  <c r="AL103" i="30"/>
  <c r="AM103" i="30"/>
  <c r="AN103" i="30"/>
  <c r="AO103" i="30"/>
  <c r="AS103" i="30"/>
  <c r="AT103" i="30"/>
  <c r="AJ104" i="30"/>
  <c r="AK104" i="30"/>
  <c r="AL104" i="30"/>
  <c r="AM104" i="30"/>
  <c r="AN104" i="30"/>
  <c r="AO104" i="30"/>
  <c r="AS104" i="30"/>
  <c r="AT104" i="30"/>
  <c r="AJ105" i="30"/>
  <c r="AK105" i="30"/>
  <c r="AL105" i="30"/>
  <c r="AM105" i="30"/>
  <c r="AN105" i="30"/>
  <c r="AO105" i="30"/>
  <c r="AS105" i="30"/>
  <c r="AT105" i="30"/>
  <c r="AJ106" i="30"/>
  <c r="AK106" i="30"/>
  <c r="AL106" i="30"/>
  <c r="AM106" i="30"/>
  <c r="AN106" i="30"/>
  <c r="AO106" i="30"/>
  <c r="AS106" i="30"/>
  <c r="AT106" i="30"/>
  <c r="T8" i="30"/>
  <c r="U8" i="30"/>
  <c r="V8" i="30"/>
  <c r="W8" i="30"/>
  <c r="X8" i="30"/>
  <c r="Y8" i="30"/>
  <c r="Z8" i="30"/>
  <c r="AA8" i="30"/>
  <c r="AB8" i="30"/>
  <c r="AD8" i="30"/>
  <c r="AF8" i="30"/>
  <c r="T9" i="30"/>
  <c r="U9" i="30"/>
  <c r="V9" i="30"/>
  <c r="W9" i="30"/>
  <c r="X9" i="30"/>
  <c r="Y9" i="30"/>
  <c r="Z9" i="30"/>
  <c r="AA9" i="30"/>
  <c r="AB9" i="30"/>
  <c r="AD9" i="30"/>
  <c r="AF9" i="30"/>
  <c r="T10" i="30"/>
  <c r="U10" i="30"/>
  <c r="V10" i="30"/>
  <c r="W10" i="30"/>
  <c r="X10" i="30"/>
  <c r="Y10" i="30"/>
  <c r="Z10" i="30"/>
  <c r="AA10" i="30"/>
  <c r="AB10" i="30"/>
  <c r="AD10" i="30"/>
  <c r="AF10" i="30"/>
  <c r="T11" i="30"/>
  <c r="U11" i="30"/>
  <c r="V11" i="30"/>
  <c r="W11" i="30"/>
  <c r="X11" i="30"/>
  <c r="Y11" i="30"/>
  <c r="Z11" i="30"/>
  <c r="AA11" i="30"/>
  <c r="AB11" i="30"/>
  <c r="AD11" i="30"/>
  <c r="AF11" i="30"/>
  <c r="T12" i="30"/>
  <c r="U12" i="30"/>
  <c r="V12" i="30"/>
  <c r="W12" i="30"/>
  <c r="X12" i="30"/>
  <c r="Y12" i="30"/>
  <c r="Z12" i="30"/>
  <c r="AA12" i="30"/>
  <c r="AB12" i="30"/>
  <c r="AD12" i="30"/>
  <c r="AF12" i="30"/>
  <c r="T13" i="30"/>
  <c r="U13" i="30"/>
  <c r="V13" i="30"/>
  <c r="W13" i="30"/>
  <c r="X13" i="30"/>
  <c r="Y13" i="30"/>
  <c r="Z13" i="30"/>
  <c r="AA13" i="30"/>
  <c r="AB13" i="30"/>
  <c r="AD13" i="30"/>
  <c r="AF13" i="30"/>
  <c r="T14" i="30"/>
  <c r="U14" i="30"/>
  <c r="V14" i="30"/>
  <c r="W14" i="30"/>
  <c r="X14" i="30"/>
  <c r="Y14" i="30"/>
  <c r="Z14" i="30"/>
  <c r="AA14" i="30"/>
  <c r="AB14" i="30"/>
  <c r="AD14" i="30"/>
  <c r="AF14" i="30"/>
  <c r="T15" i="30"/>
  <c r="U15" i="30"/>
  <c r="V15" i="30"/>
  <c r="W15" i="30"/>
  <c r="X15" i="30"/>
  <c r="Y15" i="30"/>
  <c r="Z15" i="30"/>
  <c r="AA15" i="30"/>
  <c r="AB15" i="30"/>
  <c r="AD15" i="30"/>
  <c r="AF15" i="30"/>
  <c r="T16" i="30"/>
  <c r="U16" i="30"/>
  <c r="V16" i="30"/>
  <c r="W16" i="30"/>
  <c r="X16" i="30"/>
  <c r="Y16" i="30"/>
  <c r="Z16" i="30"/>
  <c r="AA16" i="30"/>
  <c r="AB16" i="30"/>
  <c r="AD16" i="30"/>
  <c r="AF16" i="30"/>
  <c r="T17" i="30"/>
  <c r="U17" i="30"/>
  <c r="V17" i="30"/>
  <c r="W17" i="30"/>
  <c r="X17" i="30"/>
  <c r="Y17" i="30"/>
  <c r="Z17" i="30"/>
  <c r="AA17" i="30"/>
  <c r="AB17" i="30"/>
  <c r="AD17" i="30"/>
  <c r="AF17" i="30"/>
  <c r="T18" i="30"/>
  <c r="U18" i="30"/>
  <c r="V18" i="30"/>
  <c r="W18" i="30"/>
  <c r="X18" i="30"/>
  <c r="Y18" i="30"/>
  <c r="Z18" i="30"/>
  <c r="AA18" i="30"/>
  <c r="AB18" i="30"/>
  <c r="AD18" i="30"/>
  <c r="AF18" i="30"/>
  <c r="T19" i="30"/>
  <c r="U19" i="30"/>
  <c r="V19" i="30"/>
  <c r="W19" i="30"/>
  <c r="X19" i="30"/>
  <c r="Y19" i="30"/>
  <c r="Z19" i="30"/>
  <c r="AA19" i="30"/>
  <c r="AB19" i="30"/>
  <c r="AD19" i="30"/>
  <c r="AF19" i="30"/>
  <c r="T20" i="30"/>
  <c r="U20" i="30"/>
  <c r="V20" i="30"/>
  <c r="W20" i="30"/>
  <c r="X20" i="30"/>
  <c r="Y20" i="30"/>
  <c r="Z20" i="30"/>
  <c r="AA20" i="30"/>
  <c r="AB20" i="30"/>
  <c r="AD20" i="30"/>
  <c r="AF20" i="30"/>
  <c r="T21" i="30"/>
  <c r="U21" i="30"/>
  <c r="V21" i="30"/>
  <c r="W21" i="30"/>
  <c r="X21" i="30"/>
  <c r="Y21" i="30"/>
  <c r="Z21" i="30"/>
  <c r="AA21" i="30"/>
  <c r="AB21" i="30"/>
  <c r="AD21" i="30"/>
  <c r="AF21" i="30"/>
  <c r="T22" i="30"/>
  <c r="U22" i="30"/>
  <c r="V22" i="30"/>
  <c r="W22" i="30"/>
  <c r="X22" i="30"/>
  <c r="Y22" i="30"/>
  <c r="Z22" i="30"/>
  <c r="AA22" i="30"/>
  <c r="AB22" i="30"/>
  <c r="AD22" i="30"/>
  <c r="AF22" i="30"/>
  <c r="T23" i="30"/>
  <c r="U23" i="30"/>
  <c r="V23" i="30"/>
  <c r="W23" i="30"/>
  <c r="X23" i="30"/>
  <c r="Y23" i="30"/>
  <c r="Z23" i="30"/>
  <c r="AA23" i="30"/>
  <c r="AB23" i="30"/>
  <c r="AD23" i="30"/>
  <c r="AF23" i="30"/>
  <c r="T24" i="30"/>
  <c r="U24" i="30"/>
  <c r="V24" i="30"/>
  <c r="W24" i="30"/>
  <c r="X24" i="30"/>
  <c r="Y24" i="30"/>
  <c r="Z24" i="30"/>
  <c r="AA24" i="30"/>
  <c r="AB24" i="30"/>
  <c r="AD24" i="30"/>
  <c r="AF24" i="30"/>
  <c r="T25" i="30"/>
  <c r="U25" i="30"/>
  <c r="V25" i="30"/>
  <c r="W25" i="30"/>
  <c r="X25" i="30"/>
  <c r="Y25" i="30"/>
  <c r="Z25" i="30"/>
  <c r="AA25" i="30"/>
  <c r="AB25" i="30"/>
  <c r="AD25" i="30"/>
  <c r="AF25" i="30"/>
  <c r="T26" i="30"/>
  <c r="U26" i="30"/>
  <c r="V26" i="30"/>
  <c r="W26" i="30"/>
  <c r="X26" i="30"/>
  <c r="Y26" i="30"/>
  <c r="Z26" i="30"/>
  <c r="AA26" i="30"/>
  <c r="AB26" i="30"/>
  <c r="AD26" i="30"/>
  <c r="AF26" i="30"/>
  <c r="T27" i="30"/>
  <c r="U27" i="30"/>
  <c r="V27" i="30"/>
  <c r="W27" i="30"/>
  <c r="X27" i="30"/>
  <c r="Y27" i="30"/>
  <c r="Z27" i="30"/>
  <c r="AA27" i="30"/>
  <c r="AB27" i="30"/>
  <c r="AD27" i="30"/>
  <c r="AF27" i="30"/>
  <c r="T28" i="30"/>
  <c r="U28" i="30"/>
  <c r="V28" i="30"/>
  <c r="W28" i="30"/>
  <c r="X28" i="30"/>
  <c r="Y28" i="30"/>
  <c r="Z28" i="30"/>
  <c r="AA28" i="30"/>
  <c r="AB28" i="30"/>
  <c r="AD28" i="30"/>
  <c r="AF28" i="30"/>
  <c r="T29" i="30"/>
  <c r="U29" i="30"/>
  <c r="V29" i="30"/>
  <c r="W29" i="30"/>
  <c r="X29" i="30"/>
  <c r="Y29" i="30"/>
  <c r="Z29" i="30"/>
  <c r="AA29" i="30"/>
  <c r="AB29" i="30"/>
  <c r="AD29" i="30"/>
  <c r="AF29" i="30"/>
  <c r="T30" i="30"/>
  <c r="U30" i="30"/>
  <c r="V30" i="30"/>
  <c r="W30" i="30"/>
  <c r="X30" i="30"/>
  <c r="Y30" i="30"/>
  <c r="Z30" i="30"/>
  <c r="AA30" i="30"/>
  <c r="AB30" i="30"/>
  <c r="AD30" i="30"/>
  <c r="AF30" i="30"/>
  <c r="T31" i="30"/>
  <c r="U31" i="30"/>
  <c r="V31" i="30"/>
  <c r="W31" i="30"/>
  <c r="X31" i="30"/>
  <c r="Y31" i="30"/>
  <c r="Z31" i="30"/>
  <c r="AA31" i="30"/>
  <c r="AB31" i="30"/>
  <c r="AD31" i="30"/>
  <c r="AF31" i="30"/>
  <c r="T32" i="30"/>
  <c r="U32" i="30"/>
  <c r="V32" i="30"/>
  <c r="W32" i="30"/>
  <c r="X32" i="30"/>
  <c r="Y32" i="30"/>
  <c r="Z32" i="30"/>
  <c r="AA32" i="30"/>
  <c r="AB32" i="30"/>
  <c r="AD32" i="30"/>
  <c r="AF32" i="30"/>
  <c r="T33" i="30"/>
  <c r="U33" i="30"/>
  <c r="V33" i="30"/>
  <c r="W33" i="30"/>
  <c r="X33" i="30"/>
  <c r="Y33" i="30"/>
  <c r="Z33" i="30"/>
  <c r="AA33" i="30"/>
  <c r="AB33" i="30"/>
  <c r="AD33" i="30"/>
  <c r="AF33" i="30"/>
  <c r="T34" i="30"/>
  <c r="U34" i="30"/>
  <c r="V34" i="30"/>
  <c r="W34" i="30"/>
  <c r="X34" i="30"/>
  <c r="Y34" i="30"/>
  <c r="Z34" i="30"/>
  <c r="AA34" i="30"/>
  <c r="AB34" i="30"/>
  <c r="AD34" i="30"/>
  <c r="AF34" i="30"/>
  <c r="T35" i="30"/>
  <c r="U35" i="30"/>
  <c r="V35" i="30"/>
  <c r="W35" i="30"/>
  <c r="X35" i="30"/>
  <c r="Y35" i="30"/>
  <c r="Z35" i="30"/>
  <c r="AA35" i="30"/>
  <c r="AB35" i="30"/>
  <c r="AD35" i="30"/>
  <c r="AF35" i="30"/>
  <c r="T36" i="30"/>
  <c r="U36" i="30"/>
  <c r="V36" i="30"/>
  <c r="W36" i="30"/>
  <c r="X36" i="30"/>
  <c r="Y36" i="30"/>
  <c r="Z36" i="30"/>
  <c r="AA36" i="30"/>
  <c r="AB36" i="30"/>
  <c r="AD36" i="30"/>
  <c r="AF36" i="30"/>
  <c r="T37" i="30"/>
  <c r="U37" i="30"/>
  <c r="V37" i="30"/>
  <c r="W37" i="30"/>
  <c r="X37" i="30"/>
  <c r="Y37" i="30"/>
  <c r="Z37" i="30"/>
  <c r="AA37" i="30"/>
  <c r="AB37" i="30"/>
  <c r="AD37" i="30"/>
  <c r="AF37" i="30"/>
  <c r="T38" i="30"/>
  <c r="U38" i="30"/>
  <c r="V38" i="30"/>
  <c r="W38" i="30"/>
  <c r="X38" i="30"/>
  <c r="Y38" i="30"/>
  <c r="Z38" i="30"/>
  <c r="AA38" i="30"/>
  <c r="AB38" i="30"/>
  <c r="AD38" i="30"/>
  <c r="AF38" i="30"/>
  <c r="T39" i="30"/>
  <c r="U39" i="30"/>
  <c r="V39" i="30"/>
  <c r="W39" i="30"/>
  <c r="X39" i="30"/>
  <c r="Y39" i="30"/>
  <c r="Z39" i="30"/>
  <c r="AA39" i="30"/>
  <c r="AB39" i="30"/>
  <c r="AD39" i="30"/>
  <c r="AF39" i="30"/>
  <c r="T40" i="30"/>
  <c r="U40" i="30"/>
  <c r="V40" i="30"/>
  <c r="W40" i="30"/>
  <c r="X40" i="30"/>
  <c r="Y40" i="30"/>
  <c r="Z40" i="30"/>
  <c r="AA40" i="30"/>
  <c r="AB40" i="30"/>
  <c r="AD40" i="30"/>
  <c r="AF40" i="30"/>
  <c r="T41" i="30"/>
  <c r="U41" i="30"/>
  <c r="V41" i="30"/>
  <c r="W41" i="30"/>
  <c r="X41" i="30"/>
  <c r="Y41" i="30"/>
  <c r="Z41" i="30"/>
  <c r="AA41" i="30"/>
  <c r="AB41" i="30"/>
  <c r="AD41" i="30"/>
  <c r="AF41" i="30"/>
  <c r="T42" i="30"/>
  <c r="U42" i="30"/>
  <c r="V42" i="30"/>
  <c r="W42" i="30"/>
  <c r="X42" i="30"/>
  <c r="Y42" i="30"/>
  <c r="Z42" i="30"/>
  <c r="AA42" i="30"/>
  <c r="AB42" i="30"/>
  <c r="AD42" i="30"/>
  <c r="AF42" i="30"/>
  <c r="T43" i="30"/>
  <c r="U43" i="30"/>
  <c r="V43" i="30"/>
  <c r="W43" i="30"/>
  <c r="X43" i="30"/>
  <c r="Y43" i="30"/>
  <c r="Z43" i="30"/>
  <c r="AA43" i="30"/>
  <c r="AB43" i="30"/>
  <c r="AD43" i="30"/>
  <c r="AF43" i="30"/>
  <c r="T44" i="30"/>
  <c r="U44" i="30"/>
  <c r="V44" i="30"/>
  <c r="W44" i="30"/>
  <c r="X44" i="30"/>
  <c r="Y44" i="30"/>
  <c r="Z44" i="30"/>
  <c r="AA44" i="30"/>
  <c r="AB44" i="30"/>
  <c r="AD44" i="30"/>
  <c r="AF44" i="30"/>
  <c r="T45" i="30"/>
  <c r="U45" i="30"/>
  <c r="V45" i="30"/>
  <c r="W45" i="30"/>
  <c r="X45" i="30"/>
  <c r="Y45" i="30"/>
  <c r="Z45" i="30"/>
  <c r="AA45" i="30"/>
  <c r="AB45" i="30"/>
  <c r="AD45" i="30"/>
  <c r="AF45" i="30"/>
  <c r="T46" i="30"/>
  <c r="U46" i="30"/>
  <c r="V46" i="30"/>
  <c r="W46" i="30"/>
  <c r="X46" i="30"/>
  <c r="Y46" i="30"/>
  <c r="Z46" i="30"/>
  <c r="AA46" i="30"/>
  <c r="AB46" i="30"/>
  <c r="AD46" i="30"/>
  <c r="AF46" i="30"/>
  <c r="T47" i="30"/>
  <c r="U47" i="30"/>
  <c r="V47" i="30"/>
  <c r="W47" i="30"/>
  <c r="X47" i="30"/>
  <c r="Y47" i="30"/>
  <c r="Z47" i="30"/>
  <c r="AA47" i="30"/>
  <c r="AB47" i="30"/>
  <c r="AD47" i="30"/>
  <c r="AF47" i="30"/>
  <c r="T48" i="30"/>
  <c r="U48" i="30"/>
  <c r="V48" i="30"/>
  <c r="W48" i="30"/>
  <c r="X48" i="30"/>
  <c r="Y48" i="30"/>
  <c r="Z48" i="30"/>
  <c r="AA48" i="30"/>
  <c r="AB48" i="30"/>
  <c r="AD48" i="30"/>
  <c r="AF48" i="30"/>
  <c r="T49" i="30"/>
  <c r="U49" i="30"/>
  <c r="V49" i="30"/>
  <c r="W49" i="30"/>
  <c r="X49" i="30"/>
  <c r="Y49" i="30"/>
  <c r="Z49" i="30"/>
  <c r="AA49" i="30"/>
  <c r="AB49" i="30"/>
  <c r="AD49" i="30"/>
  <c r="AF49" i="30"/>
  <c r="T50" i="30"/>
  <c r="U50" i="30"/>
  <c r="V50" i="30"/>
  <c r="W50" i="30"/>
  <c r="X50" i="30"/>
  <c r="Y50" i="30"/>
  <c r="Z50" i="30"/>
  <c r="AA50" i="30"/>
  <c r="AB50" i="30"/>
  <c r="AD50" i="30"/>
  <c r="AF50" i="30"/>
  <c r="T51" i="30"/>
  <c r="U51" i="30"/>
  <c r="V51" i="30"/>
  <c r="W51" i="30"/>
  <c r="X51" i="30"/>
  <c r="Y51" i="30"/>
  <c r="Z51" i="30"/>
  <c r="AA51" i="30"/>
  <c r="AB51" i="30"/>
  <c r="AD51" i="30"/>
  <c r="AF51" i="30"/>
  <c r="T52" i="30"/>
  <c r="U52" i="30"/>
  <c r="V52" i="30"/>
  <c r="W52" i="30"/>
  <c r="X52" i="30"/>
  <c r="Y52" i="30"/>
  <c r="Z52" i="30"/>
  <c r="AA52" i="30"/>
  <c r="AB52" i="30"/>
  <c r="AD52" i="30"/>
  <c r="AF52" i="30"/>
  <c r="T53" i="30"/>
  <c r="U53" i="30"/>
  <c r="V53" i="30"/>
  <c r="W53" i="30"/>
  <c r="X53" i="30"/>
  <c r="Y53" i="30"/>
  <c r="Z53" i="30"/>
  <c r="AA53" i="30"/>
  <c r="AB53" i="30"/>
  <c r="AD53" i="30"/>
  <c r="AF53" i="30"/>
  <c r="T54" i="30"/>
  <c r="U54" i="30"/>
  <c r="V54" i="30"/>
  <c r="W54" i="30"/>
  <c r="X54" i="30"/>
  <c r="Y54" i="30"/>
  <c r="Z54" i="30"/>
  <c r="AA54" i="30"/>
  <c r="AB54" i="30"/>
  <c r="AD54" i="30"/>
  <c r="AF54" i="30"/>
  <c r="T55" i="30"/>
  <c r="U55" i="30"/>
  <c r="V55" i="30"/>
  <c r="W55" i="30"/>
  <c r="X55" i="30"/>
  <c r="Y55" i="30"/>
  <c r="Z55" i="30"/>
  <c r="AA55" i="30"/>
  <c r="AB55" i="30"/>
  <c r="AD55" i="30"/>
  <c r="AF55" i="30"/>
  <c r="T56" i="30"/>
  <c r="U56" i="30"/>
  <c r="V56" i="30"/>
  <c r="W56" i="30"/>
  <c r="X56" i="30"/>
  <c r="Y56" i="30"/>
  <c r="Z56" i="30"/>
  <c r="AA56" i="30"/>
  <c r="AB56" i="30"/>
  <c r="AD56" i="30"/>
  <c r="AF56" i="30"/>
  <c r="T57" i="30"/>
  <c r="U57" i="30"/>
  <c r="V57" i="30"/>
  <c r="W57" i="30"/>
  <c r="X57" i="30"/>
  <c r="Y57" i="30"/>
  <c r="Z57" i="30"/>
  <c r="AA57" i="30"/>
  <c r="AB57" i="30"/>
  <c r="AD57" i="30"/>
  <c r="AF57" i="30"/>
  <c r="T58" i="30"/>
  <c r="U58" i="30"/>
  <c r="V58" i="30"/>
  <c r="W58" i="30"/>
  <c r="X58" i="30"/>
  <c r="Y58" i="30"/>
  <c r="Z58" i="30"/>
  <c r="AA58" i="30"/>
  <c r="AB58" i="30"/>
  <c r="AD58" i="30"/>
  <c r="AF58" i="30"/>
  <c r="T59" i="30"/>
  <c r="U59" i="30"/>
  <c r="V59" i="30"/>
  <c r="W59" i="30"/>
  <c r="X59" i="30"/>
  <c r="Y59" i="30"/>
  <c r="Z59" i="30"/>
  <c r="AA59" i="30"/>
  <c r="AB59" i="30"/>
  <c r="AD59" i="30"/>
  <c r="AF59" i="30"/>
  <c r="T60" i="30"/>
  <c r="U60" i="30"/>
  <c r="V60" i="30"/>
  <c r="W60" i="30"/>
  <c r="X60" i="30"/>
  <c r="Y60" i="30"/>
  <c r="Z60" i="30"/>
  <c r="AA60" i="30"/>
  <c r="AB60" i="30"/>
  <c r="AD60" i="30"/>
  <c r="AF60" i="30"/>
  <c r="T61" i="30"/>
  <c r="U61" i="30"/>
  <c r="V61" i="30"/>
  <c r="W61" i="30"/>
  <c r="X61" i="30"/>
  <c r="Y61" i="30"/>
  <c r="Z61" i="30"/>
  <c r="AA61" i="30"/>
  <c r="AB61" i="30"/>
  <c r="AD61" i="30"/>
  <c r="AF61" i="30"/>
  <c r="T62" i="30"/>
  <c r="U62" i="30"/>
  <c r="V62" i="30"/>
  <c r="W62" i="30"/>
  <c r="X62" i="30"/>
  <c r="Y62" i="30"/>
  <c r="Z62" i="30"/>
  <c r="AA62" i="30"/>
  <c r="AB62" i="30"/>
  <c r="AD62" i="30"/>
  <c r="AF62" i="30"/>
  <c r="T63" i="30"/>
  <c r="U63" i="30"/>
  <c r="V63" i="30"/>
  <c r="W63" i="30"/>
  <c r="X63" i="30"/>
  <c r="Y63" i="30"/>
  <c r="Z63" i="30"/>
  <c r="AA63" i="30"/>
  <c r="AB63" i="30"/>
  <c r="AD63" i="30"/>
  <c r="AF63" i="30"/>
  <c r="T64" i="30"/>
  <c r="U64" i="30"/>
  <c r="V64" i="30"/>
  <c r="W64" i="30"/>
  <c r="X64" i="30"/>
  <c r="Y64" i="30"/>
  <c r="Z64" i="30"/>
  <c r="AA64" i="30"/>
  <c r="AB64" i="30"/>
  <c r="AD64" i="30"/>
  <c r="AF64" i="30"/>
  <c r="T65" i="30"/>
  <c r="U65" i="30"/>
  <c r="V65" i="30"/>
  <c r="W65" i="30"/>
  <c r="X65" i="30"/>
  <c r="Y65" i="30"/>
  <c r="Z65" i="30"/>
  <c r="AA65" i="30"/>
  <c r="AB65" i="30"/>
  <c r="AD65" i="30"/>
  <c r="AF65" i="30"/>
  <c r="T66" i="30"/>
  <c r="U66" i="30"/>
  <c r="V66" i="30"/>
  <c r="W66" i="30"/>
  <c r="X66" i="30"/>
  <c r="Y66" i="30"/>
  <c r="Z66" i="30"/>
  <c r="AA66" i="30"/>
  <c r="AB66" i="30"/>
  <c r="AD66" i="30"/>
  <c r="AF66" i="30"/>
  <c r="T67" i="30"/>
  <c r="U67" i="30"/>
  <c r="V67" i="30"/>
  <c r="W67" i="30"/>
  <c r="X67" i="30"/>
  <c r="Y67" i="30"/>
  <c r="Z67" i="30"/>
  <c r="AA67" i="30"/>
  <c r="AB67" i="30"/>
  <c r="AD67" i="30"/>
  <c r="AF67" i="30"/>
  <c r="T68" i="30"/>
  <c r="U68" i="30"/>
  <c r="V68" i="30"/>
  <c r="W68" i="30"/>
  <c r="X68" i="30"/>
  <c r="Y68" i="30"/>
  <c r="Z68" i="30"/>
  <c r="AA68" i="30"/>
  <c r="AB68" i="30"/>
  <c r="AD68" i="30"/>
  <c r="AF68" i="30"/>
  <c r="T69" i="30"/>
  <c r="U69" i="30"/>
  <c r="V69" i="30"/>
  <c r="W69" i="30"/>
  <c r="X69" i="30"/>
  <c r="Y69" i="30"/>
  <c r="Z69" i="30"/>
  <c r="AA69" i="30"/>
  <c r="AB69" i="30"/>
  <c r="AD69" i="30"/>
  <c r="AF69" i="30"/>
  <c r="T70" i="30"/>
  <c r="U70" i="30"/>
  <c r="V70" i="30"/>
  <c r="W70" i="30"/>
  <c r="X70" i="30"/>
  <c r="Y70" i="30"/>
  <c r="Z70" i="30"/>
  <c r="AA70" i="30"/>
  <c r="AB70" i="30"/>
  <c r="AD70" i="30"/>
  <c r="AF70" i="30"/>
  <c r="T71" i="30"/>
  <c r="U71" i="30"/>
  <c r="V71" i="30"/>
  <c r="W71" i="30"/>
  <c r="X71" i="30"/>
  <c r="Y71" i="30"/>
  <c r="Z71" i="30"/>
  <c r="AA71" i="30"/>
  <c r="AB71" i="30"/>
  <c r="AD71" i="30"/>
  <c r="AF71" i="30"/>
  <c r="T72" i="30"/>
  <c r="U72" i="30"/>
  <c r="V72" i="30"/>
  <c r="W72" i="30"/>
  <c r="X72" i="30"/>
  <c r="Y72" i="30"/>
  <c r="Z72" i="30"/>
  <c r="AA72" i="30"/>
  <c r="AB72" i="30"/>
  <c r="AD72" i="30"/>
  <c r="AF72" i="30"/>
  <c r="T73" i="30"/>
  <c r="U73" i="30"/>
  <c r="V73" i="30"/>
  <c r="W73" i="30"/>
  <c r="X73" i="30"/>
  <c r="Y73" i="30"/>
  <c r="Z73" i="30"/>
  <c r="AA73" i="30"/>
  <c r="AB73" i="30"/>
  <c r="AD73" i="30"/>
  <c r="AF73" i="30"/>
  <c r="T74" i="30"/>
  <c r="U74" i="30"/>
  <c r="V74" i="30"/>
  <c r="W74" i="30"/>
  <c r="X74" i="30"/>
  <c r="Y74" i="30"/>
  <c r="Z74" i="30"/>
  <c r="AA74" i="30"/>
  <c r="AB74" i="30"/>
  <c r="AD74" i="30"/>
  <c r="AF74" i="30"/>
  <c r="T75" i="30"/>
  <c r="U75" i="30"/>
  <c r="V75" i="30"/>
  <c r="W75" i="30"/>
  <c r="X75" i="30"/>
  <c r="Y75" i="30"/>
  <c r="Z75" i="30"/>
  <c r="AA75" i="30"/>
  <c r="AB75" i="30"/>
  <c r="AD75" i="30"/>
  <c r="AF75" i="30"/>
  <c r="T76" i="30"/>
  <c r="U76" i="30"/>
  <c r="V76" i="30"/>
  <c r="W76" i="30"/>
  <c r="X76" i="30"/>
  <c r="Y76" i="30"/>
  <c r="Z76" i="30"/>
  <c r="AA76" i="30"/>
  <c r="AB76" i="30"/>
  <c r="AD76" i="30"/>
  <c r="AF76" i="30"/>
  <c r="T77" i="30"/>
  <c r="U77" i="30"/>
  <c r="V77" i="30"/>
  <c r="W77" i="30"/>
  <c r="X77" i="30"/>
  <c r="Y77" i="30"/>
  <c r="Z77" i="30"/>
  <c r="AA77" i="30"/>
  <c r="AB77" i="30"/>
  <c r="AD77" i="30"/>
  <c r="AF77" i="30"/>
  <c r="T78" i="30"/>
  <c r="U78" i="30"/>
  <c r="V78" i="30"/>
  <c r="W78" i="30"/>
  <c r="X78" i="30"/>
  <c r="Y78" i="30"/>
  <c r="Z78" i="30"/>
  <c r="AA78" i="30"/>
  <c r="AB78" i="30"/>
  <c r="AD78" i="30"/>
  <c r="AF78" i="30"/>
  <c r="T79" i="30"/>
  <c r="U79" i="30"/>
  <c r="V79" i="30"/>
  <c r="W79" i="30"/>
  <c r="X79" i="30"/>
  <c r="Y79" i="30"/>
  <c r="Z79" i="30"/>
  <c r="AA79" i="30"/>
  <c r="AB79" i="30"/>
  <c r="AD79" i="30"/>
  <c r="AF79" i="30"/>
  <c r="T80" i="30"/>
  <c r="U80" i="30"/>
  <c r="V80" i="30"/>
  <c r="W80" i="30"/>
  <c r="X80" i="30"/>
  <c r="Y80" i="30"/>
  <c r="Z80" i="30"/>
  <c r="AA80" i="30"/>
  <c r="AB80" i="30"/>
  <c r="AD80" i="30"/>
  <c r="AF80" i="30"/>
  <c r="T81" i="30"/>
  <c r="U81" i="30"/>
  <c r="V81" i="30"/>
  <c r="W81" i="30"/>
  <c r="X81" i="30"/>
  <c r="Y81" i="30"/>
  <c r="Z81" i="30"/>
  <c r="AA81" i="30"/>
  <c r="AB81" i="30"/>
  <c r="AD81" i="30"/>
  <c r="AF81" i="30"/>
  <c r="T82" i="30"/>
  <c r="U82" i="30"/>
  <c r="V82" i="30"/>
  <c r="W82" i="30"/>
  <c r="X82" i="30"/>
  <c r="Y82" i="30"/>
  <c r="Z82" i="30"/>
  <c r="AA82" i="30"/>
  <c r="AB82" i="30"/>
  <c r="AD82" i="30"/>
  <c r="AF82" i="30"/>
  <c r="T83" i="30"/>
  <c r="U83" i="30"/>
  <c r="V83" i="30"/>
  <c r="W83" i="30"/>
  <c r="X83" i="30"/>
  <c r="Y83" i="30"/>
  <c r="Z83" i="30"/>
  <c r="AA83" i="30"/>
  <c r="AB83" i="30"/>
  <c r="AD83" i="30"/>
  <c r="AF83" i="30"/>
  <c r="T84" i="30"/>
  <c r="U84" i="30"/>
  <c r="V84" i="30"/>
  <c r="W84" i="30"/>
  <c r="X84" i="30"/>
  <c r="Y84" i="30"/>
  <c r="Z84" i="30"/>
  <c r="AA84" i="30"/>
  <c r="AB84" i="30"/>
  <c r="AD84" i="30"/>
  <c r="AF84" i="30"/>
  <c r="T85" i="30"/>
  <c r="U85" i="30"/>
  <c r="V85" i="30"/>
  <c r="W85" i="30"/>
  <c r="X85" i="30"/>
  <c r="Y85" i="30"/>
  <c r="Z85" i="30"/>
  <c r="AA85" i="30"/>
  <c r="AB85" i="30"/>
  <c r="AD85" i="30"/>
  <c r="AF85" i="30"/>
  <c r="T86" i="30"/>
  <c r="U86" i="30"/>
  <c r="V86" i="30"/>
  <c r="W86" i="30"/>
  <c r="X86" i="30"/>
  <c r="Y86" i="30"/>
  <c r="Z86" i="30"/>
  <c r="AA86" i="30"/>
  <c r="AB86" i="30"/>
  <c r="AD86" i="30"/>
  <c r="AF86" i="30"/>
  <c r="T87" i="30"/>
  <c r="U87" i="30"/>
  <c r="V87" i="30"/>
  <c r="W87" i="30"/>
  <c r="X87" i="30"/>
  <c r="Y87" i="30"/>
  <c r="Z87" i="30"/>
  <c r="AA87" i="30"/>
  <c r="AB87" i="30"/>
  <c r="AD87" i="30"/>
  <c r="AF87" i="30"/>
  <c r="T88" i="30"/>
  <c r="U88" i="30"/>
  <c r="V88" i="30"/>
  <c r="W88" i="30"/>
  <c r="X88" i="30"/>
  <c r="Y88" i="30"/>
  <c r="Z88" i="30"/>
  <c r="AA88" i="30"/>
  <c r="AB88" i="30"/>
  <c r="AD88" i="30"/>
  <c r="AF88" i="30"/>
  <c r="T89" i="30"/>
  <c r="U89" i="30"/>
  <c r="V89" i="30"/>
  <c r="W89" i="30"/>
  <c r="X89" i="30"/>
  <c r="Y89" i="30"/>
  <c r="Z89" i="30"/>
  <c r="AA89" i="30"/>
  <c r="AB89" i="30"/>
  <c r="AD89" i="30"/>
  <c r="AF89" i="30"/>
  <c r="T90" i="30"/>
  <c r="U90" i="30"/>
  <c r="V90" i="30"/>
  <c r="W90" i="30"/>
  <c r="X90" i="30"/>
  <c r="Y90" i="30"/>
  <c r="Z90" i="30"/>
  <c r="AA90" i="30"/>
  <c r="AB90" i="30"/>
  <c r="AD90" i="30"/>
  <c r="AF90" i="30"/>
  <c r="T91" i="30"/>
  <c r="U91" i="30"/>
  <c r="V91" i="30"/>
  <c r="W91" i="30"/>
  <c r="X91" i="30"/>
  <c r="Y91" i="30"/>
  <c r="Z91" i="30"/>
  <c r="AA91" i="30"/>
  <c r="AB91" i="30"/>
  <c r="AD91" i="30"/>
  <c r="AF91" i="30"/>
  <c r="T92" i="30"/>
  <c r="U92" i="30"/>
  <c r="V92" i="30"/>
  <c r="W92" i="30"/>
  <c r="X92" i="30"/>
  <c r="Y92" i="30"/>
  <c r="Z92" i="30"/>
  <c r="AA92" i="30"/>
  <c r="AB92" i="30"/>
  <c r="AD92" i="30"/>
  <c r="AF92" i="30"/>
  <c r="T93" i="30"/>
  <c r="U93" i="30"/>
  <c r="V93" i="30"/>
  <c r="W93" i="30"/>
  <c r="X93" i="30"/>
  <c r="Y93" i="30"/>
  <c r="Z93" i="30"/>
  <c r="AA93" i="30"/>
  <c r="AB93" i="30"/>
  <c r="AD93" i="30"/>
  <c r="AF93" i="30"/>
  <c r="T94" i="30"/>
  <c r="U94" i="30"/>
  <c r="V94" i="30"/>
  <c r="W94" i="30"/>
  <c r="X94" i="30"/>
  <c r="Y94" i="30"/>
  <c r="Z94" i="30"/>
  <c r="AA94" i="30"/>
  <c r="AB94" i="30"/>
  <c r="AD94" i="30"/>
  <c r="AF94" i="30"/>
  <c r="T95" i="30"/>
  <c r="U95" i="30"/>
  <c r="V95" i="30"/>
  <c r="W95" i="30"/>
  <c r="X95" i="30"/>
  <c r="Y95" i="30"/>
  <c r="Z95" i="30"/>
  <c r="AA95" i="30"/>
  <c r="AB95" i="30"/>
  <c r="AD95" i="30"/>
  <c r="AF95" i="30"/>
  <c r="T96" i="30"/>
  <c r="U96" i="30"/>
  <c r="V96" i="30"/>
  <c r="W96" i="30"/>
  <c r="X96" i="30"/>
  <c r="Y96" i="30"/>
  <c r="Z96" i="30"/>
  <c r="AA96" i="30"/>
  <c r="AB96" i="30"/>
  <c r="AD96" i="30"/>
  <c r="AF96" i="30"/>
  <c r="T97" i="30"/>
  <c r="U97" i="30"/>
  <c r="V97" i="30"/>
  <c r="W97" i="30"/>
  <c r="X97" i="30"/>
  <c r="Y97" i="30"/>
  <c r="Z97" i="30"/>
  <c r="AA97" i="30"/>
  <c r="AB97" i="30"/>
  <c r="AD97" i="30"/>
  <c r="AF97" i="30"/>
  <c r="T98" i="30"/>
  <c r="U98" i="30"/>
  <c r="V98" i="30"/>
  <c r="W98" i="30"/>
  <c r="X98" i="30"/>
  <c r="Y98" i="30"/>
  <c r="Z98" i="30"/>
  <c r="AA98" i="30"/>
  <c r="AB98" i="30"/>
  <c r="AD98" i="30"/>
  <c r="AF98" i="30"/>
  <c r="T99" i="30"/>
  <c r="U99" i="30"/>
  <c r="V99" i="30"/>
  <c r="W99" i="30"/>
  <c r="X99" i="30"/>
  <c r="Y99" i="30"/>
  <c r="Z99" i="30"/>
  <c r="AA99" i="30"/>
  <c r="AB99" i="30"/>
  <c r="AD99" i="30"/>
  <c r="AF99" i="30"/>
  <c r="T100" i="30"/>
  <c r="U100" i="30"/>
  <c r="V100" i="30"/>
  <c r="W100" i="30"/>
  <c r="X100" i="30"/>
  <c r="Y100" i="30"/>
  <c r="Z100" i="30"/>
  <c r="AA100" i="30"/>
  <c r="AB100" i="30"/>
  <c r="AD100" i="30"/>
  <c r="AF100" i="30"/>
  <c r="T101" i="30"/>
  <c r="U101" i="30"/>
  <c r="V101" i="30"/>
  <c r="W101" i="30"/>
  <c r="X101" i="30"/>
  <c r="Y101" i="30"/>
  <c r="Z101" i="30"/>
  <c r="AA101" i="30"/>
  <c r="AB101" i="30"/>
  <c r="AD101" i="30"/>
  <c r="AF101" i="30"/>
  <c r="T102" i="30"/>
  <c r="U102" i="30"/>
  <c r="V102" i="30"/>
  <c r="W102" i="30"/>
  <c r="X102" i="30"/>
  <c r="Y102" i="30"/>
  <c r="Z102" i="30"/>
  <c r="AA102" i="30"/>
  <c r="AB102" i="30"/>
  <c r="AD102" i="30"/>
  <c r="AF102" i="30"/>
  <c r="T103" i="30"/>
  <c r="U103" i="30"/>
  <c r="V103" i="30"/>
  <c r="W103" i="30"/>
  <c r="X103" i="30"/>
  <c r="Y103" i="30"/>
  <c r="Z103" i="30"/>
  <c r="AA103" i="30"/>
  <c r="AB103" i="30"/>
  <c r="AD103" i="30"/>
  <c r="AF103" i="30"/>
  <c r="T104" i="30"/>
  <c r="U104" i="30"/>
  <c r="V104" i="30"/>
  <c r="W104" i="30"/>
  <c r="X104" i="30"/>
  <c r="Y104" i="30"/>
  <c r="Z104" i="30"/>
  <c r="AA104" i="30"/>
  <c r="AB104" i="30"/>
  <c r="AD104" i="30"/>
  <c r="AF104" i="30"/>
  <c r="T105" i="30"/>
  <c r="U105" i="30"/>
  <c r="V105" i="30"/>
  <c r="W105" i="30"/>
  <c r="X105" i="30"/>
  <c r="Y105" i="30"/>
  <c r="Z105" i="30"/>
  <c r="AA105" i="30"/>
  <c r="AB105" i="30"/>
  <c r="AD105" i="30"/>
  <c r="AF105" i="30"/>
  <c r="T106" i="30"/>
  <c r="U106" i="30"/>
  <c r="V106" i="30"/>
  <c r="W106" i="30"/>
  <c r="X106" i="30"/>
  <c r="Y106" i="30"/>
  <c r="Z106" i="30"/>
  <c r="AA106" i="30"/>
  <c r="AB106" i="30"/>
  <c r="AD106" i="30"/>
  <c r="AF106" i="30"/>
  <c r="BQ8" i="53"/>
  <c r="BR8" i="53"/>
  <c r="BS8" i="53"/>
  <c r="BT8" i="53"/>
  <c r="BU8" i="53"/>
  <c r="BV8" i="53"/>
  <c r="BZ8" i="53"/>
  <c r="CA8" i="53"/>
  <c r="BQ9" i="53"/>
  <c r="BR9" i="53"/>
  <c r="BS9" i="53"/>
  <c r="BT9" i="53"/>
  <c r="BU9" i="53"/>
  <c r="BV9" i="53"/>
  <c r="BZ9" i="53"/>
  <c r="CA9" i="53"/>
  <c r="BQ10" i="53"/>
  <c r="BR10" i="53"/>
  <c r="BS10" i="53"/>
  <c r="BT10" i="53"/>
  <c r="BU10" i="53"/>
  <c r="BV10" i="53"/>
  <c r="BZ10" i="53"/>
  <c r="CA10" i="53"/>
  <c r="BQ11" i="53"/>
  <c r="BR11" i="53"/>
  <c r="BS11" i="53"/>
  <c r="BT11" i="53"/>
  <c r="BU11" i="53"/>
  <c r="BV11" i="53"/>
  <c r="BZ11" i="53"/>
  <c r="CA11" i="53"/>
  <c r="BQ12" i="53"/>
  <c r="BR12" i="53"/>
  <c r="BS12" i="53"/>
  <c r="BT12" i="53"/>
  <c r="BU12" i="53"/>
  <c r="BV12" i="53"/>
  <c r="BZ12" i="53"/>
  <c r="CA12" i="53"/>
  <c r="BQ13" i="53"/>
  <c r="BR13" i="53"/>
  <c r="BS13" i="53"/>
  <c r="BT13" i="53"/>
  <c r="BU13" i="53"/>
  <c r="BV13" i="53"/>
  <c r="BZ13" i="53"/>
  <c r="CA13" i="53"/>
  <c r="BQ14" i="53"/>
  <c r="BR14" i="53"/>
  <c r="BS14" i="53"/>
  <c r="BT14" i="53"/>
  <c r="BU14" i="53"/>
  <c r="BV14" i="53"/>
  <c r="BZ14" i="53"/>
  <c r="CA14" i="53"/>
  <c r="BQ15" i="53"/>
  <c r="BR15" i="53"/>
  <c r="BS15" i="53"/>
  <c r="BT15" i="53"/>
  <c r="BU15" i="53"/>
  <c r="BV15" i="53"/>
  <c r="BZ15" i="53"/>
  <c r="CA15" i="53"/>
  <c r="BQ16" i="53"/>
  <c r="BR16" i="53"/>
  <c r="BS16" i="53"/>
  <c r="BT16" i="53"/>
  <c r="BU16" i="53"/>
  <c r="BV16" i="53"/>
  <c r="BZ16" i="53"/>
  <c r="CA16" i="53"/>
  <c r="BQ17" i="53"/>
  <c r="BR17" i="53"/>
  <c r="BS17" i="53"/>
  <c r="BT17" i="53"/>
  <c r="BU17" i="53"/>
  <c r="BV17" i="53"/>
  <c r="BZ17" i="53"/>
  <c r="CA17" i="53"/>
  <c r="BQ18" i="53"/>
  <c r="BR18" i="53"/>
  <c r="BS18" i="53"/>
  <c r="BT18" i="53"/>
  <c r="BU18" i="53"/>
  <c r="BV18" i="53"/>
  <c r="BZ18" i="53"/>
  <c r="CA18" i="53"/>
  <c r="BQ19" i="53"/>
  <c r="BR19" i="53"/>
  <c r="BS19" i="53"/>
  <c r="BT19" i="53"/>
  <c r="BU19" i="53"/>
  <c r="BV19" i="53"/>
  <c r="BZ19" i="53"/>
  <c r="CA19" i="53"/>
  <c r="BQ20" i="53"/>
  <c r="BR20" i="53"/>
  <c r="BS20" i="53"/>
  <c r="BT20" i="53"/>
  <c r="BU20" i="53"/>
  <c r="BV20" i="53"/>
  <c r="BZ20" i="53"/>
  <c r="CA20" i="53"/>
  <c r="BQ21" i="53"/>
  <c r="BR21" i="53"/>
  <c r="BS21" i="53"/>
  <c r="BT21" i="53"/>
  <c r="BU21" i="53"/>
  <c r="BV21" i="53"/>
  <c r="BZ21" i="53"/>
  <c r="CA21" i="53"/>
  <c r="BQ22" i="53"/>
  <c r="BR22" i="53"/>
  <c r="BS22" i="53"/>
  <c r="BT22" i="53"/>
  <c r="BU22" i="53"/>
  <c r="BV22" i="53"/>
  <c r="BZ22" i="53"/>
  <c r="CA22" i="53"/>
  <c r="BQ23" i="53"/>
  <c r="BR23" i="53"/>
  <c r="BS23" i="53"/>
  <c r="BT23" i="53"/>
  <c r="BU23" i="53"/>
  <c r="BV23" i="53"/>
  <c r="BZ23" i="53"/>
  <c r="CA23" i="53"/>
  <c r="BQ24" i="53"/>
  <c r="BR24" i="53"/>
  <c r="BS24" i="53"/>
  <c r="BT24" i="53"/>
  <c r="BU24" i="53"/>
  <c r="BV24" i="53"/>
  <c r="BZ24" i="53"/>
  <c r="CA24" i="53"/>
  <c r="BQ25" i="53"/>
  <c r="BR25" i="53"/>
  <c r="BS25" i="53"/>
  <c r="BT25" i="53"/>
  <c r="BU25" i="53"/>
  <c r="BV25" i="53"/>
  <c r="BZ25" i="53"/>
  <c r="CA25" i="53"/>
  <c r="BQ26" i="53"/>
  <c r="BR26" i="53"/>
  <c r="BS26" i="53"/>
  <c r="BT26" i="53"/>
  <c r="BU26" i="53"/>
  <c r="BV26" i="53"/>
  <c r="BZ26" i="53"/>
  <c r="CA26" i="53"/>
  <c r="BQ27" i="53"/>
  <c r="BR27" i="53"/>
  <c r="BS27" i="53"/>
  <c r="BT27" i="53"/>
  <c r="BU27" i="53"/>
  <c r="BV27" i="53"/>
  <c r="BZ27" i="53"/>
  <c r="CA27" i="53"/>
  <c r="BQ28" i="53"/>
  <c r="BR28" i="53"/>
  <c r="BS28" i="53"/>
  <c r="BT28" i="53"/>
  <c r="BU28" i="53"/>
  <c r="BV28" i="53"/>
  <c r="BZ28" i="53"/>
  <c r="CA28" i="53"/>
  <c r="BQ29" i="53"/>
  <c r="BR29" i="53"/>
  <c r="BS29" i="53"/>
  <c r="BT29" i="53"/>
  <c r="BU29" i="53"/>
  <c r="BV29" i="53"/>
  <c r="BZ29" i="53"/>
  <c r="CA29" i="53"/>
  <c r="BQ30" i="53"/>
  <c r="BR30" i="53"/>
  <c r="BS30" i="53"/>
  <c r="BT30" i="53"/>
  <c r="BU30" i="53"/>
  <c r="BV30" i="53"/>
  <c r="BZ30" i="53"/>
  <c r="CA30" i="53"/>
  <c r="BQ31" i="53"/>
  <c r="BR31" i="53"/>
  <c r="BS31" i="53"/>
  <c r="BT31" i="53"/>
  <c r="BU31" i="53"/>
  <c r="BV31" i="53"/>
  <c r="BZ31" i="53"/>
  <c r="CA31" i="53"/>
  <c r="BQ32" i="53"/>
  <c r="BR32" i="53"/>
  <c r="BS32" i="53"/>
  <c r="BT32" i="53"/>
  <c r="BU32" i="53"/>
  <c r="BV32" i="53"/>
  <c r="BZ32" i="53"/>
  <c r="CA32" i="53"/>
  <c r="BQ33" i="53"/>
  <c r="BR33" i="53"/>
  <c r="BS33" i="53"/>
  <c r="BT33" i="53"/>
  <c r="BU33" i="53"/>
  <c r="BV33" i="53"/>
  <c r="BZ33" i="53"/>
  <c r="CA33" i="53"/>
  <c r="BQ34" i="53"/>
  <c r="BR34" i="53"/>
  <c r="BS34" i="53"/>
  <c r="BT34" i="53"/>
  <c r="BU34" i="53"/>
  <c r="BV34" i="53"/>
  <c r="BZ34" i="53"/>
  <c r="CA34" i="53"/>
  <c r="BQ35" i="53"/>
  <c r="BR35" i="53"/>
  <c r="BS35" i="53"/>
  <c r="BT35" i="53"/>
  <c r="BU35" i="53"/>
  <c r="BV35" i="53"/>
  <c r="BZ35" i="53"/>
  <c r="CA35" i="53"/>
  <c r="BQ36" i="53"/>
  <c r="BR36" i="53"/>
  <c r="BS36" i="53"/>
  <c r="BT36" i="53"/>
  <c r="BU36" i="53"/>
  <c r="BV36" i="53"/>
  <c r="BZ36" i="53"/>
  <c r="CA36" i="53"/>
  <c r="BQ37" i="53"/>
  <c r="BR37" i="53"/>
  <c r="BS37" i="53"/>
  <c r="BT37" i="53"/>
  <c r="BU37" i="53"/>
  <c r="BV37" i="53"/>
  <c r="BZ37" i="53"/>
  <c r="CA37" i="53"/>
  <c r="BQ38" i="53"/>
  <c r="BR38" i="53"/>
  <c r="BS38" i="53"/>
  <c r="BT38" i="53"/>
  <c r="BU38" i="53"/>
  <c r="BV38" i="53"/>
  <c r="BZ38" i="53"/>
  <c r="CA38" i="53"/>
  <c r="BQ39" i="53"/>
  <c r="BR39" i="53"/>
  <c r="BS39" i="53"/>
  <c r="BT39" i="53"/>
  <c r="BU39" i="53"/>
  <c r="BV39" i="53"/>
  <c r="BZ39" i="53"/>
  <c r="CA39" i="53"/>
  <c r="BQ40" i="53"/>
  <c r="BR40" i="53"/>
  <c r="BS40" i="53"/>
  <c r="BT40" i="53"/>
  <c r="BU40" i="53"/>
  <c r="BV40" i="53"/>
  <c r="BZ40" i="53"/>
  <c r="CA40" i="53"/>
  <c r="BQ41" i="53"/>
  <c r="BR41" i="53"/>
  <c r="BS41" i="53"/>
  <c r="BT41" i="53"/>
  <c r="BU41" i="53"/>
  <c r="BV41" i="53"/>
  <c r="BZ41" i="53"/>
  <c r="CA41" i="53"/>
  <c r="BQ42" i="53"/>
  <c r="BR42" i="53"/>
  <c r="BS42" i="53"/>
  <c r="BT42" i="53"/>
  <c r="BU42" i="53"/>
  <c r="BV42" i="53"/>
  <c r="BZ42" i="53"/>
  <c r="CA42" i="53"/>
  <c r="BQ43" i="53"/>
  <c r="BR43" i="53"/>
  <c r="BS43" i="53"/>
  <c r="BT43" i="53"/>
  <c r="BU43" i="53"/>
  <c r="BV43" i="53"/>
  <c r="BZ43" i="53"/>
  <c r="CA43" i="53"/>
  <c r="BQ44" i="53"/>
  <c r="BR44" i="53"/>
  <c r="BS44" i="53"/>
  <c r="BT44" i="53"/>
  <c r="BU44" i="53"/>
  <c r="BV44" i="53"/>
  <c r="BZ44" i="53"/>
  <c r="CA44" i="53"/>
  <c r="BQ45" i="53"/>
  <c r="BR45" i="53"/>
  <c r="BS45" i="53"/>
  <c r="BT45" i="53"/>
  <c r="BU45" i="53"/>
  <c r="BV45" i="53"/>
  <c r="BZ45" i="53"/>
  <c r="CA45" i="53"/>
  <c r="BQ46" i="53"/>
  <c r="BR46" i="53"/>
  <c r="BS46" i="53"/>
  <c r="BT46" i="53"/>
  <c r="BU46" i="53"/>
  <c r="BV46" i="53"/>
  <c r="BZ46" i="53"/>
  <c r="CA46" i="53"/>
  <c r="BQ47" i="53"/>
  <c r="BR47" i="53"/>
  <c r="BS47" i="53"/>
  <c r="BT47" i="53"/>
  <c r="BU47" i="53"/>
  <c r="BV47" i="53"/>
  <c r="BZ47" i="53"/>
  <c r="CA47" i="53"/>
  <c r="BQ48" i="53"/>
  <c r="BR48" i="53"/>
  <c r="BS48" i="53"/>
  <c r="BT48" i="53"/>
  <c r="BU48" i="53"/>
  <c r="BV48" i="53"/>
  <c r="BZ48" i="53"/>
  <c r="CA48" i="53"/>
  <c r="BQ49" i="53"/>
  <c r="BR49" i="53"/>
  <c r="BS49" i="53"/>
  <c r="BT49" i="53"/>
  <c r="BU49" i="53"/>
  <c r="BV49" i="53"/>
  <c r="BZ49" i="53"/>
  <c r="CA49" i="53"/>
  <c r="BQ50" i="53"/>
  <c r="BR50" i="53"/>
  <c r="BS50" i="53"/>
  <c r="BT50" i="53"/>
  <c r="BU50" i="53"/>
  <c r="BV50" i="53"/>
  <c r="BZ50" i="53"/>
  <c r="CA50" i="53"/>
  <c r="BQ51" i="53"/>
  <c r="BR51" i="53"/>
  <c r="BS51" i="53"/>
  <c r="BT51" i="53"/>
  <c r="BU51" i="53"/>
  <c r="BV51" i="53"/>
  <c r="BZ51" i="53"/>
  <c r="CA51" i="53"/>
  <c r="BQ52" i="53"/>
  <c r="BR52" i="53"/>
  <c r="BS52" i="53"/>
  <c r="BT52" i="53"/>
  <c r="BU52" i="53"/>
  <c r="BV52" i="53"/>
  <c r="BZ52" i="53"/>
  <c r="CA52" i="53"/>
  <c r="BQ53" i="53"/>
  <c r="BR53" i="53"/>
  <c r="BS53" i="53"/>
  <c r="BT53" i="53"/>
  <c r="BU53" i="53"/>
  <c r="BV53" i="53"/>
  <c r="BZ53" i="53"/>
  <c r="CA53" i="53"/>
  <c r="BQ54" i="53"/>
  <c r="BR54" i="53"/>
  <c r="BS54" i="53"/>
  <c r="BT54" i="53"/>
  <c r="BU54" i="53"/>
  <c r="BV54" i="53"/>
  <c r="BZ54" i="53"/>
  <c r="CA54" i="53"/>
  <c r="BQ55" i="53"/>
  <c r="BR55" i="53"/>
  <c r="BS55" i="53"/>
  <c r="BT55" i="53"/>
  <c r="BU55" i="53"/>
  <c r="BV55" i="53"/>
  <c r="BZ55" i="53"/>
  <c r="CA55" i="53"/>
  <c r="BQ56" i="53"/>
  <c r="BR56" i="53"/>
  <c r="BS56" i="53"/>
  <c r="BT56" i="53"/>
  <c r="BU56" i="53"/>
  <c r="BV56" i="53"/>
  <c r="BZ56" i="53"/>
  <c r="CA56" i="53"/>
  <c r="BQ57" i="53"/>
  <c r="BR57" i="53"/>
  <c r="BS57" i="53"/>
  <c r="BT57" i="53"/>
  <c r="BU57" i="53"/>
  <c r="BV57" i="53"/>
  <c r="BZ57" i="53"/>
  <c r="CA57" i="53"/>
  <c r="BQ58" i="53"/>
  <c r="BR58" i="53"/>
  <c r="BS58" i="53"/>
  <c r="BT58" i="53"/>
  <c r="BU58" i="53"/>
  <c r="BV58" i="53"/>
  <c r="BZ58" i="53"/>
  <c r="CA58" i="53"/>
  <c r="BQ59" i="53"/>
  <c r="BR59" i="53"/>
  <c r="BS59" i="53"/>
  <c r="BT59" i="53"/>
  <c r="BU59" i="53"/>
  <c r="BV59" i="53"/>
  <c r="BZ59" i="53"/>
  <c r="CA59" i="53"/>
  <c r="BQ60" i="53"/>
  <c r="BR60" i="53"/>
  <c r="BS60" i="53"/>
  <c r="BT60" i="53"/>
  <c r="BU60" i="53"/>
  <c r="BV60" i="53"/>
  <c r="BZ60" i="53"/>
  <c r="CA60" i="53"/>
  <c r="BQ61" i="53"/>
  <c r="BR61" i="53"/>
  <c r="BS61" i="53"/>
  <c r="BT61" i="53"/>
  <c r="BU61" i="53"/>
  <c r="BV61" i="53"/>
  <c r="BZ61" i="53"/>
  <c r="CA61" i="53"/>
  <c r="BQ62" i="53"/>
  <c r="BR62" i="53"/>
  <c r="BS62" i="53"/>
  <c r="BT62" i="53"/>
  <c r="BU62" i="53"/>
  <c r="BV62" i="53"/>
  <c r="BZ62" i="53"/>
  <c r="CA62" i="53"/>
  <c r="BQ63" i="53"/>
  <c r="BR63" i="53"/>
  <c r="BS63" i="53"/>
  <c r="BT63" i="53"/>
  <c r="BU63" i="53"/>
  <c r="BV63" i="53"/>
  <c r="BZ63" i="53"/>
  <c r="CA63" i="53"/>
  <c r="BQ64" i="53"/>
  <c r="BR64" i="53"/>
  <c r="BS64" i="53"/>
  <c r="BT64" i="53"/>
  <c r="BU64" i="53"/>
  <c r="BV64" i="53"/>
  <c r="BZ64" i="53"/>
  <c r="CA64" i="53"/>
  <c r="BQ65" i="53"/>
  <c r="BR65" i="53"/>
  <c r="BS65" i="53"/>
  <c r="BT65" i="53"/>
  <c r="BU65" i="53"/>
  <c r="BV65" i="53"/>
  <c r="BZ65" i="53"/>
  <c r="CA65" i="53"/>
  <c r="BQ66" i="53"/>
  <c r="BR66" i="53"/>
  <c r="BS66" i="53"/>
  <c r="BT66" i="53"/>
  <c r="BU66" i="53"/>
  <c r="BV66" i="53"/>
  <c r="BZ66" i="53"/>
  <c r="CA66" i="53"/>
  <c r="BQ67" i="53"/>
  <c r="BR67" i="53"/>
  <c r="BS67" i="53"/>
  <c r="BT67" i="53"/>
  <c r="BU67" i="53"/>
  <c r="BV67" i="53"/>
  <c r="BZ67" i="53"/>
  <c r="CA67" i="53"/>
  <c r="BQ68" i="53"/>
  <c r="BR68" i="53"/>
  <c r="BS68" i="53"/>
  <c r="BT68" i="53"/>
  <c r="BU68" i="53"/>
  <c r="BV68" i="53"/>
  <c r="BZ68" i="53"/>
  <c r="CA68" i="53"/>
  <c r="BQ69" i="53"/>
  <c r="BR69" i="53"/>
  <c r="BS69" i="53"/>
  <c r="BT69" i="53"/>
  <c r="BU69" i="53"/>
  <c r="BV69" i="53"/>
  <c r="BZ69" i="53"/>
  <c r="CA69" i="53"/>
  <c r="BQ70" i="53"/>
  <c r="BR70" i="53"/>
  <c r="BS70" i="53"/>
  <c r="BT70" i="53"/>
  <c r="BU70" i="53"/>
  <c r="BV70" i="53"/>
  <c r="BZ70" i="53"/>
  <c r="CA70" i="53"/>
  <c r="BQ71" i="53"/>
  <c r="BR71" i="53"/>
  <c r="BS71" i="53"/>
  <c r="BT71" i="53"/>
  <c r="BU71" i="53"/>
  <c r="BV71" i="53"/>
  <c r="BZ71" i="53"/>
  <c r="CA71" i="53"/>
  <c r="BQ72" i="53"/>
  <c r="BR72" i="53"/>
  <c r="BS72" i="53"/>
  <c r="BT72" i="53"/>
  <c r="BU72" i="53"/>
  <c r="BV72" i="53"/>
  <c r="BZ72" i="53"/>
  <c r="CA72" i="53"/>
  <c r="BQ73" i="53"/>
  <c r="BR73" i="53"/>
  <c r="BS73" i="53"/>
  <c r="BT73" i="53"/>
  <c r="BU73" i="53"/>
  <c r="BV73" i="53"/>
  <c r="BZ73" i="53"/>
  <c r="CA73" i="53"/>
  <c r="BQ74" i="53"/>
  <c r="BR74" i="53"/>
  <c r="BS74" i="53"/>
  <c r="BT74" i="53"/>
  <c r="BU74" i="53"/>
  <c r="BV74" i="53"/>
  <c r="BZ74" i="53"/>
  <c r="CA74" i="53"/>
  <c r="BQ75" i="53"/>
  <c r="BR75" i="53"/>
  <c r="BS75" i="53"/>
  <c r="BT75" i="53"/>
  <c r="BU75" i="53"/>
  <c r="BV75" i="53"/>
  <c r="BZ75" i="53"/>
  <c r="CA75" i="53"/>
  <c r="BQ76" i="53"/>
  <c r="BR76" i="53"/>
  <c r="BS76" i="53"/>
  <c r="BT76" i="53"/>
  <c r="BU76" i="53"/>
  <c r="BV76" i="53"/>
  <c r="BZ76" i="53"/>
  <c r="CA76" i="53"/>
  <c r="BQ77" i="53"/>
  <c r="BR77" i="53"/>
  <c r="BS77" i="53"/>
  <c r="BT77" i="53"/>
  <c r="BU77" i="53"/>
  <c r="BV77" i="53"/>
  <c r="BZ77" i="53"/>
  <c r="CA77" i="53"/>
  <c r="BQ78" i="53"/>
  <c r="BR78" i="53"/>
  <c r="BS78" i="53"/>
  <c r="BT78" i="53"/>
  <c r="BU78" i="53"/>
  <c r="BV78" i="53"/>
  <c r="BZ78" i="53"/>
  <c r="CA78" i="53"/>
  <c r="BQ79" i="53"/>
  <c r="BR79" i="53"/>
  <c r="BS79" i="53"/>
  <c r="BT79" i="53"/>
  <c r="BU79" i="53"/>
  <c r="BV79" i="53"/>
  <c r="BZ79" i="53"/>
  <c r="CA79" i="53"/>
  <c r="BQ80" i="53"/>
  <c r="BR80" i="53"/>
  <c r="BS80" i="53"/>
  <c r="BT80" i="53"/>
  <c r="BU80" i="53"/>
  <c r="BV80" i="53"/>
  <c r="BZ80" i="53"/>
  <c r="CA80" i="53"/>
  <c r="BQ81" i="53"/>
  <c r="BR81" i="53"/>
  <c r="BS81" i="53"/>
  <c r="BT81" i="53"/>
  <c r="BU81" i="53"/>
  <c r="BV81" i="53"/>
  <c r="BZ81" i="53"/>
  <c r="CA81" i="53"/>
  <c r="BQ82" i="53"/>
  <c r="BR82" i="53"/>
  <c r="BS82" i="53"/>
  <c r="BT82" i="53"/>
  <c r="BU82" i="53"/>
  <c r="BV82" i="53"/>
  <c r="BZ82" i="53"/>
  <c r="CA82" i="53"/>
  <c r="BQ83" i="53"/>
  <c r="BR83" i="53"/>
  <c r="BS83" i="53"/>
  <c r="BT83" i="53"/>
  <c r="BU83" i="53"/>
  <c r="BV83" i="53"/>
  <c r="BZ83" i="53"/>
  <c r="CA83" i="53"/>
  <c r="BQ84" i="53"/>
  <c r="BR84" i="53"/>
  <c r="BS84" i="53"/>
  <c r="BT84" i="53"/>
  <c r="BU84" i="53"/>
  <c r="BV84" i="53"/>
  <c r="BZ84" i="53"/>
  <c r="CA84" i="53"/>
  <c r="BQ85" i="53"/>
  <c r="BR85" i="53"/>
  <c r="BS85" i="53"/>
  <c r="BT85" i="53"/>
  <c r="BU85" i="53"/>
  <c r="BV85" i="53"/>
  <c r="BZ85" i="53"/>
  <c r="CA85" i="53"/>
  <c r="BQ86" i="53"/>
  <c r="BR86" i="53"/>
  <c r="BS86" i="53"/>
  <c r="BT86" i="53"/>
  <c r="BU86" i="53"/>
  <c r="BV86" i="53"/>
  <c r="BZ86" i="53"/>
  <c r="CA86" i="53"/>
  <c r="BQ87" i="53"/>
  <c r="BR87" i="53"/>
  <c r="BS87" i="53"/>
  <c r="BT87" i="53"/>
  <c r="BU87" i="53"/>
  <c r="BV87" i="53"/>
  <c r="BZ87" i="53"/>
  <c r="CA87" i="53"/>
  <c r="BQ88" i="53"/>
  <c r="BR88" i="53"/>
  <c r="BS88" i="53"/>
  <c r="BT88" i="53"/>
  <c r="BU88" i="53"/>
  <c r="BV88" i="53"/>
  <c r="BZ88" i="53"/>
  <c r="CA88" i="53"/>
  <c r="BQ89" i="53"/>
  <c r="BR89" i="53"/>
  <c r="BS89" i="53"/>
  <c r="BT89" i="53"/>
  <c r="BU89" i="53"/>
  <c r="BV89" i="53"/>
  <c r="BZ89" i="53"/>
  <c r="CA89" i="53"/>
  <c r="BQ90" i="53"/>
  <c r="BR90" i="53"/>
  <c r="BS90" i="53"/>
  <c r="BT90" i="53"/>
  <c r="BU90" i="53"/>
  <c r="BV90" i="53"/>
  <c r="BZ90" i="53"/>
  <c r="CA90" i="53"/>
  <c r="BQ91" i="53"/>
  <c r="BR91" i="53"/>
  <c r="BS91" i="53"/>
  <c r="BT91" i="53"/>
  <c r="BU91" i="53"/>
  <c r="BV91" i="53"/>
  <c r="BZ91" i="53"/>
  <c r="CA91" i="53"/>
  <c r="BQ92" i="53"/>
  <c r="BR92" i="53"/>
  <c r="BS92" i="53"/>
  <c r="BT92" i="53"/>
  <c r="BU92" i="53"/>
  <c r="BV92" i="53"/>
  <c r="BZ92" i="53"/>
  <c r="CA92" i="53"/>
  <c r="BQ93" i="53"/>
  <c r="BR93" i="53"/>
  <c r="BS93" i="53"/>
  <c r="BT93" i="53"/>
  <c r="BU93" i="53"/>
  <c r="BV93" i="53"/>
  <c r="BZ93" i="53"/>
  <c r="CA93" i="53"/>
  <c r="BQ94" i="53"/>
  <c r="BR94" i="53"/>
  <c r="BS94" i="53"/>
  <c r="BT94" i="53"/>
  <c r="BU94" i="53"/>
  <c r="BV94" i="53"/>
  <c r="BZ94" i="53"/>
  <c r="CA94" i="53"/>
  <c r="BQ95" i="53"/>
  <c r="BR95" i="53"/>
  <c r="BS95" i="53"/>
  <c r="BT95" i="53"/>
  <c r="BU95" i="53"/>
  <c r="BV95" i="53"/>
  <c r="BZ95" i="53"/>
  <c r="CA95" i="53"/>
  <c r="BQ96" i="53"/>
  <c r="BR96" i="53"/>
  <c r="BS96" i="53"/>
  <c r="BT96" i="53"/>
  <c r="BU96" i="53"/>
  <c r="BV96" i="53"/>
  <c r="BZ96" i="53"/>
  <c r="CA96" i="53"/>
  <c r="BQ97" i="53"/>
  <c r="BR97" i="53"/>
  <c r="BS97" i="53"/>
  <c r="BT97" i="53"/>
  <c r="BU97" i="53"/>
  <c r="BV97" i="53"/>
  <c r="BZ97" i="53"/>
  <c r="CA97" i="53"/>
  <c r="BQ98" i="53"/>
  <c r="BR98" i="53"/>
  <c r="BS98" i="53"/>
  <c r="BT98" i="53"/>
  <c r="BU98" i="53"/>
  <c r="BV98" i="53"/>
  <c r="BZ98" i="53"/>
  <c r="CA98" i="53"/>
  <c r="BQ99" i="53"/>
  <c r="BR99" i="53"/>
  <c r="BS99" i="53"/>
  <c r="BT99" i="53"/>
  <c r="BU99" i="53"/>
  <c r="BV99" i="53"/>
  <c r="BZ99" i="53"/>
  <c r="CA99" i="53"/>
  <c r="BQ100" i="53"/>
  <c r="BR100" i="53"/>
  <c r="BS100" i="53"/>
  <c r="BT100" i="53"/>
  <c r="BU100" i="53"/>
  <c r="BV100" i="53"/>
  <c r="BZ100" i="53"/>
  <c r="CA100" i="53"/>
  <c r="BQ101" i="53"/>
  <c r="BR101" i="53"/>
  <c r="BS101" i="53"/>
  <c r="BT101" i="53"/>
  <c r="BU101" i="53"/>
  <c r="BV101" i="53"/>
  <c r="BZ101" i="53"/>
  <c r="CA101" i="53"/>
  <c r="BQ102" i="53"/>
  <c r="BR102" i="53"/>
  <c r="BS102" i="53"/>
  <c r="BT102" i="53"/>
  <c r="BU102" i="53"/>
  <c r="BV102" i="53"/>
  <c r="BZ102" i="53"/>
  <c r="CA102" i="53"/>
  <c r="BQ103" i="53"/>
  <c r="BR103" i="53"/>
  <c r="BS103" i="53"/>
  <c r="BT103" i="53"/>
  <c r="BU103" i="53"/>
  <c r="BV103" i="53"/>
  <c r="BZ103" i="53"/>
  <c r="CA103" i="53"/>
  <c r="BQ104" i="53"/>
  <c r="BR104" i="53"/>
  <c r="BS104" i="53"/>
  <c r="BT104" i="53"/>
  <c r="BU104" i="53"/>
  <c r="BV104" i="53"/>
  <c r="BZ104" i="53"/>
  <c r="CA104" i="53"/>
  <c r="BQ105" i="53"/>
  <c r="BR105" i="53"/>
  <c r="BS105" i="53"/>
  <c r="BT105" i="53"/>
  <c r="BU105" i="53"/>
  <c r="BV105" i="53"/>
  <c r="BZ105" i="53"/>
  <c r="CA105" i="53"/>
  <c r="BQ106" i="53"/>
  <c r="BR106" i="53"/>
  <c r="BS106" i="53"/>
  <c r="BT106" i="53"/>
  <c r="BU106" i="53"/>
  <c r="BV106" i="53"/>
  <c r="BZ106" i="53"/>
  <c r="CA106" i="53"/>
  <c r="BA8" i="53"/>
  <c r="BB8" i="53"/>
  <c r="BC8" i="53"/>
  <c r="BD8" i="53"/>
  <c r="BE8" i="53"/>
  <c r="BF8" i="53"/>
  <c r="BG8" i="53"/>
  <c r="BH8" i="53"/>
  <c r="BI8" i="53"/>
  <c r="BK8" i="53"/>
  <c r="BM8" i="53"/>
  <c r="BA9" i="53"/>
  <c r="BB9" i="53"/>
  <c r="BC9" i="53"/>
  <c r="BD9" i="53"/>
  <c r="BE9" i="53"/>
  <c r="BF9" i="53"/>
  <c r="BG9" i="53"/>
  <c r="BH9" i="53"/>
  <c r="BI9" i="53"/>
  <c r="BK9" i="53"/>
  <c r="BM9" i="53"/>
  <c r="BA10" i="53"/>
  <c r="BB10" i="53"/>
  <c r="BC10" i="53"/>
  <c r="BD10" i="53"/>
  <c r="BE10" i="53"/>
  <c r="BF10" i="53"/>
  <c r="BG10" i="53"/>
  <c r="BH10" i="53"/>
  <c r="BI10" i="53"/>
  <c r="BK10" i="53"/>
  <c r="BM10" i="53"/>
  <c r="BA11" i="53"/>
  <c r="BB11" i="53"/>
  <c r="BC11" i="53"/>
  <c r="BD11" i="53"/>
  <c r="BE11" i="53"/>
  <c r="BF11" i="53"/>
  <c r="BG11" i="53"/>
  <c r="BH11" i="53"/>
  <c r="BI11" i="53"/>
  <c r="BK11" i="53"/>
  <c r="BM11" i="53"/>
  <c r="BA12" i="53"/>
  <c r="BB12" i="53"/>
  <c r="BC12" i="53"/>
  <c r="BD12" i="53"/>
  <c r="BE12" i="53"/>
  <c r="BF12" i="53"/>
  <c r="BG12" i="53"/>
  <c r="BH12" i="53"/>
  <c r="BI12" i="53"/>
  <c r="BK12" i="53"/>
  <c r="BM12" i="53"/>
  <c r="BA13" i="53"/>
  <c r="BB13" i="53"/>
  <c r="BC13" i="53"/>
  <c r="BD13" i="53"/>
  <c r="BE13" i="53"/>
  <c r="BF13" i="53"/>
  <c r="BG13" i="53"/>
  <c r="BH13" i="53"/>
  <c r="BI13" i="53"/>
  <c r="BK13" i="53"/>
  <c r="BM13" i="53"/>
  <c r="BA14" i="53"/>
  <c r="BB14" i="53"/>
  <c r="BC14" i="53"/>
  <c r="BD14" i="53"/>
  <c r="BE14" i="53"/>
  <c r="BF14" i="53"/>
  <c r="BG14" i="53"/>
  <c r="BH14" i="53"/>
  <c r="BI14" i="53"/>
  <c r="BK14" i="53"/>
  <c r="BM14" i="53"/>
  <c r="BA15" i="53"/>
  <c r="BB15" i="53"/>
  <c r="BC15" i="53"/>
  <c r="BD15" i="53"/>
  <c r="BE15" i="53"/>
  <c r="BF15" i="53"/>
  <c r="BG15" i="53"/>
  <c r="BH15" i="53"/>
  <c r="BI15" i="53"/>
  <c r="BK15" i="53"/>
  <c r="BM15" i="53"/>
  <c r="BA16" i="53"/>
  <c r="BB16" i="53"/>
  <c r="BC16" i="53"/>
  <c r="BD16" i="53"/>
  <c r="BE16" i="53"/>
  <c r="BF16" i="53"/>
  <c r="BG16" i="53"/>
  <c r="BH16" i="53"/>
  <c r="BI16" i="53"/>
  <c r="BK16" i="53"/>
  <c r="BM16" i="53"/>
  <c r="BA17" i="53"/>
  <c r="BB17" i="53"/>
  <c r="BC17" i="53"/>
  <c r="BD17" i="53"/>
  <c r="BE17" i="53"/>
  <c r="BF17" i="53"/>
  <c r="BG17" i="53"/>
  <c r="BH17" i="53"/>
  <c r="BI17" i="53"/>
  <c r="BK17" i="53"/>
  <c r="BM17" i="53"/>
  <c r="BA18" i="53"/>
  <c r="BB18" i="53"/>
  <c r="BC18" i="53"/>
  <c r="BD18" i="53"/>
  <c r="BE18" i="53"/>
  <c r="BF18" i="53"/>
  <c r="BG18" i="53"/>
  <c r="BH18" i="53"/>
  <c r="BI18" i="53"/>
  <c r="BK18" i="53"/>
  <c r="BM18" i="53"/>
  <c r="BA19" i="53"/>
  <c r="BB19" i="53"/>
  <c r="BC19" i="53"/>
  <c r="BD19" i="53"/>
  <c r="BE19" i="53"/>
  <c r="BF19" i="53"/>
  <c r="BG19" i="53"/>
  <c r="BH19" i="53"/>
  <c r="BI19" i="53"/>
  <c r="BK19" i="53"/>
  <c r="BM19" i="53"/>
  <c r="BA20" i="53"/>
  <c r="BB20" i="53"/>
  <c r="BC20" i="53"/>
  <c r="BD20" i="53"/>
  <c r="BE20" i="53"/>
  <c r="BF20" i="53"/>
  <c r="BG20" i="53"/>
  <c r="BH20" i="53"/>
  <c r="BI20" i="53"/>
  <c r="BK20" i="53"/>
  <c r="BM20" i="53"/>
  <c r="BA21" i="53"/>
  <c r="BB21" i="53"/>
  <c r="BC21" i="53"/>
  <c r="BD21" i="53"/>
  <c r="BE21" i="53"/>
  <c r="BF21" i="53"/>
  <c r="BG21" i="53"/>
  <c r="BH21" i="53"/>
  <c r="BI21" i="53"/>
  <c r="BK21" i="53"/>
  <c r="BM21" i="53"/>
  <c r="BA22" i="53"/>
  <c r="BB22" i="53"/>
  <c r="BC22" i="53"/>
  <c r="BD22" i="53"/>
  <c r="BE22" i="53"/>
  <c r="BF22" i="53"/>
  <c r="BG22" i="53"/>
  <c r="BH22" i="53"/>
  <c r="BI22" i="53"/>
  <c r="BK22" i="53"/>
  <c r="BM22" i="53"/>
  <c r="BA23" i="53"/>
  <c r="BB23" i="53"/>
  <c r="BC23" i="53"/>
  <c r="BD23" i="53"/>
  <c r="BE23" i="53"/>
  <c r="BF23" i="53"/>
  <c r="BG23" i="53"/>
  <c r="BH23" i="53"/>
  <c r="BI23" i="53"/>
  <c r="BK23" i="53"/>
  <c r="BM23" i="53"/>
  <c r="BA24" i="53"/>
  <c r="BB24" i="53"/>
  <c r="BC24" i="53"/>
  <c r="BD24" i="53"/>
  <c r="BE24" i="53"/>
  <c r="BF24" i="53"/>
  <c r="BG24" i="53"/>
  <c r="BH24" i="53"/>
  <c r="BI24" i="53"/>
  <c r="BK24" i="53"/>
  <c r="BM24" i="53"/>
  <c r="BA25" i="53"/>
  <c r="BB25" i="53"/>
  <c r="BC25" i="53"/>
  <c r="BD25" i="53"/>
  <c r="BE25" i="53"/>
  <c r="BF25" i="53"/>
  <c r="BG25" i="53"/>
  <c r="BH25" i="53"/>
  <c r="BI25" i="53"/>
  <c r="BK25" i="53"/>
  <c r="BM25" i="53"/>
  <c r="BA26" i="53"/>
  <c r="BB26" i="53"/>
  <c r="BC26" i="53"/>
  <c r="BD26" i="53"/>
  <c r="BE26" i="53"/>
  <c r="BF26" i="53"/>
  <c r="BG26" i="53"/>
  <c r="BH26" i="53"/>
  <c r="BI26" i="53"/>
  <c r="BK26" i="53"/>
  <c r="BM26" i="53"/>
  <c r="BA27" i="53"/>
  <c r="BB27" i="53"/>
  <c r="BC27" i="53"/>
  <c r="BD27" i="53"/>
  <c r="BE27" i="53"/>
  <c r="BF27" i="53"/>
  <c r="BG27" i="53"/>
  <c r="BH27" i="53"/>
  <c r="BI27" i="53"/>
  <c r="BK27" i="53"/>
  <c r="BM27" i="53"/>
  <c r="BA28" i="53"/>
  <c r="BB28" i="53"/>
  <c r="BC28" i="53"/>
  <c r="BD28" i="53"/>
  <c r="BE28" i="53"/>
  <c r="BF28" i="53"/>
  <c r="BG28" i="53"/>
  <c r="BH28" i="53"/>
  <c r="BI28" i="53"/>
  <c r="BK28" i="53"/>
  <c r="BM28" i="53"/>
  <c r="BA29" i="53"/>
  <c r="BB29" i="53"/>
  <c r="BC29" i="53"/>
  <c r="BD29" i="53"/>
  <c r="BE29" i="53"/>
  <c r="BF29" i="53"/>
  <c r="BG29" i="53"/>
  <c r="BH29" i="53"/>
  <c r="BI29" i="53"/>
  <c r="BK29" i="53"/>
  <c r="BM29" i="53"/>
  <c r="BA30" i="53"/>
  <c r="BB30" i="53"/>
  <c r="BC30" i="53"/>
  <c r="BD30" i="53"/>
  <c r="BE30" i="53"/>
  <c r="BF30" i="53"/>
  <c r="BG30" i="53"/>
  <c r="BH30" i="53"/>
  <c r="BI30" i="53"/>
  <c r="BK30" i="53"/>
  <c r="BM30" i="53"/>
  <c r="BA31" i="53"/>
  <c r="BB31" i="53"/>
  <c r="BC31" i="53"/>
  <c r="BD31" i="53"/>
  <c r="BE31" i="53"/>
  <c r="BF31" i="53"/>
  <c r="BG31" i="53"/>
  <c r="BH31" i="53"/>
  <c r="BI31" i="53"/>
  <c r="BK31" i="53"/>
  <c r="BM31" i="53"/>
  <c r="BA32" i="53"/>
  <c r="BB32" i="53"/>
  <c r="BC32" i="53"/>
  <c r="BD32" i="53"/>
  <c r="BE32" i="53"/>
  <c r="BF32" i="53"/>
  <c r="BG32" i="53"/>
  <c r="BH32" i="53"/>
  <c r="BI32" i="53"/>
  <c r="BK32" i="53"/>
  <c r="BM32" i="53"/>
  <c r="BA33" i="53"/>
  <c r="BB33" i="53"/>
  <c r="BC33" i="53"/>
  <c r="BD33" i="53"/>
  <c r="BE33" i="53"/>
  <c r="BF33" i="53"/>
  <c r="BG33" i="53"/>
  <c r="BH33" i="53"/>
  <c r="BI33" i="53"/>
  <c r="BK33" i="53"/>
  <c r="BM33" i="53"/>
  <c r="BA34" i="53"/>
  <c r="BB34" i="53"/>
  <c r="BC34" i="53"/>
  <c r="BD34" i="53"/>
  <c r="BE34" i="53"/>
  <c r="BF34" i="53"/>
  <c r="BG34" i="53"/>
  <c r="BH34" i="53"/>
  <c r="BI34" i="53"/>
  <c r="BK34" i="53"/>
  <c r="BM34" i="53"/>
  <c r="BA35" i="53"/>
  <c r="BB35" i="53"/>
  <c r="BC35" i="53"/>
  <c r="BD35" i="53"/>
  <c r="BE35" i="53"/>
  <c r="BF35" i="53"/>
  <c r="BG35" i="53"/>
  <c r="BH35" i="53"/>
  <c r="BI35" i="53"/>
  <c r="BK35" i="53"/>
  <c r="BM35" i="53"/>
  <c r="BA36" i="53"/>
  <c r="BB36" i="53"/>
  <c r="BC36" i="53"/>
  <c r="BD36" i="53"/>
  <c r="BE36" i="53"/>
  <c r="BF36" i="53"/>
  <c r="BG36" i="53"/>
  <c r="BH36" i="53"/>
  <c r="BI36" i="53"/>
  <c r="BK36" i="53"/>
  <c r="BM36" i="53"/>
  <c r="BA37" i="53"/>
  <c r="BB37" i="53"/>
  <c r="BC37" i="53"/>
  <c r="BD37" i="53"/>
  <c r="BE37" i="53"/>
  <c r="BF37" i="53"/>
  <c r="BG37" i="53"/>
  <c r="BH37" i="53"/>
  <c r="BI37" i="53"/>
  <c r="BK37" i="53"/>
  <c r="BM37" i="53"/>
  <c r="BA38" i="53"/>
  <c r="BB38" i="53"/>
  <c r="BC38" i="53"/>
  <c r="BD38" i="53"/>
  <c r="BE38" i="53"/>
  <c r="BF38" i="53"/>
  <c r="BG38" i="53"/>
  <c r="BH38" i="53"/>
  <c r="BI38" i="53"/>
  <c r="BK38" i="53"/>
  <c r="BM38" i="53"/>
  <c r="BA39" i="53"/>
  <c r="BB39" i="53"/>
  <c r="BC39" i="53"/>
  <c r="BD39" i="53"/>
  <c r="BE39" i="53"/>
  <c r="BF39" i="53"/>
  <c r="BG39" i="53"/>
  <c r="BH39" i="53"/>
  <c r="BI39" i="53"/>
  <c r="BK39" i="53"/>
  <c r="BM39" i="53"/>
  <c r="BA40" i="53"/>
  <c r="BB40" i="53"/>
  <c r="BC40" i="53"/>
  <c r="BD40" i="53"/>
  <c r="BE40" i="53"/>
  <c r="BF40" i="53"/>
  <c r="BG40" i="53"/>
  <c r="BH40" i="53"/>
  <c r="BI40" i="53"/>
  <c r="BK40" i="53"/>
  <c r="BM40" i="53"/>
  <c r="BA41" i="53"/>
  <c r="BB41" i="53"/>
  <c r="BC41" i="53"/>
  <c r="BD41" i="53"/>
  <c r="BE41" i="53"/>
  <c r="BF41" i="53"/>
  <c r="BG41" i="53"/>
  <c r="BH41" i="53"/>
  <c r="BI41" i="53"/>
  <c r="BK41" i="53"/>
  <c r="BM41" i="53"/>
  <c r="BA42" i="53"/>
  <c r="BB42" i="53"/>
  <c r="BC42" i="53"/>
  <c r="BD42" i="53"/>
  <c r="BE42" i="53"/>
  <c r="BF42" i="53"/>
  <c r="BG42" i="53"/>
  <c r="BH42" i="53"/>
  <c r="BI42" i="53"/>
  <c r="BK42" i="53"/>
  <c r="BM42" i="53"/>
  <c r="BA43" i="53"/>
  <c r="BB43" i="53"/>
  <c r="BC43" i="53"/>
  <c r="BD43" i="53"/>
  <c r="BE43" i="53"/>
  <c r="BF43" i="53"/>
  <c r="BG43" i="53"/>
  <c r="BH43" i="53"/>
  <c r="BI43" i="53"/>
  <c r="BK43" i="53"/>
  <c r="BM43" i="53"/>
  <c r="BA44" i="53"/>
  <c r="BB44" i="53"/>
  <c r="BC44" i="53"/>
  <c r="BD44" i="53"/>
  <c r="BE44" i="53"/>
  <c r="BF44" i="53"/>
  <c r="BG44" i="53"/>
  <c r="BH44" i="53"/>
  <c r="BI44" i="53"/>
  <c r="BK44" i="53"/>
  <c r="BM44" i="53"/>
  <c r="BA45" i="53"/>
  <c r="BB45" i="53"/>
  <c r="BC45" i="53"/>
  <c r="BD45" i="53"/>
  <c r="BE45" i="53"/>
  <c r="BF45" i="53"/>
  <c r="BG45" i="53"/>
  <c r="BH45" i="53"/>
  <c r="BI45" i="53"/>
  <c r="BK45" i="53"/>
  <c r="BM45" i="53"/>
  <c r="BA46" i="53"/>
  <c r="BB46" i="53"/>
  <c r="BC46" i="53"/>
  <c r="BD46" i="53"/>
  <c r="BE46" i="53"/>
  <c r="BF46" i="53"/>
  <c r="BG46" i="53"/>
  <c r="BH46" i="53"/>
  <c r="BI46" i="53"/>
  <c r="BK46" i="53"/>
  <c r="BM46" i="53"/>
  <c r="BA47" i="53"/>
  <c r="BB47" i="53"/>
  <c r="BC47" i="53"/>
  <c r="BD47" i="53"/>
  <c r="BE47" i="53"/>
  <c r="BF47" i="53"/>
  <c r="BG47" i="53"/>
  <c r="BH47" i="53"/>
  <c r="BI47" i="53"/>
  <c r="BK47" i="53"/>
  <c r="BM47" i="53"/>
  <c r="BA48" i="53"/>
  <c r="BB48" i="53"/>
  <c r="BC48" i="53"/>
  <c r="BD48" i="53"/>
  <c r="BE48" i="53"/>
  <c r="BF48" i="53"/>
  <c r="BG48" i="53"/>
  <c r="BH48" i="53"/>
  <c r="BI48" i="53"/>
  <c r="BK48" i="53"/>
  <c r="BM48" i="53"/>
  <c r="BA49" i="53"/>
  <c r="BB49" i="53"/>
  <c r="BC49" i="53"/>
  <c r="BD49" i="53"/>
  <c r="BE49" i="53"/>
  <c r="BF49" i="53"/>
  <c r="BG49" i="53"/>
  <c r="BH49" i="53"/>
  <c r="BI49" i="53"/>
  <c r="BK49" i="53"/>
  <c r="BM49" i="53"/>
  <c r="BA50" i="53"/>
  <c r="BB50" i="53"/>
  <c r="BC50" i="53"/>
  <c r="BD50" i="53"/>
  <c r="BE50" i="53"/>
  <c r="BF50" i="53"/>
  <c r="BG50" i="53"/>
  <c r="BH50" i="53"/>
  <c r="BI50" i="53"/>
  <c r="BK50" i="53"/>
  <c r="BM50" i="53"/>
  <c r="BA51" i="53"/>
  <c r="BB51" i="53"/>
  <c r="BC51" i="53"/>
  <c r="BD51" i="53"/>
  <c r="BE51" i="53"/>
  <c r="BF51" i="53"/>
  <c r="BG51" i="53"/>
  <c r="BH51" i="53"/>
  <c r="BI51" i="53"/>
  <c r="BK51" i="53"/>
  <c r="BM51" i="53"/>
  <c r="BA52" i="53"/>
  <c r="BB52" i="53"/>
  <c r="BC52" i="53"/>
  <c r="BD52" i="53"/>
  <c r="BE52" i="53"/>
  <c r="BF52" i="53"/>
  <c r="BG52" i="53"/>
  <c r="BH52" i="53"/>
  <c r="BI52" i="53"/>
  <c r="BK52" i="53"/>
  <c r="BM52" i="53"/>
  <c r="BA53" i="53"/>
  <c r="BB53" i="53"/>
  <c r="BC53" i="53"/>
  <c r="BD53" i="53"/>
  <c r="BE53" i="53"/>
  <c r="BF53" i="53"/>
  <c r="BG53" i="53"/>
  <c r="BH53" i="53"/>
  <c r="BI53" i="53"/>
  <c r="BK53" i="53"/>
  <c r="BM53" i="53"/>
  <c r="BA54" i="53"/>
  <c r="BB54" i="53"/>
  <c r="BC54" i="53"/>
  <c r="BD54" i="53"/>
  <c r="BE54" i="53"/>
  <c r="BF54" i="53"/>
  <c r="BG54" i="53"/>
  <c r="BH54" i="53"/>
  <c r="BI54" i="53"/>
  <c r="BK54" i="53"/>
  <c r="BM54" i="53"/>
  <c r="BA55" i="53"/>
  <c r="BB55" i="53"/>
  <c r="BC55" i="53"/>
  <c r="BD55" i="53"/>
  <c r="BE55" i="53"/>
  <c r="BF55" i="53"/>
  <c r="BG55" i="53"/>
  <c r="BH55" i="53"/>
  <c r="BI55" i="53"/>
  <c r="BK55" i="53"/>
  <c r="BM55" i="53"/>
  <c r="BA56" i="53"/>
  <c r="BB56" i="53"/>
  <c r="BC56" i="53"/>
  <c r="BD56" i="53"/>
  <c r="BE56" i="53"/>
  <c r="BF56" i="53"/>
  <c r="BG56" i="53"/>
  <c r="BH56" i="53"/>
  <c r="BI56" i="53"/>
  <c r="BK56" i="53"/>
  <c r="BM56" i="53"/>
  <c r="BA57" i="53"/>
  <c r="BB57" i="53"/>
  <c r="BC57" i="53"/>
  <c r="BD57" i="53"/>
  <c r="BE57" i="53"/>
  <c r="BF57" i="53"/>
  <c r="BG57" i="53"/>
  <c r="BH57" i="53"/>
  <c r="BI57" i="53"/>
  <c r="BK57" i="53"/>
  <c r="BM57" i="53"/>
  <c r="BA58" i="53"/>
  <c r="BB58" i="53"/>
  <c r="BC58" i="53"/>
  <c r="BD58" i="53"/>
  <c r="BE58" i="53"/>
  <c r="BF58" i="53"/>
  <c r="BG58" i="53"/>
  <c r="BH58" i="53"/>
  <c r="BI58" i="53"/>
  <c r="BK58" i="53"/>
  <c r="BM58" i="53"/>
  <c r="BA59" i="53"/>
  <c r="BB59" i="53"/>
  <c r="BC59" i="53"/>
  <c r="BD59" i="53"/>
  <c r="BE59" i="53"/>
  <c r="BF59" i="53"/>
  <c r="BG59" i="53"/>
  <c r="BH59" i="53"/>
  <c r="BI59" i="53"/>
  <c r="BK59" i="53"/>
  <c r="BM59" i="53"/>
  <c r="BA60" i="53"/>
  <c r="BB60" i="53"/>
  <c r="BC60" i="53"/>
  <c r="BD60" i="53"/>
  <c r="BE60" i="53"/>
  <c r="BF60" i="53"/>
  <c r="BG60" i="53"/>
  <c r="BH60" i="53"/>
  <c r="BI60" i="53"/>
  <c r="BK60" i="53"/>
  <c r="BM60" i="53"/>
  <c r="BA61" i="53"/>
  <c r="BB61" i="53"/>
  <c r="BC61" i="53"/>
  <c r="BD61" i="53"/>
  <c r="BE61" i="53"/>
  <c r="BF61" i="53"/>
  <c r="BG61" i="53"/>
  <c r="BH61" i="53"/>
  <c r="BI61" i="53"/>
  <c r="BK61" i="53"/>
  <c r="BM61" i="53"/>
  <c r="BA62" i="53"/>
  <c r="BB62" i="53"/>
  <c r="BC62" i="53"/>
  <c r="BD62" i="53"/>
  <c r="BE62" i="53"/>
  <c r="BF62" i="53"/>
  <c r="BG62" i="53"/>
  <c r="BH62" i="53"/>
  <c r="BI62" i="53"/>
  <c r="BK62" i="53"/>
  <c r="BM62" i="53"/>
  <c r="BA63" i="53"/>
  <c r="BB63" i="53"/>
  <c r="BC63" i="53"/>
  <c r="BD63" i="53"/>
  <c r="BE63" i="53"/>
  <c r="BF63" i="53"/>
  <c r="BG63" i="53"/>
  <c r="BH63" i="53"/>
  <c r="BI63" i="53"/>
  <c r="BK63" i="53"/>
  <c r="BM63" i="53"/>
  <c r="BA64" i="53"/>
  <c r="BB64" i="53"/>
  <c r="BC64" i="53"/>
  <c r="BD64" i="53"/>
  <c r="BE64" i="53"/>
  <c r="BF64" i="53"/>
  <c r="BG64" i="53"/>
  <c r="BH64" i="53"/>
  <c r="BI64" i="53"/>
  <c r="BK64" i="53"/>
  <c r="BM64" i="53"/>
  <c r="BA65" i="53"/>
  <c r="BB65" i="53"/>
  <c r="BC65" i="53"/>
  <c r="BD65" i="53"/>
  <c r="BE65" i="53"/>
  <c r="BF65" i="53"/>
  <c r="BG65" i="53"/>
  <c r="BH65" i="53"/>
  <c r="BI65" i="53"/>
  <c r="BK65" i="53"/>
  <c r="BM65" i="53"/>
  <c r="BA66" i="53"/>
  <c r="BB66" i="53"/>
  <c r="BC66" i="53"/>
  <c r="BD66" i="53"/>
  <c r="BE66" i="53"/>
  <c r="BF66" i="53"/>
  <c r="BG66" i="53"/>
  <c r="BH66" i="53"/>
  <c r="BI66" i="53"/>
  <c r="BK66" i="53"/>
  <c r="BM66" i="53"/>
  <c r="BA67" i="53"/>
  <c r="BB67" i="53"/>
  <c r="BC67" i="53"/>
  <c r="BD67" i="53"/>
  <c r="BE67" i="53"/>
  <c r="BF67" i="53"/>
  <c r="BG67" i="53"/>
  <c r="BH67" i="53"/>
  <c r="BI67" i="53"/>
  <c r="BK67" i="53"/>
  <c r="BM67" i="53"/>
  <c r="BA68" i="53"/>
  <c r="BB68" i="53"/>
  <c r="BC68" i="53"/>
  <c r="BD68" i="53"/>
  <c r="BE68" i="53"/>
  <c r="BF68" i="53"/>
  <c r="BG68" i="53"/>
  <c r="BH68" i="53"/>
  <c r="BI68" i="53"/>
  <c r="BK68" i="53"/>
  <c r="BM68" i="53"/>
  <c r="BA69" i="53"/>
  <c r="BB69" i="53"/>
  <c r="BC69" i="53"/>
  <c r="BD69" i="53"/>
  <c r="BE69" i="53"/>
  <c r="BF69" i="53"/>
  <c r="BG69" i="53"/>
  <c r="BH69" i="53"/>
  <c r="BI69" i="53"/>
  <c r="BK69" i="53"/>
  <c r="BM69" i="53"/>
  <c r="BA70" i="53"/>
  <c r="BB70" i="53"/>
  <c r="BC70" i="53"/>
  <c r="BD70" i="53"/>
  <c r="BE70" i="53"/>
  <c r="BF70" i="53"/>
  <c r="BG70" i="53"/>
  <c r="BH70" i="53"/>
  <c r="BI70" i="53"/>
  <c r="BK70" i="53"/>
  <c r="BM70" i="53"/>
  <c r="BA71" i="53"/>
  <c r="BB71" i="53"/>
  <c r="BC71" i="53"/>
  <c r="BD71" i="53"/>
  <c r="BE71" i="53"/>
  <c r="BF71" i="53"/>
  <c r="BG71" i="53"/>
  <c r="BH71" i="53"/>
  <c r="BI71" i="53"/>
  <c r="BK71" i="53"/>
  <c r="BM71" i="53"/>
  <c r="BA72" i="53"/>
  <c r="BB72" i="53"/>
  <c r="BC72" i="53"/>
  <c r="BD72" i="53"/>
  <c r="BE72" i="53"/>
  <c r="BF72" i="53"/>
  <c r="BG72" i="53"/>
  <c r="BH72" i="53"/>
  <c r="BI72" i="53"/>
  <c r="BK72" i="53"/>
  <c r="BM72" i="53"/>
  <c r="BA73" i="53"/>
  <c r="BB73" i="53"/>
  <c r="BC73" i="53"/>
  <c r="BD73" i="53"/>
  <c r="BE73" i="53"/>
  <c r="BF73" i="53"/>
  <c r="BG73" i="53"/>
  <c r="BH73" i="53"/>
  <c r="BI73" i="53"/>
  <c r="BK73" i="53"/>
  <c r="BM73" i="53"/>
  <c r="BA74" i="53"/>
  <c r="BB74" i="53"/>
  <c r="BC74" i="53"/>
  <c r="BD74" i="53"/>
  <c r="BE74" i="53"/>
  <c r="BF74" i="53"/>
  <c r="BG74" i="53"/>
  <c r="BH74" i="53"/>
  <c r="BI74" i="53"/>
  <c r="BK74" i="53"/>
  <c r="BM74" i="53"/>
  <c r="BA75" i="53"/>
  <c r="BB75" i="53"/>
  <c r="BC75" i="53"/>
  <c r="BD75" i="53"/>
  <c r="BE75" i="53"/>
  <c r="BF75" i="53"/>
  <c r="BG75" i="53"/>
  <c r="BH75" i="53"/>
  <c r="BI75" i="53"/>
  <c r="BK75" i="53"/>
  <c r="BM75" i="53"/>
  <c r="BA76" i="53"/>
  <c r="BB76" i="53"/>
  <c r="BC76" i="53"/>
  <c r="BD76" i="53"/>
  <c r="BE76" i="53"/>
  <c r="BF76" i="53"/>
  <c r="BG76" i="53"/>
  <c r="BH76" i="53"/>
  <c r="BI76" i="53"/>
  <c r="BK76" i="53"/>
  <c r="BM76" i="53"/>
  <c r="BA77" i="53"/>
  <c r="BB77" i="53"/>
  <c r="BC77" i="53"/>
  <c r="BD77" i="53"/>
  <c r="BE77" i="53"/>
  <c r="BF77" i="53"/>
  <c r="BG77" i="53"/>
  <c r="BH77" i="53"/>
  <c r="BI77" i="53"/>
  <c r="BK77" i="53"/>
  <c r="BM77" i="53"/>
  <c r="BA78" i="53"/>
  <c r="BB78" i="53"/>
  <c r="BC78" i="53"/>
  <c r="BD78" i="53"/>
  <c r="BE78" i="53"/>
  <c r="BF78" i="53"/>
  <c r="BG78" i="53"/>
  <c r="BH78" i="53"/>
  <c r="BI78" i="53"/>
  <c r="BK78" i="53"/>
  <c r="BM78" i="53"/>
  <c r="BA79" i="53"/>
  <c r="BB79" i="53"/>
  <c r="BC79" i="53"/>
  <c r="BD79" i="53"/>
  <c r="BE79" i="53"/>
  <c r="BF79" i="53"/>
  <c r="BG79" i="53"/>
  <c r="BH79" i="53"/>
  <c r="BI79" i="53"/>
  <c r="BK79" i="53"/>
  <c r="BM79" i="53"/>
  <c r="BA80" i="53"/>
  <c r="BB80" i="53"/>
  <c r="BC80" i="53"/>
  <c r="BD80" i="53"/>
  <c r="BE80" i="53"/>
  <c r="BF80" i="53"/>
  <c r="BG80" i="53"/>
  <c r="BH80" i="53"/>
  <c r="BI80" i="53"/>
  <c r="BK80" i="53"/>
  <c r="BM80" i="53"/>
  <c r="BA81" i="53"/>
  <c r="BB81" i="53"/>
  <c r="BC81" i="53"/>
  <c r="BD81" i="53"/>
  <c r="BE81" i="53"/>
  <c r="BF81" i="53"/>
  <c r="BG81" i="53"/>
  <c r="BH81" i="53"/>
  <c r="BI81" i="53"/>
  <c r="BK81" i="53"/>
  <c r="BM81" i="53"/>
  <c r="BA82" i="53"/>
  <c r="BB82" i="53"/>
  <c r="BC82" i="53"/>
  <c r="BD82" i="53"/>
  <c r="BE82" i="53"/>
  <c r="BF82" i="53"/>
  <c r="BG82" i="53"/>
  <c r="BH82" i="53"/>
  <c r="BI82" i="53"/>
  <c r="BK82" i="53"/>
  <c r="BM82" i="53"/>
  <c r="BA83" i="53"/>
  <c r="BB83" i="53"/>
  <c r="BC83" i="53"/>
  <c r="BD83" i="53"/>
  <c r="BE83" i="53"/>
  <c r="BF83" i="53"/>
  <c r="BG83" i="53"/>
  <c r="BH83" i="53"/>
  <c r="BI83" i="53"/>
  <c r="BK83" i="53"/>
  <c r="BM83" i="53"/>
  <c r="BA84" i="53"/>
  <c r="BB84" i="53"/>
  <c r="BC84" i="53"/>
  <c r="BD84" i="53"/>
  <c r="BE84" i="53"/>
  <c r="BF84" i="53"/>
  <c r="BG84" i="53"/>
  <c r="BH84" i="53"/>
  <c r="BI84" i="53"/>
  <c r="BK84" i="53"/>
  <c r="BM84" i="53"/>
  <c r="BA85" i="53"/>
  <c r="BB85" i="53"/>
  <c r="BC85" i="53"/>
  <c r="BD85" i="53"/>
  <c r="BE85" i="53"/>
  <c r="BF85" i="53"/>
  <c r="BG85" i="53"/>
  <c r="BH85" i="53"/>
  <c r="BI85" i="53"/>
  <c r="BK85" i="53"/>
  <c r="BM85" i="53"/>
  <c r="BA86" i="53"/>
  <c r="BB86" i="53"/>
  <c r="BC86" i="53"/>
  <c r="BD86" i="53"/>
  <c r="BE86" i="53"/>
  <c r="BF86" i="53"/>
  <c r="BG86" i="53"/>
  <c r="BH86" i="53"/>
  <c r="BI86" i="53"/>
  <c r="BK86" i="53"/>
  <c r="BM86" i="53"/>
  <c r="BA87" i="53"/>
  <c r="BB87" i="53"/>
  <c r="BC87" i="53"/>
  <c r="BD87" i="53"/>
  <c r="BE87" i="53"/>
  <c r="BF87" i="53"/>
  <c r="BG87" i="53"/>
  <c r="BH87" i="53"/>
  <c r="BI87" i="53"/>
  <c r="BK87" i="53"/>
  <c r="BM87" i="53"/>
  <c r="BA88" i="53"/>
  <c r="BB88" i="53"/>
  <c r="BC88" i="53"/>
  <c r="BD88" i="53"/>
  <c r="BE88" i="53"/>
  <c r="BF88" i="53"/>
  <c r="BG88" i="53"/>
  <c r="BH88" i="53"/>
  <c r="BI88" i="53"/>
  <c r="BK88" i="53"/>
  <c r="BM88" i="53"/>
  <c r="BA89" i="53"/>
  <c r="BB89" i="53"/>
  <c r="BC89" i="53"/>
  <c r="BD89" i="53"/>
  <c r="BE89" i="53"/>
  <c r="BF89" i="53"/>
  <c r="BG89" i="53"/>
  <c r="BH89" i="53"/>
  <c r="BI89" i="53"/>
  <c r="BK89" i="53"/>
  <c r="BM89" i="53"/>
  <c r="BA90" i="53"/>
  <c r="BB90" i="53"/>
  <c r="BC90" i="53"/>
  <c r="BD90" i="53"/>
  <c r="BE90" i="53"/>
  <c r="BF90" i="53"/>
  <c r="BG90" i="53"/>
  <c r="BH90" i="53"/>
  <c r="BI90" i="53"/>
  <c r="BK90" i="53"/>
  <c r="BM90" i="53"/>
  <c r="BA91" i="53"/>
  <c r="BB91" i="53"/>
  <c r="BC91" i="53"/>
  <c r="BD91" i="53"/>
  <c r="BE91" i="53"/>
  <c r="BF91" i="53"/>
  <c r="BG91" i="53"/>
  <c r="BH91" i="53"/>
  <c r="BI91" i="53"/>
  <c r="BK91" i="53"/>
  <c r="BM91" i="53"/>
  <c r="BA92" i="53"/>
  <c r="BB92" i="53"/>
  <c r="BC92" i="53"/>
  <c r="BD92" i="53"/>
  <c r="BE92" i="53"/>
  <c r="BF92" i="53"/>
  <c r="BG92" i="53"/>
  <c r="BH92" i="53"/>
  <c r="BI92" i="53"/>
  <c r="BK92" i="53"/>
  <c r="BM92" i="53"/>
  <c r="BA93" i="53"/>
  <c r="BB93" i="53"/>
  <c r="BC93" i="53"/>
  <c r="BD93" i="53"/>
  <c r="BE93" i="53"/>
  <c r="BF93" i="53"/>
  <c r="BG93" i="53"/>
  <c r="BH93" i="53"/>
  <c r="BI93" i="53"/>
  <c r="BK93" i="53"/>
  <c r="BM93" i="53"/>
  <c r="BA94" i="53"/>
  <c r="BB94" i="53"/>
  <c r="BC94" i="53"/>
  <c r="BD94" i="53"/>
  <c r="BE94" i="53"/>
  <c r="BF94" i="53"/>
  <c r="BG94" i="53"/>
  <c r="BH94" i="53"/>
  <c r="BI94" i="53"/>
  <c r="BK94" i="53"/>
  <c r="BM94" i="53"/>
  <c r="BA95" i="53"/>
  <c r="BB95" i="53"/>
  <c r="BC95" i="53"/>
  <c r="BD95" i="53"/>
  <c r="BE95" i="53"/>
  <c r="BF95" i="53"/>
  <c r="BG95" i="53"/>
  <c r="BH95" i="53"/>
  <c r="BI95" i="53"/>
  <c r="BK95" i="53"/>
  <c r="BM95" i="53"/>
  <c r="BA96" i="53"/>
  <c r="BB96" i="53"/>
  <c r="BC96" i="53"/>
  <c r="BD96" i="53"/>
  <c r="BE96" i="53"/>
  <c r="BF96" i="53"/>
  <c r="BG96" i="53"/>
  <c r="BH96" i="53"/>
  <c r="BI96" i="53"/>
  <c r="BK96" i="53"/>
  <c r="BM96" i="53"/>
  <c r="BA97" i="53"/>
  <c r="BB97" i="53"/>
  <c r="BC97" i="53"/>
  <c r="BD97" i="53"/>
  <c r="BE97" i="53"/>
  <c r="BF97" i="53"/>
  <c r="BG97" i="53"/>
  <c r="BH97" i="53"/>
  <c r="BI97" i="53"/>
  <c r="BK97" i="53"/>
  <c r="BM97" i="53"/>
  <c r="BA98" i="53"/>
  <c r="BB98" i="53"/>
  <c r="BC98" i="53"/>
  <c r="BD98" i="53"/>
  <c r="BE98" i="53"/>
  <c r="BF98" i="53"/>
  <c r="BG98" i="53"/>
  <c r="BH98" i="53"/>
  <c r="BI98" i="53"/>
  <c r="BK98" i="53"/>
  <c r="BM98" i="53"/>
  <c r="BA99" i="53"/>
  <c r="BB99" i="53"/>
  <c r="BC99" i="53"/>
  <c r="BD99" i="53"/>
  <c r="BE99" i="53"/>
  <c r="BF99" i="53"/>
  <c r="BG99" i="53"/>
  <c r="BH99" i="53"/>
  <c r="BI99" i="53"/>
  <c r="BK99" i="53"/>
  <c r="BM99" i="53"/>
  <c r="BA100" i="53"/>
  <c r="BB100" i="53"/>
  <c r="BC100" i="53"/>
  <c r="BD100" i="53"/>
  <c r="BE100" i="53"/>
  <c r="BF100" i="53"/>
  <c r="BG100" i="53"/>
  <c r="BH100" i="53"/>
  <c r="BI100" i="53"/>
  <c r="BK100" i="53"/>
  <c r="BM100" i="53"/>
  <c r="BA101" i="53"/>
  <c r="BB101" i="53"/>
  <c r="BC101" i="53"/>
  <c r="BD101" i="53"/>
  <c r="BE101" i="53"/>
  <c r="BF101" i="53"/>
  <c r="BG101" i="53"/>
  <c r="BH101" i="53"/>
  <c r="BI101" i="53"/>
  <c r="BK101" i="53"/>
  <c r="BM101" i="53"/>
  <c r="BA102" i="53"/>
  <c r="BB102" i="53"/>
  <c r="BC102" i="53"/>
  <c r="BD102" i="53"/>
  <c r="BE102" i="53"/>
  <c r="BF102" i="53"/>
  <c r="BG102" i="53"/>
  <c r="BH102" i="53"/>
  <c r="BI102" i="53"/>
  <c r="BK102" i="53"/>
  <c r="BM102" i="53"/>
  <c r="BA103" i="53"/>
  <c r="BB103" i="53"/>
  <c r="BC103" i="53"/>
  <c r="BD103" i="53"/>
  <c r="BE103" i="53"/>
  <c r="BF103" i="53"/>
  <c r="BG103" i="53"/>
  <c r="BH103" i="53"/>
  <c r="BI103" i="53"/>
  <c r="BK103" i="53"/>
  <c r="BM103" i="53"/>
  <c r="BA104" i="53"/>
  <c r="BB104" i="53"/>
  <c r="BC104" i="53"/>
  <c r="BD104" i="53"/>
  <c r="BE104" i="53"/>
  <c r="BF104" i="53"/>
  <c r="BG104" i="53"/>
  <c r="BH104" i="53"/>
  <c r="BI104" i="53"/>
  <c r="BK104" i="53"/>
  <c r="BM104" i="53"/>
  <c r="BA105" i="53"/>
  <c r="BB105" i="53"/>
  <c r="BC105" i="53"/>
  <c r="BD105" i="53"/>
  <c r="BE105" i="53"/>
  <c r="BF105" i="53"/>
  <c r="BG105" i="53"/>
  <c r="BH105" i="53"/>
  <c r="BI105" i="53"/>
  <c r="BK105" i="53"/>
  <c r="BM105" i="53"/>
  <c r="BA106" i="53"/>
  <c r="BB106" i="53"/>
  <c r="BC106" i="53"/>
  <c r="BD106" i="53"/>
  <c r="BE106" i="53"/>
  <c r="BF106" i="53"/>
  <c r="BG106" i="53"/>
  <c r="BH106" i="53"/>
  <c r="BI106" i="53"/>
  <c r="BK106" i="53"/>
  <c r="BM106" i="53"/>
  <c r="AJ8" i="53"/>
  <c r="AK8" i="53"/>
  <c r="AL8" i="53"/>
  <c r="AM8" i="53"/>
  <c r="AN8" i="53"/>
  <c r="AO8" i="53"/>
  <c r="AS8" i="53"/>
  <c r="AT8" i="53"/>
  <c r="AJ9" i="53"/>
  <c r="AK9" i="53"/>
  <c r="AL9" i="53"/>
  <c r="AM9" i="53"/>
  <c r="AN9" i="53"/>
  <c r="AO9" i="53"/>
  <c r="AS9" i="53"/>
  <c r="AT9" i="53"/>
  <c r="AJ10" i="53"/>
  <c r="AK10" i="53"/>
  <c r="AL10" i="53"/>
  <c r="AM10" i="53"/>
  <c r="AN10" i="53"/>
  <c r="AO10" i="53"/>
  <c r="AS10" i="53"/>
  <c r="AT10" i="53"/>
  <c r="AJ11" i="53"/>
  <c r="AK11" i="53"/>
  <c r="AL11" i="53"/>
  <c r="AM11" i="53"/>
  <c r="AN11" i="53"/>
  <c r="AO11" i="53"/>
  <c r="AS11" i="53"/>
  <c r="AT11" i="53"/>
  <c r="AJ12" i="53"/>
  <c r="AK12" i="53"/>
  <c r="AL12" i="53"/>
  <c r="AM12" i="53"/>
  <c r="AN12" i="53"/>
  <c r="AO12" i="53"/>
  <c r="AS12" i="53"/>
  <c r="AT12" i="53"/>
  <c r="AJ13" i="53"/>
  <c r="AK13" i="53"/>
  <c r="AL13" i="53"/>
  <c r="AM13" i="53"/>
  <c r="AN13" i="53"/>
  <c r="AO13" i="53"/>
  <c r="AS13" i="53"/>
  <c r="AT13" i="53"/>
  <c r="AJ14" i="53"/>
  <c r="AK14" i="53"/>
  <c r="AL14" i="53"/>
  <c r="AM14" i="53"/>
  <c r="AN14" i="53"/>
  <c r="AO14" i="53"/>
  <c r="AS14" i="53"/>
  <c r="AT14" i="53"/>
  <c r="AJ15" i="53"/>
  <c r="AK15" i="53"/>
  <c r="AL15" i="53"/>
  <c r="AM15" i="53"/>
  <c r="AN15" i="53"/>
  <c r="AO15" i="53"/>
  <c r="AS15" i="53"/>
  <c r="AT15" i="53"/>
  <c r="AJ16" i="53"/>
  <c r="AK16" i="53"/>
  <c r="AL16" i="53"/>
  <c r="AM16" i="53"/>
  <c r="AN16" i="53"/>
  <c r="AO16" i="53"/>
  <c r="AS16" i="53"/>
  <c r="AT16" i="53"/>
  <c r="AJ17" i="53"/>
  <c r="AK17" i="53"/>
  <c r="AL17" i="53"/>
  <c r="AM17" i="53"/>
  <c r="AN17" i="53"/>
  <c r="AO17" i="53"/>
  <c r="AS17" i="53"/>
  <c r="AT17" i="53"/>
  <c r="AJ18" i="53"/>
  <c r="AK18" i="53"/>
  <c r="AL18" i="53"/>
  <c r="AM18" i="53"/>
  <c r="AN18" i="53"/>
  <c r="AO18" i="53"/>
  <c r="AS18" i="53"/>
  <c r="AT18" i="53"/>
  <c r="AJ19" i="53"/>
  <c r="AK19" i="53"/>
  <c r="AL19" i="53"/>
  <c r="AM19" i="53"/>
  <c r="AN19" i="53"/>
  <c r="AO19" i="53"/>
  <c r="AS19" i="53"/>
  <c r="AT19" i="53"/>
  <c r="AJ20" i="53"/>
  <c r="AK20" i="53"/>
  <c r="AL20" i="53"/>
  <c r="AM20" i="53"/>
  <c r="AN20" i="53"/>
  <c r="AO20" i="53"/>
  <c r="AS20" i="53"/>
  <c r="AT20" i="53"/>
  <c r="AJ21" i="53"/>
  <c r="AK21" i="53"/>
  <c r="AL21" i="53"/>
  <c r="AM21" i="53"/>
  <c r="AN21" i="53"/>
  <c r="AO21" i="53"/>
  <c r="AS21" i="53"/>
  <c r="AT21" i="53"/>
  <c r="AJ22" i="53"/>
  <c r="AK22" i="53"/>
  <c r="AL22" i="53"/>
  <c r="AM22" i="53"/>
  <c r="AN22" i="53"/>
  <c r="AO22" i="53"/>
  <c r="AS22" i="53"/>
  <c r="AT22" i="53"/>
  <c r="AJ23" i="53"/>
  <c r="AK23" i="53"/>
  <c r="AL23" i="53"/>
  <c r="AM23" i="53"/>
  <c r="AN23" i="53"/>
  <c r="AO23" i="53"/>
  <c r="AS23" i="53"/>
  <c r="AT23" i="53"/>
  <c r="AJ24" i="53"/>
  <c r="AK24" i="53"/>
  <c r="AL24" i="53"/>
  <c r="AM24" i="53"/>
  <c r="AN24" i="53"/>
  <c r="AO24" i="53"/>
  <c r="AS24" i="53"/>
  <c r="AT24" i="53"/>
  <c r="AJ25" i="53"/>
  <c r="AK25" i="53"/>
  <c r="AL25" i="53"/>
  <c r="AM25" i="53"/>
  <c r="AN25" i="53"/>
  <c r="AO25" i="53"/>
  <c r="AS25" i="53"/>
  <c r="AT25" i="53"/>
  <c r="AJ26" i="53"/>
  <c r="AK26" i="53"/>
  <c r="AL26" i="53"/>
  <c r="AM26" i="53"/>
  <c r="AN26" i="53"/>
  <c r="AO26" i="53"/>
  <c r="AS26" i="53"/>
  <c r="AT26" i="53"/>
  <c r="AJ27" i="53"/>
  <c r="AK27" i="53"/>
  <c r="AL27" i="53"/>
  <c r="AM27" i="53"/>
  <c r="AN27" i="53"/>
  <c r="AO27" i="53"/>
  <c r="AS27" i="53"/>
  <c r="AT27" i="53"/>
  <c r="AJ28" i="53"/>
  <c r="AK28" i="53"/>
  <c r="AL28" i="53"/>
  <c r="AM28" i="53"/>
  <c r="AN28" i="53"/>
  <c r="AO28" i="53"/>
  <c r="AS28" i="53"/>
  <c r="AT28" i="53"/>
  <c r="AJ29" i="53"/>
  <c r="AK29" i="53"/>
  <c r="AL29" i="53"/>
  <c r="AM29" i="53"/>
  <c r="AN29" i="53"/>
  <c r="AO29" i="53"/>
  <c r="AS29" i="53"/>
  <c r="AT29" i="53"/>
  <c r="AJ30" i="53"/>
  <c r="AK30" i="53"/>
  <c r="AL30" i="53"/>
  <c r="AM30" i="53"/>
  <c r="AN30" i="53"/>
  <c r="AO30" i="53"/>
  <c r="AS30" i="53"/>
  <c r="AT30" i="53"/>
  <c r="AJ31" i="53"/>
  <c r="AK31" i="53"/>
  <c r="AL31" i="53"/>
  <c r="AM31" i="53"/>
  <c r="AN31" i="53"/>
  <c r="AO31" i="53"/>
  <c r="AS31" i="53"/>
  <c r="AT31" i="53"/>
  <c r="AJ32" i="53"/>
  <c r="AK32" i="53"/>
  <c r="AL32" i="53"/>
  <c r="AM32" i="53"/>
  <c r="AN32" i="53"/>
  <c r="AO32" i="53"/>
  <c r="AS32" i="53"/>
  <c r="AT32" i="53"/>
  <c r="AJ33" i="53"/>
  <c r="AK33" i="53"/>
  <c r="AL33" i="53"/>
  <c r="AM33" i="53"/>
  <c r="AN33" i="53"/>
  <c r="AO33" i="53"/>
  <c r="AS33" i="53"/>
  <c r="AT33" i="53"/>
  <c r="AJ34" i="53"/>
  <c r="AK34" i="53"/>
  <c r="AL34" i="53"/>
  <c r="AM34" i="53"/>
  <c r="AN34" i="53"/>
  <c r="AO34" i="53"/>
  <c r="AS34" i="53"/>
  <c r="AT34" i="53"/>
  <c r="AJ35" i="53"/>
  <c r="AK35" i="53"/>
  <c r="AL35" i="53"/>
  <c r="AM35" i="53"/>
  <c r="AN35" i="53"/>
  <c r="AO35" i="53"/>
  <c r="AS35" i="53"/>
  <c r="AT35" i="53"/>
  <c r="AJ36" i="53"/>
  <c r="AK36" i="53"/>
  <c r="AL36" i="53"/>
  <c r="AM36" i="53"/>
  <c r="AN36" i="53"/>
  <c r="AO36" i="53"/>
  <c r="AS36" i="53"/>
  <c r="AT36" i="53"/>
  <c r="AJ37" i="53"/>
  <c r="AK37" i="53"/>
  <c r="AL37" i="53"/>
  <c r="AM37" i="53"/>
  <c r="AN37" i="53"/>
  <c r="AO37" i="53"/>
  <c r="AS37" i="53"/>
  <c r="AT37" i="53"/>
  <c r="AJ38" i="53"/>
  <c r="AK38" i="53"/>
  <c r="AL38" i="53"/>
  <c r="AM38" i="53"/>
  <c r="AN38" i="53"/>
  <c r="AO38" i="53"/>
  <c r="AS38" i="53"/>
  <c r="AT38" i="53"/>
  <c r="AJ39" i="53"/>
  <c r="AK39" i="53"/>
  <c r="AL39" i="53"/>
  <c r="AM39" i="53"/>
  <c r="AN39" i="53"/>
  <c r="AO39" i="53"/>
  <c r="AS39" i="53"/>
  <c r="AT39" i="53"/>
  <c r="AJ40" i="53"/>
  <c r="AK40" i="53"/>
  <c r="AL40" i="53"/>
  <c r="AM40" i="53"/>
  <c r="AN40" i="53"/>
  <c r="AO40" i="53"/>
  <c r="AS40" i="53"/>
  <c r="AT40" i="53"/>
  <c r="AJ41" i="53"/>
  <c r="AK41" i="53"/>
  <c r="AL41" i="53"/>
  <c r="AM41" i="53"/>
  <c r="AN41" i="53"/>
  <c r="AO41" i="53"/>
  <c r="AS41" i="53"/>
  <c r="AT41" i="53"/>
  <c r="AJ42" i="53"/>
  <c r="AK42" i="53"/>
  <c r="AL42" i="53"/>
  <c r="AM42" i="53"/>
  <c r="AN42" i="53"/>
  <c r="AO42" i="53"/>
  <c r="AS42" i="53"/>
  <c r="AT42" i="53"/>
  <c r="AJ43" i="53"/>
  <c r="AK43" i="53"/>
  <c r="AL43" i="53"/>
  <c r="AM43" i="53"/>
  <c r="AN43" i="53"/>
  <c r="AO43" i="53"/>
  <c r="AS43" i="53"/>
  <c r="AT43" i="53"/>
  <c r="AJ44" i="53"/>
  <c r="AK44" i="53"/>
  <c r="AL44" i="53"/>
  <c r="AM44" i="53"/>
  <c r="AN44" i="53"/>
  <c r="AO44" i="53"/>
  <c r="AS44" i="53"/>
  <c r="AT44" i="53"/>
  <c r="AJ45" i="53"/>
  <c r="AK45" i="53"/>
  <c r="AL45" i="53"/>
  <c r="AM45" i="53"/>
  <c r="AN45" i="53"/>
  <c r="AO45" i="53"/>
  <c r="AS45" i="53"/>
  <c r="AT45" i="53"/>
  <c r="AJ46" i="53"/>
  <c r="AK46" i="53"/>
  <c r="AL46" i="53"/>
  <c r="AM46" i="53"/>
  <c r="AN46" i="53"/>
  <c r="AO46" i="53"/>
  <c r="AS46" i="53"/>
  <c r="AT46" i="53"/>
  <c r="AJ47" i="53"/>
  <c r="AK47" i="53"/>
  <c r="AL47" i="53"/>
  <c r="AM47" i="53"/>
  <c r="AN47" i="53"/>
  <c r="AO47" i="53"/>
  <c r="AS47" i="53"/>
  <c r="AT47" i="53"/>
  <c r="AJ48" i="53"/>
  <c r="AK48" i="53"/>
  <c r="AL48" i="53"/>
  <c r="AM48" i="53"/>
  <c r="AN48" i="53"/>
  <c r="AO48" i="53"/>
  <c r="AS48" i="53"/>
  <c r="AT48" i="53"/>
  <c r="AJ49" i="53"/>
  <c r="AK49" i="53"/>
  <c r="AL49" i="53"/>
  <c r="AM49" i="53"/>
  <c r="AN49" i="53"/>
  <c r="AO49" i="53"/>
  <c r="AS49" i="53"/>
  <c r="AT49" i="53"/>
  <c r="AJ50" i="53"/>
  <c r="AK50" i="53"/>
  <c r="AL50" i="53"/>
  <c r="AM50" i="53"/>
  <c r="AN50" i="53"/>
  <c r="AO50" i="53"/>
  <c r="AS50" i="53"/>
  <c r="AT50" i="53"/>
  <c r="AJ51" i="53"/>
  <c r="AK51" i="53"/>
  <c r="AL51" i="53"/>
  <c r="AM51" i="53"/>
  <c r="AN51" i="53"/>
  <c r="AO51" i="53"/>
  <c r="AS51" i="53"/>
  <c r="AT51" i="53"/>
  <c r="AJ52" i="53"/>
  <c r="AK52" i="53"/>
  <c r="AL52" i="53"/>
  <c r="AM52" i="53"/>
  <c r="AN52" i="53"/>
  <c r="AO52" i="53"/>
  <c r="AS52" i="53"/>
  <c r="AT52" i="53"/>
  <c r="AJ53" i="53"/>
  <c r="AK53" i="53"/>
  <c r="AL53" i="53"/>
  <c r="AM53" i="53"/>
  <c r="AN53" i="53"/>
  <c r="AO53" i="53"/>
  <c r="AS53" i="53"/>
  <c r="AT53" i="53"/>
  <c r="AJ54" i="53"/>
  <c r="AK54" i="53"/>
  <c r="AL54" i="53"/>
  <c r="AM54" i="53"/>
  <c r="AN54" i="53"/>
  <c r="AO54" i="53"/>
  <c r="AS54" i="53"/>
  <c r="AT54" i="53"/>
  <c r="AJ55" i="53"/>
  <c r="AK55" i="53"/>
  <c r="AL55" i="53"/>
  <c r="AM55" i="53"/>
  <c r="AN55" i="53"/>
  <c r="AO55" i="53"/>
  <c r="AS55" i="53"/>
  <c r="AT55" i="53"/>
  <c r="AJ56" i="53"/>
  <c r="AK56" i="53"/>
  <c r="AL56" i="53"/>
  <c r="AM56" i="53"/>
  <c r="AN56" i="53"/>
  <c r="AO56" i="53"/>
  <c r="AS56" i="53"/>
  <c r="AT56" i="53"/>
  <c r="AJ57" i="53"/>
  <c r="AK57" i="53"/>
  <c r="AL57" i="53"/>
  <c r="AM57" i="53"/>
  <c r="AN57" i="53"/>
  <c r="AO57" i="53"/>
  <c r="AS57" i="53"/>
  <c r="AT57" i="53"/>
  <c r="AJ58" i="53"/>
  <c r="AK58" i="53"/>
  <c r="AL58" i="53"/>
  <c r="AM58" i="53"/>
  <c r="AN58" i="53"/>
  <c r="AO58" i="53"/>
  <c r="AS58" i="53"/>
  <c r="AT58" i="53"/>
  <c r="AJ59" i="53"/>
  <c r="AK59" i="53"/>
  <c r="AL59" i="53"/>
  <c r="AM59" i="53"/>
  <c r="AN59" i="53"/>
  <c r="AO59" i="53"/>
  <c r="AS59" i="53"/>
  <c r="AT59" i="53"/>
  <c r="AJ60" i="53"/>
  <c r="AK60" i="53"/>
  <c r="AL60" i="53"/>
  <c r="AM60" i="53"/>
  <c r="AN60" i="53"/>
  <c r="AO60" i="53"/>
  <c r="AS60" i="53"/>
  <c r="AT60" i="53"/>
  <c r="AJ61" i="53"/>
  <c r="AK61" i="53"/>
  <c r="AL61" i="53"/>
  <c r="AM61" i="53"/>
  <c r="AN61" i="53"/>
  <c r="AO61" i="53"/>
  <c r="AS61" i="53"/>
  <c r="AT61" i="53"/>
  <c r="AJ62" i="53"/>
  <c r="AK62" i="53"/>
  <c r="AL62" i="53"/>
  <c r="AM62" i="53"/>
  <c r="AN62" i="53"/>
  <c r="AO62" i="53"/>
  <c r="AS62" i="53"/>
  <c r="AT62" i="53"/>
  <c r="AJ63" i="53"/>
  <c r="AK63" i="53"/>
  <c r="AL63" i="53"/>
  <c r="AM63" i="53"/>
  <c r="AN63" i="53"/>
  <c r="AO63" i="53"/>
  <c r="AS63" i="53"/>
  <c r="AT63" i="53"/>
  <c r="AJ64" i="53"/>
  <c r="AK64" i="53"/>
  <c r="AL64" i="53"/>
  <c r="AM64" i="53"/>
  <c r="AN64" i="53"/>
  <c r="AO64" i="53"/>
  <c r="AS64" i="53"/>
  <c r="AT64" i="53"/>
  <c r="AJ65" i="53"/>
  <c r="AK65" i="53"/>
  <c r="AL65" i="53"/>
  <c r="AM65" i="53"/>
  <c r="AN65" i="53"/>
  <c r="AO65" i="53"/>
  <c r="AS65" i="53"/>
  <c r="AT65" i="53"/>
  <c r="AJ66" i="53"/>
  <c r="AK66" i="53"/>
  <c r="AL66" i="53"/>
  <c r="AM66" i="53"/>
  <c r="AN66" i="53"/>
  <c r="AO66" i="53"/>
  <c r="AS66" i="53"/>
  <c r="AT66" i="53"/>
  <c r="AJ67" i="53"/>
  <c r="AK67" i="53"/>
  <c r="AL67" i="53"/>
  <c r="AM67" i="53"/>
  <c r="AN67" i="53"/>
  <c r="AO67" i="53"/>
  <c r="AS67" i="53"/>
  <c r="AT67" i="53"/>
  <c r="AJ68" i="53"/>
  <c r="AK68" i="53"/>
  <c r="AL68" i="53"/>
  <c r="AM68" i="53"/>
  <c r="AN68" i="53"/>
  <c r="AO68" i="53"/>
  <c r="AS68" i="53"/>
  <c r="AT68" i="53"/>
  <c r="AJ69" i="53"/>
  <c r="AK69" i="53"/>
  <c r="AL69" i="53"/>
  <c r="AM69" i="53"/>
  <c r="AN69" i="53"/>
  <c r="AO69" i="53"/>
  <c r="AS69" i="53"/>
  <c r="AT69" i="53"/>
  <c r="AJ70" i="53"/>
  <c r="AK70" i="53"/>
  <c r="AL70" i="53"/>
  <c r="AM70" i="53"/>
  <c r="AN70" i="53"/>
  <c r="AO70" i="53"/>
  <c r="AS70" i="53"/>
  <c r="AT70" i="53"/>
  <c r="AJ71" i="53"/>
  <c r="AK71" i="53"/>
  <c r="AL71" i="53"/>
  <c r="AM71" i="53"/>
  <c r="AN71" i="53"/>
  <c r="AO71" i="53"/>
  <c r="AS71" i="53"/>
  <c r="AT71" i="53"/>
  <c r="AJ72" i="53"/>
  <c r="AK72" i="53"/>
  <c r="AL72" i="53"/>
  <c r="AM72" i="53"/>
  <c r="AN72" i="53"/>
  <c r="AO72" i="53"/>
  <c r="AS72" i="53"/>
  <c r="AT72" i="53"/>
  <c r="AJ73" i="53"/>
  <c r="AK73" i="53"/>
  <c r="AL73" i="53"/>
  <c r="AM73" i="53"/>
  <c r="AN73" i="53"/>
  <c r="AO73" i="53"/>
  <c r="AS73" i="53"/>
  <c r="AT73" i="53"/>
  <c r="AJ74" i="53"/>
  <c r="AK74" i="53"/>
  <c r="AL74" i="53"/>
  <c r="AM74" i="53"/>
  <c r="AN74" i="53"/>
  <c r="AO74" i="53"/>
  <c r="AS74" i="53"/>
  <c r="AT74" i="53"/>
  <c r="AJ75" i="53"/>
  <c r="AK75" i="53"/>
  <c r="AL75" i="53"/>
  <c r="AM75" i="53"/>
  <c r="AN75" i="53"/>
  <c r="AO75" i="53"/>
  <c r="AS75" i="53"/>
  <c r="AT75" i="53"/>
  <c r="AJ76" i="53"/>
  <c r="AK76" i="53"/>
  <c r="AL76" i="53"/>
  <c r="AM76" i="53"/>
  <c r="AN76" i="53"/>
  <c r="AO76" i="53"/>
  <c r="AS76" i="53"/>
  <c r="AT76" i="53"/>
  <c r="AJ77" i="53"/>
  <c r="AK77" i="53"/>
  <c r="AL77" i="53"/>
  <c r="AM77" i="53"/>
  <c r="AN77" i="53"/>
  <c r="AO77" i="53"/>
  <c r="AS77" i="53"/>
  <c r="AT77" i="53"/>
  <c r="AJ78" i="53"/>
  <c r="AK78" i="53"/>
  <c r="AL78" i="53"/>
  <c r="AM78" i="53"/>
  <c r="AN78" i="53"/>
  <c r="AO78" i="53"/>
  <c r="AS78" i="53"/>
  <c r="AT78" i="53"/>
  <c r="AJ79" i="53"/>
  <c r="AK79" i="53"/>
  <c r="AL79" i="53"/>
  <c r="AM79" i="53"/>
  <c r="AN79" i="53"/>
  <c r="AO79" i="53"/>
  <c r="AS79" i="53"/>
  <c r="AT79" i="53"/>
  <c r="AJ80" i="53"/>
  <c r="AK80" i="53"/>
  <c r="AL80" i="53"/>
  <c r="AM80" i="53"/>
  <c r="AN80" i="53"/>
  <c r="AO80" i="53"/>
  <c r="AS80" i="53"/>
  <c r="AT80" i="53"/>
  <c r="AJ81" i="53"/>
  <c r="AK81" i="53"/>
  <c r="AL81" i="53"/>
  <c r="AM81" i="53"/>
  <c r="AN81" i="53"/>
  <c r="AO81" i="53"/>
  <c r="AS81" i="53"/>
  <c r="AT81" i="53"/>
  <c r="AJ82" i="53"/>
  <c r="AK82" i="53"/>
  <c r="AL82" i="53"/>
  <c r="AM82" i="53"/>
  <c r="AN82" i="53"/>
  <c r="AO82" i="53"/>
  <c r="AS82" i="53"/>
  <c r="AT82" i="53"/>
  <c r="AJ83" i="53"/>
  <c r="AK83" i="53"/>
  <c r="AL83" i="53"/>
  <c r="AM83" i="53"/>
  <c r="AN83" i="53"/>
  <c r="AO83" i="53"/>
  <c r="AS83" i="53"/>
  <c r="AT83" i="53"/>
  <c r="AJ84" i="53"/>
  <c r="AK84" i="53"/>
  <c r="AL84" i="53"/>
  <c r="AM84" i="53"/>
  <c r="AN84" i="53"/>
  <c r="AO84" i="53"/>
  <c r="AS84" i="53"/>
  <c r="AT84" i="53"/>
  <c r="AJ85" i="53"/>
  <c r="AK85" i="53"/>
  <c r="AL85" i="53"/>
  <c r="AM85" i="53"/>
  <c r="AN85" i="53"/>
  <c r="AO85" i="53"/>
  <c r="AS85" i="53"/>
  <c r="AT85" i="53"/>
  <c r="AJ86" i="53"/>
  <c r="AK86" i="53"/>
  <c r="AL86" i="53"/>
  <c r="AM86" i="53"/>
  <c r="AN86" i="53"/>
  <c r="AO86" i="53"/>
  <c r="AS86" i="53"/>
  <c r="AT86" i="53"/>
  <c r="AJ87" i="53"/>
  <c r="AK87" i="53"/>
  <c r="AL87" i="53"/>
  <c r="AM87" i="53"/>
  <c r="AN87" i="53"/>
  <c r="AO87" i="53"/>
  <c r="AS87" i="53"/>
  <c r="AT87" i="53"/>
  <c r="AJ88" i="53"/>
  <c r="AK88" i="53"/>
  <c r="AL88" i="53"/>
  <c r="AM88" i="53"/>
  <c r="AN88" i="53"/>
  <c r="AO88" i="53"/>
  <c r="AS88" i="53"/>
  <c r="AT88" i="53"/>
  <c r="AJ89" i="53"/>
  <c r="AK89" i="53"/>
  <c r="AL89" i="53"/>
  <c r="AM89" i="53"/>
  <c r="AN89" i="53"/>
  <c r="AO89" i="53"/>
  <c r="AS89" i="53"/>
  <c r="AT89" i="53"/>
  <c r="AJ90" i="53"/>
  <c r="AK90" i="53"/>
  <c r="AL90" i="53"/>
  <c r="AM90" i="53"/>
  <c r="AN90" i="53"/>
  <c r="AO90" i="53"/>
  <c r="AS90" i="53"/>
  <c r="AT90" i="53"/>
  <c r="AJ91" i="53"/>
  <c r="AK91" i="53"/>
  <c r="AL91" i="53"/>
  <c r="AM91" i="53"/>
  <c r="AN91" i="53"/>
  <c r="AO91" i="53"/>
  <c r="AS91" i="53"/>
  <c r="AT91" i="53"/>
  <c r="AJ92" i="53"/>
  <c r="AK92" i="53"/>
  <c r="AL92" i="53"/>
  <c r="AM92" i="53"/>
  <c r="AN92" i="53"/>
  <c r="AO92" i="53"/>
  <c r="AS92" i="53"/>
  <c r="AT92" i="53"/>
  <c r="AJ93" i="53"/>
  <c r="AK93" i="53"/>
  <c r="AL93" i="53"/>
  <c r="AM93" i="53"/>
  <c r="AN93" i="53"/>
  <c r="AO93" i="53"/>
  <c r="AS93" i="53"/>
  <c r="AT93" i="53"/>
  <c r="AJ94" i="53"/>
  <c r="AK94" i="53"/>
  <c r="AL94" i="53"/>
  <c r="AM94" i="53"/>
  <c r="AN94" i="53"/>
  <c r="AO94" i="53"/>
  <c r="AS94" i="53"/>
  <c r="AT94" i="53"/>
  <c r="AJ95" i="53"/>
  <c r="AK95" i="53"/>
  <c r="AL95" i="53"/>
  <c r="AM95" i="53"/>
  <c r="AN95" i="53"/>
  <c r="AO95" i="53"/>
  <c r="AS95" i="53"/>
  <c r="AT95" i="53"/>
  <c r="AJ96" i="53"/>
  <c r="AK96" i="53"/>
  <c r="AL96" i="53"/>
  <c r="AM96" i="53"/>
  <c r="AN96" i="53"/>
  <c r="AO96" i="53"/>
  <c r="AS96" i="53"/>
  <c r="AT96" i="53"/>
  <c r="AJ97" i="53"/>
  <c r="AK97" i="53"/>
  <c r="AL97" i="53"/>
  <c r="AM97" i="53"/>
  <c r="AN97" i="53"/>
  <c r="AO97" i="53"/>
  <c r="AS97" i="53"/>
  <c r="AT97" i="53"/>
  <c r="AJ98" i="53"/>
  <c r="AK98" i="53"/>
  <c r="AL98" i="53"/>
  <c r="AM98" i="53"/>
  <c r="AN98" i="53"/>
  <c r="AO98" i="53"/>
  <c r="AS98" i="53"/>
  <c r="AT98" i="53"/>
  <c r="AJ99" i="53"/>
  <c r="AK99" i="53"/>
  <c r="AL99" i="53"/>
  <c r="AM99" i="53"/>
  <c r="AN99" i="53"/>
  <c r="AO99" i="53"/>
  <c r="AS99" i="53"/>
  <c r="AT99" i="53"/>
  <c r="AJ100" i="53"/>
  <c r="AK100" i="53"/>
  <c r="AL100" i="53"/>
  <c r="AM100" i="53"/>
  <c r="AN100" i="53"/>
  <c r="AO100" i="53"/>
  <c r="AS100" i="53"/>
  <c r="AT100" i="53"/>
  <c r="AJ101" i="53"/>
  <c r="AK101" i="53"/>
  <c r="AL101" i="53"/>
  <c r="AM101" i="53"/>
  <c r="AN101" i="53"/>
  <c r="AO101" i="53"/>
  <c r="AS101" i="53"/>
  <c r="AT101" i="53"/>
  <c r="AJ102" i="53"/>
  <c r="AK102" i="53"/>
  <c r="AL102" i="53"/>
  <c r="AM102" i="53"/>
  <c r="AN102" i="53"/>
  <c r="AO102" i="53"/>
  <c r="AS102" i="53"/>
  <c r="AT102" i="53"/>
  <c r="AJ103" i="53"/>
  <c r="AK103" i="53"/>
  <c r="AL103" i="53"/>
  <c r="AM103" i="53"/>
  <c r="AN103" i="53"/>
  <c r="AO103" i="53"/>
  <c r="AS103" i="53"/>
  <c r="AT103" i="53"/>
  <c r="AJ104" i="53"/>
  <c r="AK104" i="53"/>
  <c r="AL104" i="53"/>
  <c r="AM104" i="53"/>
  <c r="AN104" i="53"/>
  <c r="AO104" i="53"/>
  <c r="AS104" i="53"/>
  <c r="AT104" i="53"/>
  <c r="AJ105" i="53"/>
  <c r="AK105" i="53"/>
  <c r="AL105" i="53"/>
  <c r="AM105" i="53"/>
  <c r="AN105" i="53"/>
  <c r="AO105" i="53"/>
  <c r="AS105" i="53"/>
  <c r="AT105" i="53"/>
  <c r="AJ106" i="53"/>
  <c r="AK106" i="53"/>
  <c r="AL106" i="53"/>
  <c r="AM106" i="53"/>
  <c r="AN106" i="53"/>
  <c r="AO106" i="53"/>
  <c r="AS106" i="53"/>
  <c r="AT106" i="53"/>
  <c r="T8" i="53"/>
  <c r="U8" i="53"/>
  <c r="V8" i="53"/>
  <c r="W8" i="53"/>
  <c r="X8" i="53"/>
  <c r="Y8" i="53"/>
  <c r="Z8" i="53"/>
  <c r="AA8" i="53"/>
  <c r="AB8" i="53"/>
  <c r="AD8" i="53"/>
  <c r="AF8" i="53"/>
  <c r="T9" i="53"/>
  <c r="U9" i="53"/>
  <c r="V9" i="53"/>
  <c r="W9" i="53"/>
  <c r="X9" i="53"/>
  <c r="Y9" i="53"/>
  <c r="Z9" i="53"/>
  <c r="AA9" i="53"/>
  <c r="AB9" i="53"/>
  <c r="AD9" i="53"/>
  <c r="AF9" i="53"/>
  <c r="T10" i="53"/>
  <c r="U10" i="53"/>
  <c r="V10" i="53"/>
  <c r="W10" i="53"/>
  <c r="X10" i="53"/>
  <c r="Y10" i="53"/>
  <c r="Z10" i="53"/>
  <c r="AA10" i="53"/>
  <c r="AB10" i="53"/>
  <c r="AD10" i="53"/>
  <c r="AF10" i="53"/>
  <c r="T11" i="53"/>
  <c r="U11" i="53"/>
  <c r="V11" i="53"/>
  <c r="W11" i="53"/>
  <c r="X11" i="53"/>
  <c r="Y11" i="53"/>
  <c r="Z11" i="53"/>
  <c r="AA11" i="53"/>
  <c r="AB11" i="53"/>
  <c r="AD11" i="53"/>
  <c r="AF11" i="53"/>
  <c r="T12" i="53"/>
  <c r="U12" i="53"/>
  <c r="V12" i="53"/>
  <c r="W12" i="53"/>
  <c r="X12" i="53"/>
  <c r="Y12" i="53"/>
  <c r="Z12" i="53"/>
  <c r="AA12" i="53"/>
  <c r="AB12" i="53"/>
  <c r="AD12" i="53"/>
  <c r="AF12" i="53"/>
  <c r="T13" i="53"/>
  <c r="U13" i="53"/>
  <c r="V13" i="53"/>
  <c r="W13" i="53"/>
  <c r="X13" i="53"/>
  <c r="Y13" i="53"/>
  <c r="Z13" i="53"/>
  <c r="AA13" i="53"/>
  <c r="AB13" i="53"/>
  <c r="AD13" i="53"/>
  <c r="AF13" i="53"/>
  <c r="T14" i="53"/>
  <c r="U14" i="53"/>
  <c r="V14" i="53"/>
  <c r="W14" i="53"/>
  <c r="X14" i="53"/>
  <c r="Y14" i="53"/>
  <c r="Z14" i="53"/>
  <c r="AA14" i="53"/>
  <c r="AB14" i="53"/>
  <c r="AD14" i="53"/>
  <c r="AF14" i="53"/>
  <c r="T15" i="53"/>
  <c r="U15" i="53"/>
  <c r="V15" i="53"/>
  <c r="W15" i="53"/>
  <c r="X15" i="53"/>
  <c r="Y15" i="53"/>
  <c r="Z15" i="53"/>
  <c r="AA15" i="53"/>
  <c r="AB15" i="53"/>
  <c r="AD15" i="53"/>
  <c r="AF15" i="53"/>
  <c r="T16" i="53"/>
  <c r="U16" i="53"/>
  <c r="V16" i="53"/>
  <c r="W16" i="53"/>
  <c r="X16" i="53"/>
  <c r="Y16" i="53"/>
  <c r="Z16" i="53"/>
  <c r="AA16" i="53"/>
  <c r="AB16" i="53"/>
  <c r="AD16" i="53"/>
  <c r="AF16" i="53"/>
  <c r="T17" i="53"/>
  <c r="U17" i="53"/>
  <c r="V17" i="53"/>
  <c r="W17" i="53"/>
  <c r="X17" i="53"/>
  <c r="Y17" i="53"/>
  <c r="Z17" i="53"/>
  <c r="AA17" i="53"/>
  <c r="AB17" i="53"/>
  <c r="AD17" i="53"/>
  <c r="AF17" i="53"/>
  <c r="T18" i="53"/>
  <c r="U18" i="53"/>
  <c r="V18" i="53"/>
  <c r="W18" i="53"/>
  <c r="X18" i="53"/>
  <c r="Y18" i="53"/>
  <c r="Z18" i="53"/>
  <c r="AA18" i="53"/>
  <c r="AB18" i="53"/>
  <c r="AD18" i="53"/>
  <c r="AF18" i="53"/>
  <c r="T19" i="53"/>
  <c r="U19" i="53"/>
  <c r="V19" i="53"/>
  <c r="W19" i="53"/>
  <c r="X19" i="53"/>
  <c r="Y19" i="53"/>
  <c r="Z19" i="53"/>
  <c r="AA19" i="53"/>
  <c r="AB19" i="53"/>
  <c r="AD19" i="53"/>
  <c r="AF19" i="53"/>
  <c r="T20" i="53"/>
  <c r="U20" i="53"/>
  <c r="V20" i="53"/>
  <c r="W20" i="53"/>
  <c r="X20" i="53"/>
  <c r="Y20" i="53"/>
  <c r="Z20" i="53"/>
  <c r="AA20" i="53"/>
  <c r="AB20" i="53"/>
  <c r="AD20" i="53"/>
  <c r="AF20" i="53"/>
  <c r="T21" i="53"/>
  <c r="U21" i="53"/>
  <c r="V21" i="53"/>
  <c r="W21" i="53"/>
  <c r="X21" i="53"/>
  <c r="Y21" i="53"/>
  <c r="Z21" i="53"/>
  <c r="AA21" i="53"/>
  <c r="AB21" i="53"/>
  <c r="AD21" i="53"/>
  <c r="AF21" i="53"/>
  <c r="T22" i="53"/>
  <c r="U22" i="53"/>
  <c r="V22" i="53"/>
  <c r="W22" i="53"/>
  <c r="X22" i="53"/>
  <c r="Y22" i="53"/>
  <c r="Z22" i="53"/>
  <c r="AA22" i="53"/>
  <c r="AB22" i="53"/>
  <c r="AD22" i="53"/>
  <c r="AF22" i="53"/>
  <c r="T23" i="53"/>
  <c r="U23" i="53"/>
  <c r="V23" i="53"/>
  <c r="W23" i="53"/>
  <c r="X23" i="53"/>
  <c r="Y23" i="53"/>
  <c r="Z23" i="53"/>
  <c r="AA23" i="53"/>
  <c r="AB23" i="53"/>
  <c r="AD23" i="53"/>
  <c r="AF23" i="53"/>
  <c r="T24" i="53"/>
  <c r="U24" i="53"/>
  <c r="V24" i="53"/>
  <c r="W24" i="53"/>
  <c r="X24" i="53"/>
  <c r="Y24" i="53"/>
  <c r="Z24" i="53"/>
  <c r="AA24" i="53"/>
  <c r="AB24" i="53"/>
  <c r="AD24" i="53"/>
  <c r="AF24" i="53"/>
  <c r="T25" i="53"/>
  <c r="U25" i="53"/>
  <c r="V25" i="53"/>
  <c r="W25" i="53"/>
  <c r="X25" i="53"/>
  <c r="Y25" i="53"/>
  <c r="Z25" i="53"/>
  <c r="AA25" i="53"/>
  <c r="AB25" i="53"/>
  <c r="AD25" i="53"/>
  <c r="AF25" i="53"/>
  <c r="T26" i="53"/>
  <c r="U26" i="53"/>
  <c r="V26" i="53"/>
  <c r="W26" i="53"/>
  <c r="X26" i="53"/>
  <c r="Y26" i="53"/>
  <c r="Z26" i="53"/>
  <c r="AA26" i="53"/>
  <c r="AB26" i="53"/>
  <c r="AD26" i="53"/>
  <c r="AF26" i="53"/>
  <c r="T27" i="53"/>
  <c r="U27" i="53"/>
  <c r="V27" i="53"/>
  <c r="W27" i="53"/>
  <c r="X27" i="53"/>
  <c r="Y27" i="53"/>
  <c r="Z27" i="53"/>
  <c r="AA27" i="53"/>
  <c r="AB27" i="53"/>
  <c r="AD27" i="53"/>
  <c r="AF27" i="53"/>
  <c r="T28" i="53"/>
  <c r="U28" i="53"/>
  <c r="V28" i="53"/>
  <c r="W28" i="53"/>
  <c r="X28" i="53"/>
  <c r="Y28" i="53"/>
  <c r="Z28" i="53"/>
  <c r="AA28" i="53"/>
  <c r="AB28" i="53"/>
  <c r="AD28" i="53"/>
  <c r="AF28" i="53"/>
  <c r="T29" i="53"/>
  <c r="U29" i="53"/>
  <c r="V29" i="53"/>
  <c r="W29" i="53"/>
  <c r="X29" i="53"/>
  <c r="Y29" i="53"/>
  <c r="Z29" i="53"/>
  <c r="AA29" i="53"/>
  <c r="AB29" i="53"/>
  <c r="AD29" i="53"/>
  <c r="AF29" i="53"/>
  <c r="T30" i="53"/>
  <c r="U30" i="53"/>
  <c r="V30" i="53"/>
  <c r="W30" i="53"/>
  <c r="X30" i="53"/>
  <c r="Y30" i="53"/>
  <c r="Z30" i="53"/>
  <c r="AA30" i="53"/>
  <c r="AB30" i="53"/>
  <c r="AD30" i="53"/>
  <c r="AF30" i="53"/>
  <c r="T31" i="53"/>
  <c r="U31" i="53"/>
  <c r="V31" i="53"/>
  <c r="W31" i="53"/>
  <c r="X31" i="53"/>
  <c r="Y31" i="53"/>
  <c r="Z31" i="53"/>
  <c r="AA31" i="53"/>
  <c r="AB31" i="53"/>
  <c r="AD31" i="53"/>
  <c r="AF31" i="53"/>
  <c r="T32" i="53"/>
  <c r="U32" i="53"/>
  <c r="V32" i="53"/>
  <c r="W32" i="53"/>
  <c r="X32" i="53"/>
  <c r="Y32" i="53"/>
  <c r="Z32" i="53"/>
  <c r="AA32" i="53"/>
  <c r="AB32" i="53"/>
  <c r="AD32" i="53"/>
  <c r="AF32" i="53"/>
  <c r="T33" i="53"/>
  <c r="U33" i="53"/>
  <c r="V33" i="53"/>
  <c r="W33" i="53"/>
  <c r="X33" i="53"/>
  <c r="Y33" i="53"/>
  <c r="Z33" i="53"/>
  <c r="AA33" i="53"/>
  <c r="AB33" i="53"/>
  <c r="AD33" i="53"/>
  <c r="AF33" i="53"/>
  <c r="T34" i="53"/>
  <c r="U34" i="53"/>
  <c r="V34" i="53"/>
  <c r="W34" i="53"/>
  <c r="X34" i="53"/>
  <c r="Y34" i="53"/>
  <c r="Z34" i="53"/>
  <c r="AA34" i="53"/>
  <c r="AB34" i="53"/>
  <c r="AD34" i="53"/>
  <c r="AF34" i="53"/>
  <c r="T35" i="53"/>
  <c r="U35" i="53"/>
  <c r="V35" i="53"/>
  <c r="W35" i="53"/>
  <c r="X35" i="53"/>
  <c r="Y35" i="53"/>
  <c r="Z35" i="53"/>
  <c r="AA35" i="53"/>
  <c r="AB35" i="53"/>
  <c r="AD35" i="53"/>
  <c r="AF35" i="53"/>
  <c r="T36" i="53"/>
  <c r="U36" i="53"/>
  <c r="V36" i="53"/>
  <c r="W36" i="53"/>
  <c r="X36" i="53"/>
  <c r="Y36" i="53"/>
  <c r="Z36" i="53"/>
  <c r="AA36" i="53"/>
  <c r="AB36" i="53"/>
  <c r="AD36" i="53"/>
  <c r="AF36" i="53"/>
  <c r="T37" i="53"/>
  <c r="U37" i="53"/>
  <c r="V37" i="53"/>
  <c r="W37" i="53"/>
  <c r="X37" i="53"/>
  <c r="Y37" i="53"/>
  <c r="Z37" i="53"/>
  <c r="AA37" i="53"/>
  <c r="AB37" i="53"/>
  <c r="AD37" i="53"/>
  <c r="AF37" i="53"/>
  <c r="T38" i="53"/>
  <c r="U38" i="53"/>
  <c r="V38" i="53"/>
  <c r="W38" i="53"/>
  <c r="X38" i="53"/>
  <c r="Y38" i="53"/>
  <c r="Z38" i="53"/>
  <c r="AA38" i="53"/>
  <c r="AB38" i="53"/>
  <c r="AD38" i="53"/>
  <c r="AF38" i="53"/>
  <c r="T39" i="53"/>
  <c r="U39" i="53"/>
  <c r="V39" i="53"/>
  <c r="W39" i="53"/>
  <c r="X39" i="53"/>
  <c r="Y39" i="53"/>
  <c r="Z39" i="53"/>
  <c r="AA39" i="53"/>
  <c r="AB39" i="53"/>
  <c r="AD39" i="53"/>
  <c r="AF39" i="53"/>
  <c r="T40" i="53"/>
  <c r="U40" i="53"/>
  <c r="V40" i="53"/>
  <c r="W40" i="53"/>
  <c r="X40" i="53"/>
  <c r="Y40" i="53"/>
  <c r="Z40" i="53"/>
  <c r="AA40" i="53"/>
  <c r="AB40" i="53"/>
  <c r="AD40" i="53"/>
  <c r="AF40" i="53"/>
  <c r="T41" i="53"/>
  <c r="U41" i="53"/>
  <c r="V41" i="53"/>
  <c r="W41" i="53"/>
  <c r="X41" i="53"/>
  <c r="Y41" i="53"/>
  <c r="Z41" i="53"/>
  <c r="AA41" i="53"/>
  <c r="AB41" i="53"/>
  <c r="AD41" i="53"/>
  <c r="AF41" i="53"/>
  <c r="T42" i="53"/>
  <c r="U42" i="53"/>
  <c r="V42" i="53"/>
  <c r="W42" i="53"/>
  <c r="X42" i="53"/>
  <c r="Y42" i="53"/>
  <c r="Z42" i="53"/>
  <c r="AA42" i="53"/>
  <c r="AB42" i="53"/>
  <c r="AD42" i="53"/>
  <c r="AF42" i="53"/>
  <c r="T43" i="53"/>
  <c r="U43" i="53"/>
  <c r="V43" i="53"/>
  <c r="W43" i="53"/>
  <c r="X43" i="53"/>
  <c r="Y43" i="53"/>
  <c r="Z43" i="53"/>
  <c r="AA43" i="53"/>
  <c r="AB43" i="53"/>
  <c r="AD43" i="53"/>
  <c r="AF43" i="53"/>
  <c r="T44" i="53"/>
  <c r="U44" i="53"/>
  <c r="V44" i="53"/>
  <c r="W44" i="53"/>
  <c r="X44" i="53"/>
  <c r="Y44" i="53"/>
  <c r="Z44" i="53"/>
  <c r="AA44" i="53"/>
  <c r="AB44" i="53"/>
  <c r="AD44" i="53"/>
  <c r="AF44" i="53"/>
  <c r="T45" i="53"/>
  <c r="U45" i="53"/>
  <c r="V45" i="53"/>
  <c r="W45" i="53"/>
  <c r="X45" i="53"/>
  <c r="Y45" i="53"/>
  <c r="Z45" i="53"/>
  <c r="AA45" i="53"/>
  <c r="AB45" i="53"/>
  <c r="AD45" i="53"/>
  <c r="AF45" i="53"/>
  <c r="T46" i="53"/>
  <c r="U46" i="53"/>
  <c r="V46" i="53"/>
  <c r="W46" i="53"/>
  <c r="X46" i="53"/>
  <c r="Y46" i="53"/>
  <c r="Z46" i="53"/>
  <c r="AA46" i="53"/>
  <c r="AB46" i="53"/>
  <c r="AD46" i="53"/>
  <c r="AF46" i="53"/>
  <c r="T47" i="53"/>
  <c r="U47" i="53"/>
  <c r="V47" i="53"/>
  <c r="W47" i="53"/>
  <c r="X47" i="53"/>
  <c r="Y47" i="53"/>
  <c r="Z47" i="53"/>
  <c r="AA47" i="53"/>
  <c r="AB47" i="53"/>
  <c r="AD47" i="53"/>
  <c r="AF47" i="53"/>
  <c r="T48" i="53"/>
  <c r="U48" i="53"/>
  <c r="V48" i="53"/>
  <c r="W48" i="53"/>
  <c r="X48" i="53"/>
  <c r="Y48" i="53"/>
  <c r="Z48" i="53"/>
  <c r="AA48" i="53"/>
  <c r="AB48" i="53"/>
  <c r="AD48" i="53"/>
  <c r="AF48" i="53"/>
  <c r="T49" i="53"/>
  <c r="U49" i="53"/>
  <c r="V49" i="53"/>
  <c r="W49" i="53"/>
  <c r="X49" i="53"/>
  <c r="Y49" i="53"/>
  <c r="Z49" i="53"/>
  <c r="AA49" i="53"/>
  <c r="AB49" i="53"/>
  <c r="AD49" i="53"/>
  <c r="AF49" i="53"/>
  <c r="T50" i="53"/>
  <c r="U50" i="53"/>
  <c r="V50" i="53"/>
  <c r="W50" i="53"/>
  <c r="X50" i="53"/>
  <c r="Y50" i="53"/>
  <c r="Z50" i="53"/>
  <c r="AA50" i="53"/>
  <c r="AB50" i="53"/>
  <c r="AD50" i="53"/>
  <c r="AF50" i="53"/>
  <c r="T51" i="53"/>
  <c r="U51" i="53"/>
  <c r="V51" i="53"/>
  <c r="W51" i="53"/>
  <c r="X51" i="53"/>
  <c r="Y51" i="53"/>
  <c r="Z51" i="53"/>
  <c r="AA51" i="53"/>
  <c r="AB51" i="53"/>
  <c r="AD51" i="53"/>
  <c r="AF51" i="53"/>
  <c r="T52" i="53"/>
  <c r="U52" i="53"/>
  <c r="V52" i="53"/>
  <c r="W52" i="53"/>
  <c r="X52" i="53"/>
  <c r="Y52" i="53"/>
  <c r="Z52" i="53"/>
  <c r="AA52" i="53"/>
  <c r="AB52" i="53"/>
  <c r="AD52" i="53"/>
  <c r="AF52" i="53"/>
  <c r="T53" i="53"/>
  <c r="U53" i="53"/>
  <c r="V53" i="53"/>
  <c r="W53" i="53"/>
  <c r="X53" i="53"/>
  <c r="Y53" i="53"/>
  <c r="Z53" i="53"/>
  <c r="AA53" i="53"/>
  <c r="AB53" i="53"/>
  <c r="AD53" i="53"/>
  <c r="AF53" i="53"/>
  <c r="T54" i="53"/>
  <c r="U54" i="53"/>
  <c r="V54" i="53"/>
  <c r="W54" i="53"/>
  <c r="X54" i="53"/>
  <c r="Y54" i="53"/>
  <c r="Z54" i="53"/>
  <c r="AA54" i="53"/>
  <c r="AB54" i="53"/>
  <c r="AD54" i="53"/>
  <c r="AF54" i="53"/>
  <c r="T55" i="53"/>
  <c r="U55" i="53"/>
  <c r="V55" i="53"/>
  <c r="W55" i="53"/>
  <c r="X55" i="53"/>
  <c r="Y55" i="53"/>
  <c r="Z55" i="53"/>
  <c r="AA55" i="53"/>
  <c r="AB55" i="53"/>
  <c r="AD55" i="53"/>
  <c r="AF55" i="53"/>
  <c r="T56" i="53"/>
  <c r="U56" i="53"/>
  <c r="V56" i="53"/>
  <c r="W56" i="53"/>
  <c r="X56" i="53"/>
  <c r="Y56" i="53"/>
  <c r="Z56" i="53"/>
  <c r="AA56" i="53"/>
  <c r="AB56" i="53"/>
  <c r="AD56" i="53"/>
  <c r="AF56" i="53"/>
  <c r="T57" i="53"/>
  <c r="U57" i="53"/>
  <c r="V57" i="53"/>
  <c r="W57" i="53"/>
  <c r="X57" i="53"/>
  <c r="Y57" i="53"/>
  <c r="Z57" i="53"/>
  <c r="AA57" i="53"/>
  <c r="AB57" i="53"/>
  <c r="AD57" i="53"/>
  <c r="AF57" i="53"/>
  <c r="T58" i="53"/>
  <c r="U58" i="53"/>
  <c r="V58" i="53"/>
  <c r="W58" i="53"/>
  <c r="X58" i="53"/>
  <c r="Y58" i="53"/>
  <c r="Z58" i="53"/>
  <c r="AA58" i="53"/>
  <c r="AB58" i="53"/>
  <c r="AD58" i="53"/>
  <c r="AF58" i="53"/>
  <c r="T59" i="53"/>
  <c r="U59" i="53"/>
  <c r="V59" i="53"/>
  <c r="W59" i="53"/>
  <c r="X59" i="53"/>
  <c r="Y59" i="53"/>
  <c r="Z59" i="53"/>
  <c r="AA59" i="53"/>
  <c r="AB59" i="53"/>
  <c r="AD59" i="53"/>
  <c r="AF59" i="53"/>
  <c r="T60" i="53"/>
  <c r="U60" i="53"/>
  <c r="V60" i="53"/>
  <c r="W60" i="53"/>
  <c r="X60" i="53"/>
  <c r="Y60" i="53"/>
  <c r="Z60" i="53"/>
  <c r="AA60" i="53"/>
  <c r="AB60" i="53"/>
  <c r="AD60" i="53"/>
  <c r="AF60" i="53"/>
  <c r="T61" i="53"/>
  <c r="U61" i="53"/>
  <c r="V61" i="53"/>
  <c r="W61" i="53"/>
  <c r="X61" i="53"/>
  <c r="Y61" i="53"/>
  <c r="Z61" i="53"/>
  <c r="AA61" i="53"/>
  <c r="AB61" i="53"/>
  <c r="AD61" i="53"/>
  <c r="AF61" i="53"/>
  <c r="T62" i="53"/>
  <c r="U62" i="53"/>
  <c r="V62" i="53"/>
  <c r="W62" i="53"/>
  <c r="X62" i="53"/>
  <c r="Y62" i="53"/>
  <c r="Z62" i="53"/>
  <c r="AA62" i="53"/>
  <c r="AB62" i="53"/>
  <c r="AD62" i="53"/>
  <c r="AF62" i="53"/>
  <c r="T63" i="53"/>
  <c r="U63" i="53"/>
  <c r="V63" i="53"/>
  <c r="W63" i="53"/>
  <c r="X63" i="53"/>
  <c r="Y63" i="53"/>
  <c r="Z63" i="53"/>
  <c r="AA63" i="53"/>
  <c r="AB63" i="53"/>
  <c r="AD63" i="53"/>
  <c r="AF63" i="53"/>
  <c r="T64" i="53"/>
  <c r="U64" i="53"/>
  <c r="V64" i="53"/>
  <c r="W64" i="53"/>
  <c r="X64" i="53"/>
  <c r="Y64" i="53"/>
  <c r="Z64" i="53"/>
  <c r="AA64" i="53"/>
  <c r="AB64" i="53"/>
  <c r="AD64" i="53"/>
  <c r="AF64" i="53"/>
  <c r="T65" i="53"/>
  <c r="U65" i="53"/>
  <c r="V65" i="53"/>
  <c r="W65" i="53"/>
  <c r="X65" i="53"/>
  <c r="Y65" i="53"/>
  <c r="Z65" i="53"/>
  <c r="AA65" i="53"/>
  <c r="AB65" i="53"/>
  <c r="AD65" i="53"/>
  <c r="AF65" i="53"/>
  <c r="T66" i="53"/>
  <c r="U66" i="53"/>
  <c r="V66" i="53"/>
  <c r="W66" i="53"/>
  <c r="X66" i="53"/>
  <c r="Y66" i="53"/>
  <c r="Z66" i="53"/>
  <c r="AA66" i="53"/>
  <c r="AB66" i="53"/>
  <c r="AD66" i="53"/>
  <c r="AF66" i="53"/>
  <c r="T67" i="53"/>
  <c r="U67" i="53"/>
  <c r="V67" i="53"/>
  <c r="W67" i="53"/>
  <c r="X67" i="53"/>
  <c r="Y67" i="53"/>
  <c r="Z67" i="53"/>
  <c r="AA67" i="53"/>
  <c r="AB67" i="53"/>
  <c r="AD67" i="53"/>
  <c r="AF67" i="53"/>
  <c r="T68" i="53"/>
  <c r="U68" i="53"/>
  <c r="V68" i="53"/>
  <c r="W68" i="53"/>
  <c r="X68" i="53"/>
  <c r="Y68" i="53"/>
  <c r="Z68" i="53"/>
  <c r="AA68" i="53"/>
  <c r="AB68" i="53"/>
  <c r="AD68" i="53"/>
  <c r="AF68" i="53"/>
  <c r="T69" i="53"/>
  <c r="U69" i="53"/>
  <c r="V69" i="53"/>
  <c r="W69" i="53"/>
  <c r="X69" i="53"/>
  <c r="Y69" i="53"/>
  <c r="Z69" i="53"/>
  <c r="AA69" i="53"/>
  <c r="AB69" i="53"/>
  <c r="AD69" i="53"/>
  <c r="AF69" i="53"/>
  <c r="T70" i="53"/>
  <c r="U70" i="53"/>
  <c r="V70" i="53"/>
  <c r="W70" i="53"/>
  <c r="X70" i="53"/>
  <c r="Y70" i="53"/>
  <c r="Z70" i="53"/>
  <c r="AA70" i="53"/>
  <c r="AB70" i="53"/>
  <c r="AD70" i="53"/>
  <c r="AF70" i="53"/>
  <c r="T71" i="53"/>
  <c r="U71" i="53"/>
  <c r="V71" i="53"/>
  <c r="W71" i="53"/>
  <c r="X71" i="53"/>
  <c r="Y71" i="53"/>
  <c r="Z71" i="53"/>
  <c r="AA71" i="53"/>
  <c r="AB71" i="53"/>
  <c r="AD71" i="53"/>
  <c r="AF71" i="53"/>
  <c r="T72" i="53"/>
  <c r="U72" i="53"/>
  <c r="V72" i="53"/>
  <c r="W72" i="53"/>
  <c r="X72" i="53"/>
  <c r="Y72" i="53"/>
  <c r="Z72" i="53"/>
  <c r="AA72" i="53"/>
  <c r="AB72" i="53"/>
  <c r="AD72" i="53"/>
  <c r="AF72" i="53"/>
  <c r="T73" i="53"/>
  <c r="U73" i="53"/>
  <c r="V73" i="53"/>
  <c r="W73" i="53"/>
  <c r="X73" i="53"/>
  <c r="Y73" i="53"/>
  <c r="Z73" i="53"/>
  <c r="AA73" i="53"/>
  <c r="AB73" i="53"/>
  <c r="AD73" i="53"/>
  <c r="AF73" i="53"/>
  <c r="T74" i="53"/>
  <c r="U74" i="53"/>
  <c r="V74" i="53"/>
  <c r="W74" i="53"/>
  <c r="X74" i="53"/>
  <c r="Y74" i="53"/>
  <c r="Z74" i="53"/>
  <c r="AA74" i="53"/>
  <c r="AB74" i="53"/>
  <c r="AD74" i="53"/>
  <c r="AF74" i="53"/>
  <c r="T75" i="53"/>
  <c r="U75" i="53"/>
  <c r="V75" i="53"/>
  <c r="W75" i="53"/>
  <c r="X75" i="53"/>
  <c r="Y75" i="53"/>
  <c r="Z75" i="53"/>
  <c r="AA75" i="53"/>
  <c r="AB75" i="53"/>
  <c r="AD75" i="53"/>
  <c r="AF75" i="53"/>
  <c r="T76" i="53"/>
  <c r="U76" i="53"/>
  <c r="V76" i="53"/>
  <c r="W76" i="53"/>
  <c r="X76" i="53"/>
  <c r="Y76" i="53"/>
  <c r="Z76" i="53"/>
  <c r="AA76" i="53"/>
  <c r="AB76" i="53"/>
  <c r="AD76" i="53"/>
  <c r="AF76" i="53"/>
  <c r="T77" i="53"/>
  <c r="U77" i="53"/>
  <c r="V77" i="53"/>
  <c r="W77" i="53"/>
  <c r="X77" i="53"/>
  <c r="Y77" i="53"/>
  <c r="Z77" i="53"/>
  <c r="AA77" i="53"/>
  <c r="AB77" i="53"/>
  <c r="AD77" i="53"/>
  <c r="AF77" i="53"/>
  <c r="T78" i="53"/>
  <c r="U78" i="53"/>
  <c r="V78" i="53"/>
  <c r="W78" i="53"/>
  <c r="X78" i="53"/>
  <c r="Y78" i="53"/>
  <c r="Z78" i="53"/>
  <c r="AA78" i="53"/>
  <c r="AB78" i="53"/>
  <c r="AD78" i="53"/>
  <c r="AF78" i="53"/>
  <c r="T79" i="53"/>
  <c r="U79" i="53"/>
  <c r="V79" i="53"/>
  <c r="W79" i="53"/>
  <c r="X79" i="53"/>
  <c r="Y79" i="53"/>
  <c r="Z79" i="53"/>
  <c r="AA79" i="53"/>
  <c r="AB79" i="53"/>
  <c r="AD79" i="53"/>
  <c r="AF79" i="53"/>
  <c r="T80" i="53"/>
  <c r="U80" i="53"/>
  <c r="V80" i="53"/>
  <c r="W80" i="53"/>
  <c r="X80" i="53"/>
  <c r="Y80" i="53"/>
  <c r="Z80" i="53"/>
  <c r="AA80" i="53"/>
  <c r="AB80" i="53"/>
  <c r="AD80" i="53"/>
  <c r="AF80" i="53"/>
  <c r="T81" i="53"/>
  <c r="U81" i="53"/>
  <c r="V81" i="53"/>
  <c r="W81" i="53"/>
  <c r="X81" i="53"/>
  <c r="Y81" i="53"/>
  <c r="Z81" i="53"/>
  <c r="AA81" i="53"/>
  <c r="AB81" i="53"/>
  <c r="AD81" i="53"/>
  <c r="AF81" i="53"/>
  <c r="T82" i="53"/>
  <c r="U82" i="53"/>
  <c r="V82" i="53"/>
  <c r="W82" i="53"/>
  <c r="X82" i="53"/>
  <c r="Y82" i="53"/>
  <c r="Z82" i="53"/>
  <c r="AA82" i="53"/>
  <c r="AB82" i="53"/>
  <c r="AD82" i="53"/>
  <c r="AF82" i="53"/>
  <c r="T83" i="53"/>
  <c r="U83" i="53"/>
  <c r="V83" i="53"/>
  <c r="W83" i="53"/>
  <c r="X83" i="53"/>
  <c r="Y83" i="53"/>
  <c r="Z83" i="53"/>
  <c r="AA83" i="53"/>
  <c r="AB83" i="53"/>
  <c r="AD83" i="53"/>
  <c r="AF83" i="53"/>
  <c r="T84" i="53"/>
  <c r="U84" i="53"/>
  <c r="V84" i="53"/>
  <c r="W84" i="53"/>
  <c r="X84" i="53"/>
  <c r="Y84" i="53"/>
  <c r="Z84" i="53"/>
  <c r="AA84" i="53"/>
  <c r="AB84" i="53"/>
  <c r="AD84" i="53"/>
  <c r="AF84" i="53"/>
  <c r="T85" i="53"/>
  <c r="U85" i="53"/>
  <c r="V85" i="53"/>
  <c r="W85" i="53"/>
  <c r="X85" i="53"/>
  <c r="Y85" i="53"/>
  <c r="Z85" i="53"/>
  <c r="AA85" i="53"/>
  <c r="AB85" i="53"/>
  <c r="AD85" i="53"/>
  <c r="AF85" i="53"/>
  <c r="T86" i="53"/>
  <c r="U86" i="53"/>
  <c r="V86" i="53"/>
  <c r="W86" i="53"/>
  <c r="X86" i="53"/>
  <c r="Y86" i="53"/>
  <c r="Z86" i="53"/>
  <c r="AA86" i="53"/>
  <c r="AB86" i="53"/>
  <c r="AD86" i="53"/>
  <c r="AF86" i="53"/>
  <c r="T87" i="53"/>
  <c r="U87" i="53"/>
  <c r="V87" i="53"/>
  <c r="W87" i="53"/>
  <c r="X87" i="53"/>
  <c r="Y87" i="53"/>
  <c r="Z87" i="53"/>
  <c r="AA87" i="53"/>
  <c r="AB87" i="53"/>
  <c r="AD87" i="53"/>
  <c r="AF87" i="53"/>
  <c r="T88" i="53"/>
  <c r="U88" i="53"/>
  <c r="V88" i="53"/>
  <c r="W88" i="53"/>
  <c r="X88" i="53"/>
  <c r="Y88" i="53"/>
  <c r="Z88" i="53"/>
  <c r="AA88" i="53"/>
  <c r="AB88" i="53"/>
  <c r="AD88" i="53"/>
  <c r="AF88" i="53"/>
  <c r="T89" i="53"/>
  <c r="U89" i="53"/>
  <c r="V89" i="53"/>
  <c r="W89" i="53"/>
  <c r="X89" i="53"/>
  <c r="Y89" i="53"/>
  <c r="Z89" i="53"/>
  <c r="AA89" i="53"/>
  <c r="AB89" i="53"/>
  <c r="AD89" i="53"/>
  <c r="AF89" i="53"/>
  <c r="T90" i="53"/>
  <c r="U90" i="53"/>
  <c r="V90" i="53"/>
  <c r="W90" i="53"/>
  <c r="X90" i="53"/>
  <c r="Y90" i="53"/>
  <c r="Z90" i="53"/>
  <c r="AA90" i="53"/>
  <c r="AB90" i="53"/>
  <c r="AD90" i="53"/>
  <c r="AF90" i="53"/>
  <c r="T91" i="53"/>
  <c r="U91" i="53"/>
  <c r="V91" i="53"/>
  <c r="W91" i="53"/>
  <c r="X91" i="53"/>
  <c r="Y91" i="53"/>
  <c r="Z91" i="53"/>
  <c r="AA91" i="53"/>
  <c r="AB91" i="53"/>
  <c r="AD91" i="53"/>
  <c r="AF91" i="53"/>
  <c r="T92" i="53"/>
  <c r="U92" i="53"/>
  <c r="V92" i="53"/>
  <c r="W92" i="53"/>
  <c r="X92" i="53"/>
  <c r="Y92" i="53"/>
  <c r="Z92" i="53"/>
  <c r="AA92" i="53"/>
  <c r="AB92" i="53"/>
  <c r="AD92" i="53"/>
  <c r="AF92" i="53"/>
  <c r="T93" i="53"/>
  <c r="U93" i="53"/>
  <c r="V93" i="53"/>
  <c r="W93" i="53"/>
  <c r="X93" i="53"/>
  <c r="Y93" i="53"/>
  <c r="Z93" i="53"/>
  <c r="AA93" i="53"/>
  <c r="AB93" i="53"/>
  <c r="AD93" i="53"/>
  <c r="AF93" i="53"/>
  <c r="T94" i="53"/>
  <c r="U94" i="53"/>
  <c r="V94" i="53"/>
  <c r="W94" i="53"/>
  <c r="X94" i="53"/>
  <c r="Y94" i="53"/>
  <c r="Z94" i="53"/>
  <c r="AA94" i="53"/>
  <c r="AB94" i="53"/>
  <c r="AD94" i="53"/>
  <c r="AF94" i="53"/>
  <c r="T95" i="53"/>
  <c r="U95" i="53"/>
  <c r="V95" i="53"/>
  <c r="W95" i="53"/>
  <c r="X95" i="53"/>
  <c r="Y95" i="53"/>
  <c r="Z95" i="53"/>
  <c r="AA95" i="53"/>
  <c r="AB95" i="53"/>
  <c r="AD95" i="53"/>
  <c r="AF95" i="53"/>
  <c r="T96" i="53"/>
  <c r="U96" i="53"/>
  <c r="V96" i="53"/>
  <c r="W96" i="53"/>
  <c r="X96" i="53"/>
  <c r="Y96" i="53"/>
  <c r="Z96" i="53"/>
  <c r="AA96" i="53"/>
  <c r="AB96" i="53"/>
  <c r="AD96" i="53"/>
  <c r="AF96" i="53"/>
  <c r="T97" i="53"/>
  <c r="U97" i="53"/>
  <c r="V97" i="53"/>
  <c r="W97" i="53"/>
  <c r="X97" i="53"/>
  <c r="Y97" i="53"/>
  <c r="Z97" i="53"/>
  <c r="AA97" i="53"/>
  <c r="AB97" i="53"/>
  <c r="AD97" i="53"/>
  <c r="AF97" i="53"/>
  <c r="T98" i="53"/>
  <c r="U98" i="53"/>
  <c r="V98" i="53"/>
  <c r="W98" i="53"/>
  <c r="X98" i="53"/>
  <c r="Y98" i="53"/>
  <c r="Z98" i="53"/>
  <c r="AA98" i="53"/>
  <c r="AB98" i="53"/>
  <c r="AD98" i="53"/>
  <c r="AF98" i="53"/>
  <c r="T99" i="53"/>
  <c r="U99" i="53"/>
  <c r="V99" i="53"/>
  <c r="W99" i="53"/>
  <c r="X99" i="53"/>
  <c r="Y99" i="53"/>
  <c r="Z99" i="53"/>
  <c r="AA99" i="53"/>
  <c r="AB99" i="53"/>
  <c r="AD99" i="53"/>
  <c r="AF99" i="53"/>
  <c r="T100" i="53"/>
  <c r="U100" i="53"/>
  <c r="V100" i="53"/>
  <c r="W100" i="53"/>
  <c r="X100" i="53"/>
  <c r="Y100" i="53"/>
  <c r="Z100" i="53"/>
  <c r="AA100" i="53"/>
  <c r="AB100" i="53"/>
  <c r="AD100" i="53"/>
  <c r="AF100" i="53"/>
  <c r="T101" i="53"/>
  <c r="U101" i="53"/>
  <c r="V101" i="53"/>
  <c r="W101" i="53"/>
  <c r="X101" i="53"/>
  <c r="Y101" i="53"/>
  <c r="Z101" i="53"/>
  <c r="AA101" i="53"/>
  <c r="AB101" i="53"/>
  <c r="AD101" i="53"/>
  <c r="AF101" i="53"/>
  <c r="T102" i="53"/>
  <c r="U102" i="53"/>
  <c r="V102" i="53"/>
  <c r="W102" i="53"/>
  <c r="X102" i="53"/>
  <c r="Y102" i="53"/>
  <c r="Z102" i="53"/>
  <c r="AA102" i="53"/>
  <c r="AB102" i="53"/>
  <c r="AD102" i="53"/>
  <c r="AF102" i="53"/>
  <c r="T103" i="53"/>
  <c r="U103" i="53"/>
  <c r="V103" i="53"/>
  <c r="W103" i="53"/>
  <c r="X103" i="53"/>
  <c r="Y103" i="53"/>
  <c r="Z103" i="53"/>
  <c r="AA103" i="53"/>
  <c r="AB103" i="53"/>
  <c r="AD103" i="53"/>
  <c r="AF103" i="53"/>
  <c r="T104" i="53"/>
  <c r="U104" i="53"/>
  <c r="V104" i="53"/>
  <c r="W104" i="53"/>
  <c r="X104" i="53"/>
  <c r="Y104" i="53"/>
  <c r="Z104" i="53"/>
  <c r="AA104" i="53"/>
  <c r="AB104" i="53"/>
  <c r="AD104" i="53"/>
  <c r="AF104" i="53"/>
  <c r="T105" i="53"/>
  <c r="U105" i="53"/>
  <c r="V105" i="53"/>
  <c r="W105" i="53"/>
  <c r="X105" i="53"/>
  <c r="Y105" i="53"/>
  <c r="Z105" i="53"/>
  <c r="AA105" i="53"/>
  <c r="AB105" i="53"/>
  <c r="AD105" i="53"/>
  <c r="AF105" i="53"/>
  <c r="T106" i="53"/>
  <c r="U106" i="53"/>
  <c r="V106" i="53"/>
  <c r="W106" i="53"/>
  <c r="X106" i="53"/>
  <c r="Y106" i="53"/>
  <c r="Z106" i="53"/>
  <c r="AA106" i="53"/>
  <c r="AB106" i="53"/>
  <c r="AD106" i="53"/>
  <c r="AF106" i="53"/>
  <c r="BQ8" i="16"/>
  <c r="BR8" i="16"/>
  <c r="BS8" i="16"/>
  <c r="BT8" i="16"/>
  <c r="BU8" i="16"/>
  <c r="BV8" i="16"/>
  <c r="BZ8" i="16"/>
  <c r="CA8" i="16"/>
  <c r="BQ9" i="16"/>
  <c r="BR9" i="16"/>
  <c r="BS9" i="16"/>
  <c r="BT9" i="16"/>
  <c r="BU9" i="16"/>
  <c r="BV9" i="16"/>
  <c r="BZ9" i="16"/>
  <c r="CA9" i="16"/>
  <c r="BQ10" i="16"/>
  <c r="BR10" i="16"/>
  <c r="BS10" i="16"/>
  <c r="BT10" i="16"/>
  <c r="BU10" i="16"/>
  <c r="BV10" i="16"/>
  <c r="BZ10" i="16"/>
  <c r="CA10" i="16"/>
  <c r="BQ11" i="16"/>
  <c r="BR11" i="16"/>
  <c r="BS11" i="16"/>
  <c r="BT11" i="16"/>
  <c r="BU11" i="16"/>
  <c r="BV11" i="16"/>
  <c r="BZ11" i="16"/>
  <c r="CA11" i="16"/>
  <c r="BQ12" i="16"/>
  <c r="BR12" i="16"/>
  <c r="BS12" i="16"/>
  <c r="BT12" i="16"/>
  <c r="BU12" i="16"/>
  <c r="BV12" i="16"/>
  <c r="BZ12" i="16"/>
  <c r="CA12" i="16"/>
  <c r="BQ13" i="16"/>
  <c r="BR13" i="16"/>
  <c r="BS13" i="16"/>
  <c r="BT13" i="16"/>
  <c r="BU13" i="16"/>
  <c r="BV13" i="16"/>
  <c r="BZ13" i="16"/>
  <c r="CA13" i="16"/>
  <c r="BQ14" i="16"/>
  <c r="BR14" i="16"/>
  <c r="BS14" i="16"/>
  <c r="BT14" i="16"/>
  <c r="BU14" i="16"/>
  <c r="BV14" i="16"/>
  <c r="BZ14" i="16"/>
  <c r="CA14" i="16"/>
  <c r="BQ15" i="16"/>
  <c r="BR15" i="16"/>
  <c r="BS15" i="16"/>
  <c r="BT15" i="16"/>
  <c r="BU15" i="16"/>
  <c r="BV15" i="16"/>
  <c r="BZ15" i="16"/>
  <c r="CA15" i="16"/>
  <c r="BQ16" i="16"/>
  <c r="BR16" i="16"/>
  <c r="BS16" i="16"/>
  <c r="BT16" i="16"/>
  <c r="BU16" i="16"/>
  <c r="BV16" i="16"/>
  <c r="BZ16" i="16"/>
  <c r="CA16" i="16"/>
  <c r="BQ17" i="16"/>
  <c r="BR17" i="16"/>
  <c r="BS17" i="16"/>
  <c r="BT17" i="16"/>
  <c r="BU17" i="16"/>
  <c r="BV17" i="16"/>
  <c r="BZ17" i="16"/>
  <c r="CA17" i="16"/>
  <c r="BQ18" i="16"/>
  <c r="BR18" i="16"/>
  <c r="BS18" i="16"/>
  <c r="BT18" i="16"/>
  <c r="BU18" i="16"/>
  <c r="BV18" i="16"/>
  <c r="BZ18" i="16"/>
  <c r="CA18" i="16"/>
  <c r="BQ19" i="16"/>
  <c r="BR19" i="16"/>
  <c r="BS19" i="16"/>
  <c r="BT19" i="16"/>
  <c r="BU19" i="16"/>
  <c r="BV19" i="16"/>
  <c r="BZ19" i="16"/>
  <c r="CA19" i="16"/>
  <c r="BQ20" i="16"/>
  <c r="BR20" i="16"/>
  <c r="BS20" i="16"/>
  <c r="BT20" i="16"/>
  <c r="BU20" i="16"/>
  <c r="BV20" i="16"/>
  <c r="BZ20" i="16"/>
  <c r="CA20" i="16"/>
  <c r="BQ21" i="16"/>
  <c r="BR21" i="16"/>
  <c r="BS21" i="16"/>
  <c r="BT21" i="16"/>
  <c r="BU21" i="16"/>
  <c r="BV21" i="16"/>
  <c r="BZ21" i="16"/>
  <c r="CA21" i="16"/>
  <c r="BQ22" i="16"/>
  <c r="BR22" i="16"/>
  <c r="BS22" i="16"/>
  <c r="BT22" i="16"/>
  <c r="BU22" i="16"/>
  <c r="BV22" i="16"/>
  <c r="BZ22" i="16"/>
  <c r="CA22" i="16"/>
  <c r="BQ23" i="16"/>
  <c r="BR23" i="16"/>
  <c r="BS23" i="16"/>
  <c r="BT23" i="16"/>
  <c r="BU23" i="16"/>
  <c r="BV23" i="16"/>
  <c r="BZ23" i="16"/>
  <c r="CA23" i="16"/>
  <c r="BQ24" i="16"/>
  <c r="BR24" i="16"/>
  <c r="BS24" i="16"/>
  <c r="BT24" i="16"/>
  <c r="BU24" i="16"/>
  <c r="BV24" i="16"/>
  <c r="BZ24" i="16"/>
  <c r="CA24" i="16"/>
  <c r="BQ25" i="16"/>
  <c r="BR25" i="16"/>
  <c r="BS25" i="16"/>
  <c r="BT25" i="16"/>
  <c r="BU25" i="16"/>
  <c r="BV25" i="16"/>
  <c r="BZ25" i="16"/>
  <c r="CA25" i="16"/>
  <c r="BQ26" i="16"/>
  <c r="BR26" i="16"/>
  <c r="BS26" i="16"/>
  <c r="BT26" i="16"/>
  <c r="BU26" i="16"/>
  <c r="BV26" i="16"/>
  <c r="BZ26" i="16"/>
  <c r="CA26" i="16"/>
  <c r="BQ27" i="16"/>
  <c r="BR27" i="16"/>
  <c r="BS27" i="16"/>
  <c r="BT27" i="16"/>
  <c r="BU27" i="16"/>
  <c r="BV27" i="16"/>
  <c r="BZ27" i="16"/>
  <c r="CA27" i="16"/>
  <c r="BQ28" i="16"/>
  <c r="BR28" i="16"/>
  <c r="BS28" i="16"/>
  <c r="BT28" i="16"/>
  <c r="BU28" i="16"/>
  <c r="BV28" i="16"/>
  <c r="BZ28" i="16"/>
  <c r="CA28" i="16"/>
  <c r="BQ29" i="16"/>
  <c r="BR29" i="16"/>
  <c r="BS29" i="16"/>
  <c r="BT29" i="16"/>
  <c r="BU29" i="16"/>
  <c r="BV29" i="16"/>
  <c r="BZ29" i="16"/>
  <c r="CA29" i="16"/>
  <c r="BQ30" i="16"/>
  <c r="BR30" i="16"/>
  <c r="BS30" i="16"/>
  <c r="BT30" i="16"/>
  <c r="BU30" i="16"/>
  <c r="BV30" i="16"/>
  <c r="BZ30" i="16"/>
  <c r="CA30" i="16"/>
  <c r="BQ31" i="16"/>
  <c r="BR31" i="16"/>
  <c r="BS31" i="16"/>
  <c r="BT31" i="16"/>
  <c r="BU31" i="16"/>
  <c r="BV31" i="16"/>
  <c r="BZ31" i="16"/>
  <c r="CA31" i="16"/>
  <c r="BQ32" i="16"/>
  <c r="BR32" i="16"/>
  <c r="BS32" i="16"/>
  <c r="BT32" i="16"/>
  <c r="BU32" i="16"/>
  <c r="BV32" i="16"/>
  <c r="BZ32" i="16"/>
  <c r="CA32" i="16"/>
  <c r="BQ33" i="16"/>
  <c r="BR33" i="16"/>
  <c r="BS33" i="16"/>
  <c r="BT33" i="16"/>
  <c r="BU33" i="16"/>
  <c r="BV33" i="16"/>
  <c r="BZ33" i="16"/>
  <c r="CA33" i="16"/>
  <c r="BQ34" i="16"/>
  <c r="BR34" i="16"/>
  <c r="BS34" i="16"/>
  <c r="BT34" i="16"/>
  <c r="BU34" i="16"/>
  <c r="BV34" i="16"/>
  <c r="BZ34" i="16"/>
  <c r="CA34" i="16"/>
  <c r="BQ35" i="16"/>
  <c r="BR35" i="16"/>
  <c r="BS35" i="16"/>
  <c r="BT35" i="16"/>
  <c r="BU35" i="16"/>
  <c r="BV35" i="16"/>
  <c r="BZ35" i="16"/>
  <c r="CA35" i="16"/>
  <c r="BQ36" i="16"/>
  <c r="BR36" i="16"/>
  <c r="BS36" i="16"/>
  <c r="BT36" i="16"/>
  <c r="BU36" i="16"/>
  <c r="BV36" i="16"/>
  <c r="BZ36" i="16"/>
  <c r="CA36" i="16"/>
  <c r="BQ37" i="16"/>
  <c r="BR37" i="16"/>
  <c r="BS37" i="16"/>
  <c r="BT37" i="16"/>
  <c r="BU37" i="16"/>
  <c r="BV37" i="16"/>
  <c r="BZ37" i="16"/>
  <c r="CA37" i="16"/>
  <c r="BQ38" i="16"/>
  <c r="BR38" i="16"/>
  <c r="BS38" i="16"/>
  <c r="BT38" i="16"/>
  <c r="BU38" i="16"/>
  <c r="BV38" i="16"/>
  <c r="BZ38" i="16"/>
  <c r="CA38" i="16"/>
  <c r="BQ39" i="16"/>
  <c r="BR39" i="16"/>
  <c r="BS39" i="16"/>
  <c r="BT39" i="16"/>
  <c r="BU39" i="16"/>
  <c r="BV39" i="16"/>
  <c r="BZ39" i="16"/>
  <c r="CA39" i="16"/>
  <c r="BQ40" i="16"/>
  <c r="BR40" i="16"/>
  <c r="BS40" i="16"/>
  <c r="BT40" i="16"/>
  <c r="BU40" i="16"/>
  <c r="BV40" i="16"/>
  <c r="BZ40" i="16"/>
  <c r="CA40" i="16"/>
  <c r="BQ41" i="16"/>
  <c r="BR41" i="16"/>
  <c r="BS41" i="16"/>
  <c r="BT41" i="16"/>
  <c r="BU41" i="16"/>
  <c r="BV41" i="16"/>
  <c r="BZ41" i="16"/>
  <c r="CA41" i="16"/>
  <c r="BQ42" i="16"/>
  <c r="BR42" i="16"/>
  <c r="BS42" i="16"/>
  <c r="BT42" i="16"/>
  <c r="BU42" i="16"/>
  <c r="BV42" i="16"/>
  <c r="BZ42" i="16"/>
  <c r="CA42" i="16"/>
  <c r="BQ43" i="16"/>
  <c r="BR43" i="16"/>
  <c r="BS43" i="16"/>
  <c r="BT43" i="16"/>
  <c r="BU43" i="16"/>
  <c r="BV43" i="16"/>
  <c r="BZ43" i="16"/>
  <c r="CA43" i="16"/>
  <c r="BQ44" i="16"/>
  <c r="BR44" i="16"/>
  <c r="BS44" i="16"/>
  <c r="BT44" i="16"/>
  <c r="BU44" i="16"/>
  <c r="BV44" i="16"/>
  <c r="BZ44" i="16"/>
  <c r="CA44" i="16"/>
  <c r="BQ45" i="16"/>
  <c r="BR45" i="16"/>
  <c r="BS45" i="16"/>
  <c r="BT45" i="16"/>
  <c r="BU45" i="16"/>
  <c r="BV45" i="16"/>
  <c r="BZ45" i="16"/>
  <c r="CA45" i="16"/>
  <c r="BQ46" i="16"/>
  <c r="BR46" i="16"/>
  <c r="BS46" i="16"/>
  <c r="BT46" i="16"/>
  <c r="BU46" i="16"/>
  <c r="BV46" i="16"/>
  <c r="BZ46" i="16"/>
  <c r="CA46" i="16"/>
  <c r="BQ47" i="16"/>
  <c r="BR47" i="16"/>
  <c r="BS47" i="16"/>
  <c r="BT47" i="16"/>
  <c r="BU47" i="16"/>
  <c r="BV47" i="16"/>
  <c r="BZ47" i="16"/>
  <c r="CA47" i="16"/>
  <c r="BQ48" i="16"/>
  <c r="BR48" i="16"/>
  <c r="BS48" i="16"/>
  <c r="BT48" i="16"/>
  <c r="BU48" i="16"/>
  <c r="BV48" i="16"/>
  <c r="BZ48" i="16"/>
  <c r="CA48" i="16"/>
  <c r="BQ49" i="16"/>
  <c r="BR49" i="16"/>
  <c r="BS49" i="16"/>
  <c r="BT49" i="16"/>
  <c r="BU49" i="16"/>
  <c r="BV49" i="16"/>
  <c r="BZ49" i="16"/>
  <c r="CA49" i="16"/>
  <c r="BQ50" i="16"/>
  <c r="BR50" i="16"/>
  <c r="BS50" i="16"/>
  <c r="BT50" i="16"/>
  <c r="BU50" i="16"/>
  <c r="BV50" i="16"/>
  <c r="BZ50" i="16"/>
  <c r="CA50" i="16"/>
  <c r="BQ51" i="16"/>
  <c r="BR51" i="16"/>
  <c r="BS51" i="16"/>
  <c r="BT51" i="16"/>
  <c r="BU51" i="16"/>
  <c r="BV51" i="16"/>
  <c r="BZ51" i="16"/>
  <c r="CA51" i="16"/>
  <c r="BQ52" i="16"/>
  <c r="BR52" i="16"/>
  <c r="BS52" i="16"/>
  <c r="BT52" i="16"/>
  <c r="BU52" i="16"/>
  <c r="BV52" i="16"/>
  <c r="BZ52" i="16"/>
  <c r="CA52" i="16"/>
  <c r="BQ53" i="16"/>
  <c r="BR53" i="16"/>
  <c r="BS53" i="16"/>
  <c r="BT53" i="16"/>
  <c r="BU53" i="16"/>
  <c r="BV53" i="16"/>
  <c r="BZ53" i="16"/>
  <c r="CA53" i="16"/>
  <c r="BQ54" i="16"/>
  <c r="BR54" i="16"/>
  <c r="BS54" i="16"/>
  <c r="BT54" i="16"/>
  <c r="BU54" i="16"/>
  <c r="BV54" i="16"/>
  <c r="BZ54" i="16"/>
  <c r="CA54" i="16"/>
  <c r="BQ55" i="16"/>
  <c r="BR55" i="16"/>
  <c r="BS55" i="16"/>
  <c r="BT55" i="16"/>
  <c r="BU55" i="16"/>
  <c r="BV55" i="16"/>
  <c r="BZ55" i="16"/>
  <c r="CA55" i="16"/>
  <c r="BQ56" i="16"/>
  <c r="BR56" i="16"/>
  <c r="BS56" i="16"/>
  <c r="BT56" i="16"/>
  <c r="BU56" i="16"/>
  <c r="BV56" i="16"/>
  <c r="BZ56" i="16"/>
  <c r="CA56" i="16"/>
  <c r="BQ57" i="16"/>
  <c r="BR57" i="16"/>
  <c r="BS57" i="16"/>
  <c r="BT57" i="16"/>
  <c r="BU57" i="16"/>
  <c r="BV57" i="16"/>
  <c r="BZ57" i="16"/>
  <c r="CA57" i="16"/>
  <c r="BQ58" i="16"/>
  <c r="BR58" i="16"/>
  <c r="BS58" i="16"/>
  <c r="BT58" i="16"/>
  <c r="BU58" i="16"/>
  <c r="BV58" i="16"/>
  <c r="BZ58" i="16"/>
  <c r="CA58" i="16"/>
  <c r="BQ59" i="16"/>
  <c r="BR59" i="16"/>
  <c r="BS59" i="16"/>
  <c r="BT59" i="16"/>
  <c r="BU59" i="16"/>
  <c r="BV59" i="16"/>
  <c r="BZ59" i="16"/>
  <c r="CA59" i="16"/>
  <c r="BQ60" i="16"/>
  <c r="BR60" i="16"/>
  <c r="BS60" i="16"/>
  <c r="BT60" i="16"/>
  <c r="BU60" i="16"/>
  <c r="BV60" i="16"/>
  <c r="BZ60" i="16"/>
  <c r="CA60" i="16"/>
  <c r="BQ61" i="16"/>
  <c r="BR61" i="16"/>
  <c r="BS61" i="16"/>
  <c r="BT61" i="16"/>
  <c r="BU61" i="16"/>
  <c r="BV61" i="16"/>
  <c r="BZ61" i="16"/>
  <c r="CA61" i="16"/>
  <c r="BQ62" i="16"/>
  <c r="BR62" i="16"/>
  <c r="BS62" i="16"/>
  <c r="BT62" i="16"/>
  <c r="BU62" i="16"/>
  <c r="BV62" i="16"/>
  <c r="BZ62" i="16"/>
  <c r="CA62" i="16"/>
  <c r="BQ63" i="16"/>
  <c r="BR63" i="16"/>
  <c r="BS63" i="16"/>
  <c r="BT63" i="16"/>
  <c r="BU63" i="16"/>
  <c r="BV63" i="16"/>
  <c r="BZ63" i="16"/>
  <c r="CA63" i="16"/>
  <c r="BQ64" i="16"/>
  <c r="BR64" i="16"/>
  <c r="BS64" i="16"/>
  <c r="BT64" i="16"/>
  <c r="BU64" i="16"/>
  <c r="BV64" i="16"/>
  <c r="BZ64" i="16"/>
  <c r="CA64" i="16"/>
  <c r="BQ65" i="16"/>
  <c r="BR65" i="16"/>
  <c r="BS65" i="16"/>
  <c r="BT65" i="16"/>
  <c r="BU65" i="16"/>
  <c r="BV65" i="16"/>
  <c r="BZ65" i="16"/>
  <c r="CA65" i="16"/>
  <c r="BQ66" i="16"/>
  <c r="BR66" i="16"/>
  <c r="BS66" i="16"/>
  <c r="BT66" i="16"/>
  <c r="BU66" i="16"/>
  <c r="BV66" i="16"/>
  <c r="BZ66" i="16"/>
  <c r="CA66" i="16"/>
  <c r="BQ67" i="16"/>
  <c r="BR67" i="16"/>
  <c r="BS67" i="16"/>
  <c r="BT67" i="16"/>
  <c r="BU67" i="16"/>
  <c r="BV67" i="16"/>
  <c r="BZ67" i="16"/>
  <c r="CA67" i="16"/>
  <c r="BQ68" i="16"/>
  <c r="BR68" i="16"/>
  <c r="BS68" i="16"/>
  <c r="BT68" i="16"/>
  <c r="BU68" i="16"/>
  <c r="BV68" i="16"/>
  <c r="BZ68" i="16"/>
  <c r="CA68" i="16"/>
  <c r="BQ69" i="16"/>
  <c r="BR69" i="16"/>
  <c r="BS69" i="16"/>
  <c r="BT69" i="16"/>
  <c r="BU69" i="16"/>
  <c r="BV69" i="16"/>
  <c r="BZ69" i="16"/>
  <c r="CA69" i="16"/>
  <c r="BQ70" i="16"/>
  <c r="BR70" i="16"/>
  <c r="BS70" i="16"/>
  <c r="BT70" i="16"/>
  <c r="BU70" i="16"/>
  <c r="BV70" i="16"/>
  <c r="BZ70" i="16"/>
  <c r="CA70" i="16"/>
  <c r="BQ71" i="16"/>
  <c r="BR71" i="16"/>
  <c r="BS71" i="16"/>
  <c r="BT71" i="16"/>
  <c r="BU71" i="16"/>
  <c r="BV71" i="16"/>
  <c r="BZ71" i="16"/>
  <c r="CA71" i="16"/>
  <c r="BQ72" i="16"/>
  <c r="BR72" i="16"/>
  <c r="BS72" i="16"/>
  <c r="BT72" i="16"/>
  <c r="BU72" i="16"/>
  <c r="BV72" i="16"/>
  <c r="BZ72" i="16"/>
  <c r="CA72" i="16"/>
  <c r="BQ73" i="16"/>
  <c r="BR73" i="16"/>
  <c r="BS73" i="16"/>
  <c r="BT73" i="16"/>
  <c r="BU73" i="16"/>
  <c r="BV73" i="16"/>
  <c r="BZ73" i="16"/>
  <c r="CA73" i="16"/>
  <c r="BQ74" i="16"/>
  <c r="BR74" i="16"/>
  <c r="BS74" i="16"/>
  <c r="BT74" i="16"/>
  <c r="BU74" i="16"/>
  <c r="BV74" i="16"/>
  <c r="BZ74" i="16"/>
  <c r="CA74" i="16"/>
  <c r="BQ75" i="16"/>
  <c r="BR75" i="16"/>
  <c r="BS75" i="16"/>
  <c r="BT75" i="16"/>
  <c r="BU75" i="16"/>
  <c r="BV75" i="16"/>
  <c r="BZ75" i="16"/>
  <c r="CA75" i="16"/>
  <c r="BQ76" i="16"/>
  <c r="BR76" i="16"/>
  <c r="BS76" i="16"/>
  <c r="BT76" i="16"/>
  <c r="BU76" i="16"/>
  <c r="BV76" i="16"/>
  <c r="BZ76" i="16"/>
  <c r="CA76" i="16"/>
  <c r="BQ77" i="16"/>
  <c r="BR77" i="16"/>
  <c r="BS77" i="16"/>
  <c r="BT77" i="16"/>
  <c r="BU77" i="16"/>
  <c r="BV77" i="16"/>
  <c r="BZ77" i="16"/>
  <c r="CA77" i="16"/>
  <c r="BQ78" i="16"/>
  <c r="BR78" i="16"/>
  <c r="BS78" i="16"/>
  <c r="BT78" i="16"/>
  <c r="BU78" i="16"/>
  <c r="BV78" i="16"/>
  <c r="BZ78" i="16"/>
  <c r="CA78" i="16"/>
  <c r="BQ79" i="16"/>
  <c r="BR79" i="16"/>
  <c r="BS79" i="16"/>
  <c r="BT79" i="16"/>
  <c r="BU79" i="16"/>
  <c r="BV79" i="16"/>
  <c r="BZ79" i="16"/>
  <c r="CA79" i="16"/>
  <c r="BQ80" i="16"/>
  <c r="BR80" i="16"/>
  <c r="BS80" i="16"/>
  <c r="BT80" i="16"/>
  <c r="BU80" i="16"/>
  <c r="BV80" i="16"/>
  <c r="BZ80" i="16"/>
  <c r="CA80" i="16"/>
  <c r="BQ81" i="16"/>
  <c r="BR81" i="16"/>
  <c r="BS81" i="16"/>
  <c r="BT81" i="16"/>
  <c r="BU81" i="16"/>
  <c r="BV81" i="16"/>
  <c r="BZ81" i="16"/>
  <c r="CA81" i="16"/>
  <c r="BQ82" i="16"/>
  <c r="BR82" i="16"/>
  <c r="BS82" i="16"/>
  <c r="BT82" i="16"/>
  <c r="BU82" i="16"/>
  <c r="BV82" i="16"/>
  <c r="BZ82" i="16"/>
  <c r="CA82" i="16"/>
  <c r="BQ83" i="16"/>
  <c r="BR83" i="16"/>
  <c r="BS83" i="16"/>
  <c r="BT83" i="16"/>
  <c r="BU83" i="16"/>
  <c r="BV83" i="16"/>
  <c r="BZ83" i="16"/>
  <c r="CA83" i="16"/>
  <c r="BQ84" i="16"/>
  <c r="BR84" i="16"/>
  <c r="BS84" i="16"/>
  <c r="BT84" i="16"/>
  <c r="BU84" i="16"/>
  <c r="BV84" i="16"/>
  <c r="BZ84" i="16"/>
  <c r="CA84" i="16"/>
  <c r="BQ85" i="16"/>
  <c r="BR85" i="16"/>
  <c r="BS85" i="16"/>
  <c r="BT85" i="16"/>
  <c r="BU85" i="16"/>
  <c r="BV85" i="16"/>
  <c r="BZ85" i="16"/>
  <c r="CA85" i="16"/>
  <c r="BQ86" i="16"/>
  <c r="BR86" i="16"/>
  <c r="BS86" i="16"/>
  <c r="BT86" i="16"/>
  <c r="BU86" i="16"/>
  <c r="BV86" i="16"/>
  <c r="BZ86" i="16"/>
  <c r="CA86" i="16"/>
  <c r="BQ87" i="16"/>
  <c r="BR87" i="16"/>
  <c r="BS87" i="16"/>
  <c r="BT87" i="16"/>
  <c r="BU87" i="16"/>
  <c r="BV87" i="16"/>
  <c r="BZ87" i="16"/>
  <c r="CA87" i="16"/>
  <c r="BQ88" i="16"/>
  <c r="BR88" i="16"/>
  <c r="BS88" i="16"/>
  <c r="BT88" i="16"/>
  <c r="BU88" i="16"/>
  <c r="BV88" i="16"/>
  <c r="BZ88" i="16"/>
  <c r="CA88" i="16"/>
  <c r="BQ89" i="16"/>
  <c r="BR89" i="16"/>
  <c r="BS89" i="16"/>
  <c r="BT89" i="16"/>
  <c r="BU89" i="16"/>
  <c r="BV89" i="16"/>
  <c r="BZ89" i="16"/>
  <c r="CA89" i="16"/>
  <c r="BQ90" i="16"/>
  <c r="BR90" i="16"/>
  <c r="BS90" i="16"/>
  <c r="BT90" i="16"/>
  <c r="BU90" i="16"/>
  <c r="BV90" i="16"/>
  <c r="BZ90" i="16"/>
  <c r="CA90" i="16"/>
  <c r="BQ91" i="16"/>
  <c r="BR91" i="16"/>
  <c r="BS91" i="16"/>
  <c r="BT91" i="16"/>
  <c r="BU91" i="16"/>
  <c r="BV91" i="16"/>
  <c r="BZ91" i="16"/>
  <c r="CA91" i="16"/>
  <c r="BQ92" i="16"/>
  <c r="BR92" i="16"/>
  <c r="BS92" i="16"/>
  <c r="BT92" i="16"/>
  <c r="BU92" i="16"/>
  <c r="BV92" i="16"/>
  <c r="BZ92" i="16"/>
  <c r="CA92" i="16"/>
  <c r="BQ93" i="16"/>
  <c r="BR93" i="16"/>
  <c r="BS93" i="16"/>
  <c r="BT93" i="16"/>
  <c r="BU93" i="16"/>
  <c r="BV93" i="16"/>
  <c r="BZ93" i="16"/>
  <c r="CA93" i="16"/>
  <c r="BQ94" i="16"/>
  <c r="BR94" i="16"/>
  <c r="BS94" i="16"/>
  <c r="BT94" i="16"/>
  <c r="BU94" i="16"/>
  <c r="BV94" i="16"/>
  <c r="BZ94" i="16"/>
  <c r="CA94" i="16"/>
  <c r="BQ95" i="16"/>
  <c r="BR95" i="16"/>
  <c r="BS95" i="16"/>
  <c r="BT95" i="16"/>
  <c r="BU95" i="16"/>
  <c r="BV95" i="16"/>
  <c r="BZ95" i="16"/>
  <c r="CA95" i="16"/>
  <c r="BQ96" i="16"/>
  <c r="BR96" i="16"/>
  <c r="BS96" i="16"/>
  <c r="BT96" i="16"/>
  <c r="BU96" i="16"/>
  <c r="BV96" i="16"/>
  <c r="BZ96" i="16"/>
  <c r="CA96" i="16"/>
  <c r="BQ97" i="16"/>
  <c r="BR97" i="16"/>
  <c r="BS97" i="16"/>
  <c r="BT97" i="16"/>
  <c r="BU97" i="16"/>
  <c r="BV97" i="16"/>
  <c r="BZ97" i="16"/>
  <c r="CA97" i="16"/>
  <c r="BQ98" i="16"/>
  <c r="BR98" i="16"/>
  <c r="BS98" i="16"/>
  <c r="BT98" i="16"/>
  <c r="BU98" i="16"/>
  <c r="BV98" i="16"/>
  <c r="BZ98" i="16"/>
  <c r="CA98" i="16"/>
  <c r="BQ99" i="16"/>
  <c r="BR99" i="16"/>
  <c r="BS99" i="16"/>
  <c r="BT99" i="16"/>
  <c r="BU99" i="16"/>
  <c r="BV99" i="16"/>
  <c r="BZ99" i="16"/>
  <c r="CA99" i="16"/>
  <c r="BQ100" i="16"/>
  <c r="BR100" i="16"/>
  <c r="BS100" i="16"/>
  <c r="BT100" i="16"/>
  <c r="BU100" i="16"/>
  <c r="BV100" i="16"/>
  <c r="BZ100" i="16"/>
  <c r="CA100" i="16"/>
  <c r="BQ101" i="16"/>
  <c r="BR101" i="16"/>
  <c r="BS101" i="16"/>
  <c r="BT101" i="16"/>
  <c r="BU101" i="16"/>
  <c r="BV101" i="16"/>
  <c r="BZ101" i="16"/>
  <c r="CA101" i="16"/>
  <c r="BQ102" i="16"/>
  <c r="BR102" i="16"/>
  <c r="BS102" i="16"/>
  <c r="BT102" i="16"/>
  <c r="BU102" i="16"/>
  <c r="BV102" i="16"/>
  <c r="BZ102" i="16"/>
  <c r="CA102" i="16"/>
  <c r="BQ103" i="16"/>
  <c r="BR103" i="16"/>
  <c r="BS103" i="16"/>
  <c r="BT103" i="16"/>
  <c r="BU103" i="16"/>
  <c r="BV103" i="16"/>
  <c r="BZ103" i="16"/>
  <c r="CA103" i="16"/>
  <c r="BQ104" i="16"/>
  <c r="BR104" i="16"/>
  <c r="BS104" i="16"/>
  <c r="BT104" i="16"/>
  <c r="BU104" i="16"/>
  <c r="BV104" i="16"/>
  <c r="BZ104" i="16"/>
  <c r="CA104" i="16"/>
  <c r="BQ105" i="16"/>
  <c r="BR105" i="16"/>
  <c r="BS105" i="16"/>
  <c r="BT105" i="16"/>
  <c r="BU105" i="16"/>
  <c r="BV105" i="16"/>
  <c r="BZ105" i="16"/>
  <c r="CA105" i="16"/>
  <c r="BQ106" i="16"/>
  <c r="BR106" i="16"/>
  <c r="BS106" i="16"/>
  <c r="BT106" i="16"/>
  <c r="BU106" i="16"/>
  <c r="BV106" i="16"/>
  <c r="BZ106" i="16"/>
  <c r="CA106" i="16"/>
  <c r="BA8" i="16"/>
  <c r="BB8" i="16"/>
  <c r="BC8" i="16"/>
  <c r="BD8" i="16"/>
  <c r="BE8" i="16"/>
  <c r="BF8" i="16"/>
  <c r="BG8" i="16"/>
  <c r="BH8" i="16"/>
  <c r="BI8" i="16"/>
  <c r="BK8" i="16"/>
  <c r="BM8" i="16"/>
  <c r="BA9" i="16"/>
  <c r="BB9" i="16"/>
  <c r="BC9" i="16"/>
  <c r="BD9" i="16"/>
  <c r="BE9" i="16"/>
  <c r="BF9" i="16"/>
  <c r="BG9" i="16"/>
  <c r="BH9" i="16"/>
  <c r="BI9" i="16"/>
  <c r="BK9" i="16"/>
  <c r="BM9" i="16"/>
  <c r="BA10" i="16"/>
  <c r="BB10" i="16"/>
  <c r="BC10" i="16"/>
  <c r="BD10" i="16"/>
  <c r="BE10" i="16"/>
  <c r="BF10" i="16"/>
  <c r="BG10" i="16"/>
  <c r="BH10" i="16"/>
  <c r="BI10" i="16"/>
  <c r="BK10" i="16"/>
  <c r="BM10" i="16"/>
  <c r="BA11" i="16"/>
  <c r="BB11" i="16"/>
  <c r="BC11" i="16"/>
  <c r="BD11" i="16"/>
  <c r="BE11" i="16"/>
  <c r="BF11" i="16"/>
  <c r="BG11" i="16"/>
  <c r="BH11" i="16"/>
  <c r="BI11" i="16"/>
  <c r="BK11" i="16"/>
  <c r="BM11" i="16"/>
  <c r="BA12" i="16"/>
  <c r="BB12" i="16"/>
  <c r="BC12" i="16"/>
  <c r="BD12" i="16"/>
  <c r="BE12" i="16"/>
  <c r="BF12" i="16"/>
  <c r="BG12" i="16"/>
  <c r="BH12" i="16"/>
  <c r="BI12" i="16"/>
  <c r="BK12" i="16"/>
  <c r="BM12" i="16"/>
  <c r="BA13" i="16"/>
  <c r="BB13" i="16"/>
  <c r="BC13" i="16"/>
  <c r="BD13" i="16"/>
  <c r="BE13" i="16"/>
  <c r="BF13" i="16"/>
  <c r="BG13" i="16"/>
  <c r="BH13" i="16"/>
  <c r="BI13" i="16"/>
  <c r="BK13" i="16"/>
  <c r="BM13" i="16"/>
  <c r="BA14" i="16"/>
  <c r="BB14" i="16"/>
  <c r="BC14" i="16"/>
  <c r="BD14" i="16"/>
  <c r="BE14" i="16"/>
  <c r="BF14" i="16"/>
  <c r="BG14" i="16"/>
  <c r="BH14" i="16"/>
  <c r="BI14" i="16"/>
  <c r="BK14" i="16"/>
  <c r="BM14" i="16"/>
  <c r="BA15" i="16"/>
  <c r="BB15" i="16"/>
  <c r="BC15" i="16"/>
  <c r="BD15" i="16"/>
  <c r="BE15" i="16"/>
  <c r="BF15" i="16"/>
  <c r="BG15" i="16"/>
  <c r="BH15" i="16"/>
  <c r="BI15" i="16"/>
  <c r="BK15" i="16"/>
  <c r="BM15" i="16"/>
  <c r="BA16" i="16"/>
  <c r="BB16" i="16"/>
  <c r="BC16" i="16"/>
  <c r="BD16" i="16"/>
  <c r="BE16" i="16"/>
  <c r="BF16" i="16"/>
  <c r="BG16" i="16"/>
  <c r="BH16" i="16"/>
  <c r="BI16" i="16"/>
  <c r="BK16" i="16"/>
  <c r="BM16" i="16"/>
  <c r="BA17" i="16"/>
  <c r="BB17" i="16"/>
  <c r="BC17" i="16"/>
  <c r="BD17" i="16"/>
  <c r="BE17" i="16"/>
  <c r="BF17" i="16"/>
  <c r="BG17" i="16"/>
  <c r="BH17" i="16"/>
  <c r="BI17" i="16"/>
  <c r="BK17" i="16"/>
  <c r="BM17" i="16"/>
  <c r="BA18" i="16"/>
  <c r="BB18" i="16"/>
  <c r="BC18" i="16"/>
  <c r="BD18" i="16"/>
  <c r="BE18" i="16"/>
  <c r="BF18" i="16"/>
  <c r="BG18" i="16"/>
  <c r="BH18" i="16"/>
  <c r="BI18" i="16"/>
  <c r="BK18" i="16"/>
  <c r="BM18" i="16"/>
  <c r="BA19" i="16"/>
  <c r="BB19" i="16"/>
  <c r="BC19" i="16"/>
  <c r="BD19" i="16"/>
  <c r="BE19" i="16"/>
  <c r="BF19" i="16"/>
  <c r="BG19" i="16"/>
  <c r="BH19" i="16"/>
  <c r="BI19" i="16"/>
  <c r="BK19" i="16"/>
  <c r="BM19" i="16"/>
  <c r="BA20" i="16"/>
  <c r="BB20" i="16"/>
  <c r="BC20" i="16"/>
  <c r="BD20" i="16"/>
  <c r="BE20" i="16"/>
  <c r="BF20" i="16"/>
  <c r="BG20" i="16"/>
  <c r="BH20" i="16"/>
  <c r="BI20" i="16"/>
  <c r="BK20" i="16"/>
  <c r="BM20" i="16"/>
  <c r="BA21" i="16"/>
  <c r="BB21" i="16"/>
  <c r="BC21" i="16"/>
  <c r="BD21" i="16"/>
  <c r="BE21" i="16"/>
  <c r="BF21" i="16"/>
  <c r="BG21" i="16"/>
  <c r="BH21" i="16"/>
  <c r="BI21" i="16"/>
  <c r="BK21" i="16"/>
  <c r="BM21" i="16"/>
  <c r="BA22" i="16"/>
  <c r="BB22" i="16"/>
  <c r="BC22" i="16"/>
  <c r="BD22" i="16"/>
  <c r="BE22" i="16"/>
  <c r="BF22" i="16"/>
  <c r="BG22" i="16"/>
  <c r="BH22" i="16"/>
  <c r="BI22" i="16"/>
  <c r="BK22" i="16"/>
  <c r="BM22" i="16"/>
  <c r="BA23" i="16"/>
  <c r="BB23" i="16"/>
  <c r="BC23" i="16"/>
  <c r="BD23" i="16"/>
  <c r="BE23" i="16"/>
  <c r="BF23" i="16"/>
  <c r="BG23" i="16"/>
  <c r="BH23" i="16"/>
  <c r="BI23" i="16"/>
  <c r="BK23" i="16"/>
  <c r="BM23" i="16"/>
  <c r="BA24" i="16"/>
  <c r="BB24" i="16"/>
  <c r="BC24" i="16"/>
  <c r="BD24" i="16"/>
  <c r="BE24" i="16"/>
  <c r="BF24" i="16"/>
  <c r="BG24" i="16"/>
  <c r="BH24" i="16"/>
  <c r="BI24" i="16"/>
  <c r="BK24" i="16"/>
  <c r="BM24" i="16"/>
  <c r="BA25" i="16"/>
  <c r="BB25" i="16"/>
  <c r="BC25" i="16"/>
  <c r="BD25" i="16"/>
  <c r="BE25" i="16"/>
  <c r="BF25" i="16"/>
  <c r="BG25" i="16"/>
  <c r="BH25" i="16"/>
  <c r="BI25" i="16"/>
  <c r="BK25" i="16"/>
  <c r="BM25" i="16"/>
  <c r="BA26" i="16"/>
  <c r="BB26" i="16"/>
  <c r="BC26" i="16"/>
  <c r="BD26" i="16"/>
  <c r="BE26" i="16"/>
  <c r="BF26" i="16"/>
  <c r="BG26" i="16"/>
  <c r="BH26" i="16"/>
  <c r="BI26" i="16"/>
  <c r="BK26" i="16"/>
  <c r="BM26" i="16"/>
  <c r="BA27" i="16"/>
  <c r="BB27" i="16"/>
  <c r="BC27" i="16"/>
  <c r="BD27" i="16"/>
  <c r="BE27" i="16"/>
  <c r="BF27" i="16"/>
  <c r="BG27" i="16"/>
  <c r="BH27" i="16"/>
  <c r="BI27" i="16"/>
  <c r="BK27" i="16"/>
  <c r="BM27" i="16"/>
  <c r="BA28" i="16"/>
  <c r="BB28" i="16"/>
  <c r="BC28" i="16"/>
  <c r="BD28" i="16"/>
  <c r="BE28" i="16"/>
  <c r="BF28" i="16"/>
  <c r="BG28" i="16"/>
  <c r="BH28" i="16"/>
  <c r="BI28" i="16"/>
  <c r="BK28" i="16"/>
  <c r="BM28" i="16"/>
  <c r="BA29" i="16"/>
  <c r="BB29" i="16"/>
  <c r="BC29" i="16"/>
  <c r="BD29" i="16"/>
  <c r="BE29" i="16"/>
  <c r="BF29" i="16"/>
  <c r="BG29" i="16"/>
  <c r="BH29" i="16"/>
  <c r="BI29" i="16"/>
  <c r="BK29" i="16"/>
  <c r="BM29" i="16"/>
  <c r="BA30" i="16"/>
  <c r="BB30" i="16"/>
  <c r="BC30" i="16"/>
  <c r="BD30" i="16"/>
  <c r="BE30" i="16"/>
  <c r="BF30" i="16"/>
  <c r="BG30" i="16"/>
  <c r="BH30" i="16"/>
  <c r="BI30" i="16"/>
  <c r="BK30" i="16"/>
  <c r="BM30" i="16"/>
  <c r="BA31" i="16"/>
  <c r="BB31" i="16"/>
  <c r="BC31" i="16"/>
  <c r="BD31" i="16"/>
  <c r="BE31" i="16"/>
  <c r="BF31" i="16"/>
  <c r="BG31" i="16"/>
  <c r="BH31" i="16"/>
  <c r="BI31" i="16"/>
  <c r="BK31" i="16"/>
  <c r="BM31" i="16"/>
  <c r="BA32" i="16"/>
  <c r="BB32" i="16"/>
  <c r="BC32" i="16"/>
  <c r="BD32" i="16"/>
  <c r="BE32" i="16"/>
  <c r="BF32" i="16"/>
  <c r="BG32" i="16"/>
  <c r="BH32" i="16"/>
  <c r="BI32" i="16"/>
  <c r="BK32" i="16"/>
  <c r="BM32" i="16"/>
  <c r="BA33" i="16"/>
  <c r="BB33" i="16"/>
  <c r="BC33" i="16"/>
  <c r="BD33" i="16"/>
  <c r="BE33" i="16"/>
  <c r="BF33" i="16"/>
  <c r="BG33" i="16"/>
  <c r="BH33" i="16"/>
  <c r="BI33" i="16"/>
  <c r="BK33" i="16"/>
  <c r="BM33" i="16"/>
  <c r="BA34" i="16"/>
  <c r="BB34" i="16"/>
  <c r="BC34" i="16"/>
  <c r="BD34" i="16"/>
  <c r="BE34" i="16"/>
  <c r="BF34" i="16"/>
  <c r="BG34" i="16"/>
  <c r="BH34" i="16"/>
  <c r="BI34" i="16"/>
  <c r="BK34" i="16"/>
  <c r="BM34" i="16"/>
  <c r="BA35" i="16"/>
  <c r="BB35" i="16"/>
  <c r="BC35" i="16"/>
  <c r="BD35" i="16"/>
  <c r="BE35" i="16"/>
  <c r="BF35" i="16"/>
  <c r="BG35" i="16"/>
  <c r="BH35" i="16"/>
  <c r="BI35" i="16"/>
  <c r="BK35" i="16"/>
  <c r="BM35" i="16"/>
  <c r="BA36" i="16"/>
  <c r="BB36" i="16"/>
  <c r="BC36" i="16"/>
  <c r="BD36" i="16"/>
  <c r="BE36" i="16"/>
  <c r="BF36" i="16"/>
  <c r="BG36" i="16"/>
  <c r="BH36" i="16"/>
  <c r="BI36" i="16"/>
  <c r="BK36" i="16"/>
  <c r="BM36" i="16"/>
  <c r="BA37" i="16"/>
  <c r="BB37" i="16"/>
  <c r="BC37" i="16"/>
  <c r="BD37" i="16"/>
  <c r="BE37" i="16"/>
  <c r="BF37" i="16"/>
  <c r="BG37" i="16"/>
  <c r="BH37" i="16"/>
  <c r="BI37" i="16"/>
  <c r="BK37" i="16"/>
  <c r="BM37" i="16"/>
  <c r="BA38" i="16"/>
  <c r="BB38" i="16"/>
  <c r="BC38" i="16"/>
  <c r="BD38" i="16"/>
  <c r="BE38" i="16"/>
  <c r="BF38" i="16"/>
  <c r="BG38" i="16"/>
  <c r="BH38" i="16"/>
  <c r="BI38" i="16"/>
  <c r="BK38" i="16"/>
  <c r="BM38" i="16"/>
  <c r="BA39" i="16"/>
  <c r="BB39" i="16"/>
  <c r="BC39" i="16"/>
  <c r="BD39" i="16"/>
  <c r="BE39" i="16"/>
  <c r="BF39" i="16"/>
  <c r="BG39" i="16"/>
  <c r="BH39" i="16"/>
  <c r="BI39" i="16"/>
  <c r="BK39" i="16"/>
  <c r="BM39" i="16"/>
  <c r="BA40" i="16"/>
  <c r="BB40" i="16"/>
  <c r="BC40" i="16"/>
  <c r="BD40" i="16"/>
  <c r="BE40" i="16"/>
  <c r="BF40" i="16"/>
  <c r="BG40" i="16"/>
  <c r="BH40" i="16"/>
  <c r="BI40" i="16"/>
  <c r="BK40" i="16"/>
  <c r="BM40" i="16"/>
  <c r="BA41" i="16"/>
  <c r="BB41" i="16"/>
  <c r="BC41" i="16"/>
  <c r="BD41" i="16"/>
  <c r="BE41" i="16"/>
  <c r="BF41" i="16"/>
  <c r="BG41" i="16"/>
  <c r="BH41" i="16"/>
  <c r="BI41" i="16"/>
  <c r="BK41" i="16"/>
  <c r="BM41" i="16"/>
  <c r="BA42" i="16"/>
  <c r="BB42" i="16"/>
  <c r="BC42" i="16"/>
  <c r="BD42" i="16"/>
  <c r="BE42" i="16"/>
  <c r="BF42" i="16"/>
  <c r="BG42" i="16"/>
  <c r="BH42" i="16"/>
  <c r="BI42" i="16"/>
  <c r="BK42" i="16"/>
  <c r="BM42" i="16"/>
  <c r="BA43" i="16"/>
  <c r="BB43" i="16"/>
  <c r="BC43" i="16"/>
  <c r="BD43" i="16"/>
  <c r="BE43" i="16"/>
  <c r="BF43" i="16"/>
  <c r="BG43" i="16"/>
  <c r="BH43" i="16"/>
  <c r="BI43" i="16"/>
  <c r="BK43" i="16"/>
  <c r="BM43" i="16"/>
  <c r="BA44" i="16"/>
  <c r="BB44" i="16"/>
  <c r="BC44" i="16"/>
  <c r="BD44" i="16"/>
  <c r="BE44" i="16"/>
  <c r="BF44" i="16"/>
  <c r="BG44" i="16"/>
  <c r="BH44" i="16"/>
  <c r="BI44" i="16"/>
  <c r="BK44" i="16"/>
  <c r="BM44" i="16"/>
  <c r="BA45" i="16"/>
  <c r="BB45" i="16"/>
  <c r="BC45" i="16"/>
  <c r="BD45" i="16"/>
  <c r="BE45" i="16"/>
  <c r="BF45" i="16"/>
  <c r="BG45" i="16"/>
  <c r="BH45" i="16"/>
  <c r="BI45" i="16"/>
  <c r="BK45" i="16"/>
  <c r="BM45" i="16"/>
  <c r="BA46" i="16"/>
  <c r="BB46" i="16"/>
  <c r="BC46" i="16"/>
  <c r="BD46" i="16"/>
  <c r="BE46" i="16"/>
  <c r="BF46" i="16"/>
  <c r="BG46" i="16"/>
  <c r="BH46" i="16"/>
  <c r="BI46" i="16"/>
  <c r="BK46" i="16"/>
  <c r="BM46" i="16"/>
  <c r="BA47" i="16"/>
  <c r="BB47" i="16"/>
  <c r="BC47" i="16"/>
  <c r="BD47" i="16"/>
  <c r="BE47" i="16"/>
  <c r="BF47" i="16"/>
  <c r="BG47" i="16"/>
  <c r="BH47" i="16"/>
  <c r="BI47" i="16"/>
  <c r="BK47" i="16"/>
  <c r="BM47" i="16"/>
  <c r="BA48" i="16"/>
  <c r="BB48" i="16"/>
  <c r="BC48" i="16"/>
  <c r="BD48" i="16"/>
  <c r="BE48" i="16"/>
  <c r="BF48" i="16"/>
  <c r="BG48" i="16"/>
  <c r="BH48" i="16"/>
  <c r="BI48" i="16"/>
  <c r="BK48" i="16"/>
  <c r="BM48" i="16"/>
  <c r="BA49" i="16"/>
  <c r="BB49" i="16"/>
  <c r="BC49" i="16"/>
  <c r="BD49" i="16"/>
  <c r="BE49" i="16"/>
  <c r="BF49" i="16"/>
  <c r="BG49" i="16"/>
  <c r="BH49" i="16"/>
  <c r="BI49" i="16"/>
  <c r="BK49" i="16"/>
  <c r="BM49" i="16"/>
  <c r="BA50" i="16"/>
  <c r="BB50" i="16"/>
  <c r="BC50" i="16"/>
  <c r="BD50" i="16"/>
  <c r="BE50" i="16"/>
  <c r="BF50" i="16"/>
  <c r="BG50" i="16"/>
  <c r="BH50" i="16"/>
  <c r="BI50" i="16"/>
  <c r="BK50" i="16"/>
  <c r="BM50" i="16"/>
  <c r="BA51" i="16"/>
  <c r="BB51" i="16"/>
  <c r="BC51" i="16"/>
  <c r="BD51" i="16"/>
  <c r="BE51" i="16"/>
  <c r="BF51" i="16"/>
  <c r="BG51" i="16"/>
  <c r="BH51" i="16"/>
  <c r="BI51" i="16"/>
  <c r="BK51" i="16"/>
  <c r="BM51" i="16"/>
  <c r="BA52" i="16"/>
  <c r="BB52" i="16"/>
  <c r="BC52" i="16"/>
  <c r="BD52" i="16"/>
  <c r="BE52" i="16"/>
  <c r="BF52" i="16"/>
  <c r="BG52" i="16"/>
  <c r="BH52" i="16"/>
  <c r="BI52" i="16"/>
  <c r="BK52" i="16"/>
  <c r="BM52" i="16"/>
  <c r="BA53" i="16"/>
  <c r="BB53" i="16"/>
  <c r="BC53" i="16"/>
  <c r="BD53" i="16"/>
  <c r="BE53" i="16"/>
  <c r="BF53" i="16"/>
  <c r="BG53" i="16"/>
  <c r="BH53" i="16"/>
  <c r="BI53" i="16"/>
  <c r="BK53" i="16"/>
  <c r="BM53" i="16"/>
  <c r="BA54" i="16"/>
  <c r="BB54" i="16"/>
  <c r="BC54" i="16"/>
  <c r="BD54" i="16"/>
  <c r="BE54" i="16"/>
  <c r="BF54" i="16"/>
  <c r="BG54" i="16"/>
  <c r="BH54" i="16"/>
  <c r="BI54" i="16"/>
  <c r="BK54" i="16"/>
  <c r="BM54" i="16"/>
  <c r="BA55" i="16"/>
  <c r="BB55" i="16"/>
  <c r="BC55" i="16"/>
  <c r="BD55" i="16"/>
  <c r="BE55" i="16"/>
  <c r="BF55" i="16"/>
  <c r="BG55" i="16"/>
  <c r="BH55" i="16"/>
  <c r="BI55" i="16"/>
  <c r="BK55" i="16"/>
  <c r="BM55" i="16"/>
  <c r="BA56" i="16"/>
  <c r="BB56" i="16"/>
  <c r="BC56" i="16"/>
  <c r="BD56" i="16"/>
  <c r="BE56" i="16"/>
  <c r="BF56" i="16"/>
  <c r="BG56" i="16"/>
  <c r="BH56" i="16"/>
  <c r="BI56" i="16"/>
  <c r="BK56" i="16"/>
  <c r="BM56" i="16"/>
  <c r="BA57" i="16"/>
  <c r="BB57" i="16"/>
  <c r="BC57" i="16"/>
  <c r="BD57" i="16"/>
  <c r="BE57" i="16"/>
  <c r="BF57" i="16"/>
  <c r="BG57" i="16"/>
  <c r="BH57" i="16"/>
  <c r="BI57" i="16"/>
  <c r="BK57" i="16"/>
  <c r="BM57" i="16"/>
  <c r="BA58" i="16"/>
  <c r="BB58" i="16"/>
  <c r="BC58" i="16"/>
  <c r="BD58" i="16"/>
  <c r="BE58" i="16"/>
  <c r="BF58" i="16"/>
  <c r="BG58" i="16"/>
  <c r="BH58" i="16"/>
  <c r="BI58" i="16"/>
  <c r="BK58" i="16"/>
  <c r="BM58" i="16"/>
  <c r="BA59" i="16"/>
  <c r="BB59" i="16"/>
  <c r="BC59" i="16"/>
  <c r="BD59" i="16"/>
  <c r="BE59" i="16"/>
  <c r="BF59" i="16"/>
  <c r="BG59" i="16"/>
  <c r="BH59" i="16"/>
  <c r="BI59" i="16"/>
  <c r="BK59" i="16"/>
  <c r="BM59" i="16"/>
  <c r="BA60" i="16"/>
  <c r="BB60" i="16"/>
  <c r="BC60" i="16"/>
  <c r="BD60" i="16"/>
  <c r="BE60" i="16"/>
  <c r="BF60" i="16"/>
  <c r="BG60" i="16"/>
  <c r="BH60" i="16"/>
  <c r="BI60" i="16"/>
  <c r="BK60" i="16"/>
  <c r="BM60" i="16"/>
  <c r="BA61" i="16"/>
  <c r="BB61" i="16"/>
  <c r="BC61" i="16"/>
  <c r="BD61" i="16"/>
  <c r="BE61" i="16"/>
  <c r="BF61" i="16"/>
  <c r="BG61" i="16"/>
  <c r="BH61" i="16"/>
  <c r="BI61" i="16"/>
  <c r="BK61" i="16"/>
  <c r="BM61" i="16"/>
  <c r="BA62" i="16"/>
  <c r="BB62" i="16"/>
  <c r="BC62" i="16"/>
  <c r="BD62" i="16"/>
  <c r="BE62" i="16"/>
  <c r="BF62" i="16"/>
  <c r="BG62" i="16"/>
  <c r="BH62" i="16"/>
  <c r="BI62" i="16"/>
  <c r="BK62" i="16"/>
  <c r="BM62" i="16"/>
  <c r="BA63" i="16"/>
  <c r="BB63" i="16"/>
  <c r="BC63" i="16"/>
  <c r="BD63" i="16"/>
  <c r="BE63" i="16"/>
  <c r="BF63" i="16"/>
  <c r="BG63" i="16"/>
  <c r="BH63" i="16"/>
  <c r="BI63" i="16"/>
  <c r="BK63" i="16"/>
  <c r="BM63" i="16"/>
  <c r="BA64" i="16"/>
  <c r="BB64" i="16"/>
  <c r="BC64" i="16"/>
  <c r="BD64" i="16"/>
  <c r="BE64" i="16"/>
  <c r="BF64" i="16"/>
  <c r="BG64" i="16"/>
  <c r="BH64" i="16"/>
  <c r="BI64" i="16"/>
  <c r="BK64" i="16"/>
  <c r="BM64" i="16"/>
  <c r="BA65" i="16"/>
  <c r="BB65" i="16"/>
  <c r="BC65" i="16"/>
  <c r="BD65" i="16"/>
  <c r="BE65" i="16"/>
  <c r="BF65" i="16"/>
  <c r="BG65" i="16"/>
  <c r="BH65" i="16"/>
  <c r="BI65" i="16"/>
  <c r="BK65" i="16"/>
  <c r="BM65" i="16"/>
  <c r="BA66" i="16"/>
  <c r="BB66" i="16"/>
  <c r="BC66" i="16"/>
  <c r="BD66" i="16"/>
  <c r="BE66" i="16"/>
  <c r="BF66" i="16"/>
  <c r="BG66" i="16"/>
  <c r="BH66" i="16"/>
  <c r="BI66" i="16"/>
  <c r="BK66" i="16"/>
  <c r="BM66" i="16"/>
  <c r="BA67" i="16"/>
  <c r="BB67" i="16"/>
  <c r="BC67" i="16"/>
  <c r="BD67" i="16"/>
  <c r="BE67" i="16"/>
  <c r="BF67" i="16"/>
  <c r="BG67" i="16"/>
  <c r="BH67" i="16"/>
  <c r="BI67" i="16"/>
  <c r="BK67" i="16"/>
  <c r="BM67" i="16"/>
  <c r="BA68" i="16"/>
  <c r="BB68" i="16"/>
  <c r="BC68" i="16"/>
  <c r="BD68" i="16"/>
  <c r="BE68" i="16"/>
  <c r="BF68" i="16"/>
  <c r="BG68" i="16"/>
  <c r="BH68" i="16"/>
  <c r="BI68" i="16"/>
  <c r="BK68" i="16"/>
  <c r="BM68" i="16"/>
  <c r="BA69" i="16"/>
  <c r="BB69" i="16"/>
  <c r="BC69" i="16"/>
  <c r="BD69" i="16"/>
  <c r="BE69" i="16"/>
  <c r="BF69" i="16"/>
  <c r="BG69" i="16"/>
  <c r="BH69" i="16"/>
  <c r="BI69" i="16"/>
  <c r="BK69" i="16"/>
  <c r="BM69" i="16"/>
  <c r="BA70" i="16"/>
  <c r="BB70" i="16"/>
  <c r="BC70" i="16"/>
  <c r="BD70" i="16"/>
  <c r="BE70" i="16"/>
  <c r="BF70" i="16"/>
  <c r="BG70" i="16"/>
  <c r="BH70" i="16"/>
  <c r="BI70" i="16"/>
  <c r="BK70" i="16"/>
  <c r="BM70" i="16"/>
  <c r="BA71" i="16"/>
  <c r="BB71" i="16"/>
  <c r="BC71" i="16"/>
  <c r="BD71" i="16"/>
  <c r="BE71" i="16"/>
  <c r="BF71" i="16"/>
  <c r="BG71" i="16"/>
  <c r="BH71" i="16"/>
  <c r="BI71" i="16"/>
  <c r="BK71" i="16"/>
  <c r="BM71" i="16"/>
  <c r="BA72" i="16"/>
  <c r="BB72" i="16"/>
  <c r="BC72" i="16"/>
  <c r="BD72" i="16"/>
  <c r="BE72" i="16"/>
  <c r="BF72" i="16"/>
  <c r="BG72" i="16"/>
  <c r="BH72" i="16"/>
  <c r="BI72" i="16"/>
  <c r="BK72" i="16"/>
  <c r="BM72" i="16"/>
  <c r="BA73" i="16"/>
  <c r="BB73" i="16"/>
  <c r="BC73" i="16"/>
  <c r="BD73" i="16"/>
  <c r="BE73" i="16"/>
  <c r="BF73" i="16"/>
  <c r="BG73" i="16"/>
  <c r="BH73" i="16"/>
  <c r="BI73" i="16"/>
  <c r="BK73" i="16"/>
  <c r="BM73" i="16"/>
  <c r="BA74" i="16"/>
  <c r="BB74" i="16"/>
  <c r="BC74" i="16"/>
  <c r="BD74" i="16"/>
  <c r="BE74" i="16"/>
  <c r="BF74" i="16"/>
  <c r="BG74" i="16"/>
  <c r="BH74" i="16"/>
  <c r="BI74" i="16"/>
  <c r="BK74" i="16"/>
  <c r="BM74" i="16"/>
  <c r="BA75" i="16"/>
  <c r="BB75" i="16"/>
  <c r="BC75" i="16"/>
  <c r="BD75" i="16"/>
  <c r="BE75" i="16"/>
  <c r="BF75" i="16"/>
  <c r="BG75" i="16"/>
  <c r="BH75" i="16"/>
  <c r="BI75" i="16"/>
  <c r="BK75" i="16"/>
  <c r="BM75" i="16"/>
  <c r="BA76" i="16"/>
  <c r="BB76" i="16"/>
  <c r="BC76" i="16"/>
  <c r="BD76" i="16"/>
  <c r="BE76" i="16"/>
  <c r="BF76" i="16"/>
  <c r="BG76" i="16"/>
  <c r="BH76" i="16"/>
  <c r="BI76" i="16"/>
  <c r="BK76" i="16"/>
  <c r="BM76" i="16"/>
  <c r="BA77" i="16"/>
  <c r="BB77" i="16"/>
  <c r="BC77" i="16"/>
  <c r="BD77" i="16"/>
  <c r="BE77" i="16"/>
  <c r="BF77" i="16"/>
  <c r="BG77" i="16"/>
  <c r="BH77" i="16"/>
  <c r="BI77" i="16"/>
  <c r="BK77" i="16"/>
  <c r="BM77" i="16"/>
  <c r="BA78" i="16"/>
  <c r="BB78" i="16"/>
  <c r="BC78" i="16"/>
  <c r="BD78" i="16"/>
  <c r="BE78" i="16"/>
  <c r="BF78" i="16"/>
  <c r="BG78" i="16"/>
  <c r="BH78" i="16"/>
  <c r="BI78" i="16"/>
  <c r="BK78" i="16"/>
  <c r="BM78" i="16"/>
  <c r="BA79" i="16"/>
  <c r="BB79" i="16"/>
  <c r="BC79" i="16"/>
  <c r="BD79" i="16"/>
  <c r="BE79" i="16"/>
  <c r="BF79" i="16"/>
  <c r="BG79" i="16"/>
  <c r="BH79" i="16"/>
  <c r="BI79" i="16"/>
  <c r="BK79" i="16"/>
  <c r="BM79" i="16"/>
  <c r="BA80" i="16"/>
  <c r="BB80" i="16"/>
  <c r="BC80" i="16"/>
  <c r="BD80" i="16"/>
  <c r="BE80" i="16"/>
  <c r="BF80" i="16"/>
  <c r="BG80" i="16"/>
  <c r="BH80" i="16"/>
  <c r="BI80" i="16"/>
  <c r="BK80" i="16"/>
  <c r="BM80" i="16"/>
  <c r="BA81" i="16"/>
  <c r="BB81" i="16"/>
  <c r="BC81" i="16"/>
  <c r="BD81" i="16"/>
  <c r="BE81" i="16"/>
  <c r="BF81" i="16"/>
  <c r="BG81" i="16"/>
  <c r="BH81" i="16"/>
  <c r="BI81" i="16"/>
  <c r="BK81" i="16"/>
  <c r="BM81" i="16"/>
  <c r="BA82" i="16"/>
  <c r="BB82" i="16"/>
  <c r="BC82" i="16"/>
  <c r="BD82" i="16"/>
  <c r="BE82" i="16"/>
  <c r="BF82" i="16"/>
  <c r="BG82" i="16"/>
  <c r="BH82" i="16"/>
  <c r="BI82" i="16"/>
  <c r="BK82" i="16"/>
  <c r="BM82" i="16"/>
  <c r="BA83" i="16"/>
  <c r="BB83" i="16"/>
  <c r="BC83" i="16"/>
  <c r="BD83" i="16"/>
  <c r="BE83" i="16"/>
  <c r="BF83" i="16"/>
  <c r="BG83" i="16"/>
  <c r="BH83" i="16"/>
  <c r="BI83" i="16"/>
  <c r="BK83" i="16"/>
  <c r="BM83" i="16"/>
  <c r="BA84" i="16"/>
  <c r="BB84" i="16"/>
  <c r="BC84" i="16"/>
  <c r="BD84" i="16"/>
  <c r="BE84" i="16"/>
  <c r="BF84" i="16"/>
  <c r="BG84" i="16"/>
  <c r="BH84" i="16"/>
  <c r="BI84" i="16"/>
  <c r="BK84" i="16"/>
  <c r="BM84" i="16"/>
  <c r="BA85" i="16"/>
  <c r="BB85" i="16"/>
  <c r="BC85" i="16"/>
  <c r="BD85" i="16"/>
  <c r="BE85" i="16"/>
  <c r="BF85" i="16"/>
  <c r="BG85" i="16"/>
  <c r="BH85" i="16"/>
  <c r="BI85" i="16"/>
  <c r="BK85" i="16"/>
  <c r="BM85" i="16"/>
  <c r="BA86" i="16"/>
  <c r="BB86" i="16"/>
  <c r="BC86" i="16"/>
  <c r="BD86" i="16"/>
  <c r="BE86" i="16"/>
  <c r="BF86" i="16"/>
  <c r="BG86" i="16"/>
  <c r="BH86" i="16"/>
  <c r="BI86" i="16"/>
  <c r="BK86" i="16"/>
  <c r="BM86" i="16"/>
  <c r="BA87" i="16"/>
  <c r="BB87" i="16"/>
  <c r="BC87" i="16"/>
  <c r="BD87" i="16"/>
  <c r="BE87" i="16"/>
  <c r="BF87" i="16"/>
  <c r="BG87" i="16"/>
  <c r="BH87" i="16"/>
  <c r="BI87" i="16"/>
  <c r="BK87" i="16"/>
  <c r="BM87" i="16"/>
  <c r="BA88" i="16"/>
  <c r="BB88" i="16"/>
  <c r="BC88" i="16"/>
  <c r="BD88" i="16"/>
  <c r="BE88" i="16"/>
  <c r="BF88" i="16"/>
  <c r="BG88" i="16"/>
  <c r="BH88" i="16"/>
  <c r="BI88" i="16"/>
  <c r="BK88" i="16"/>
  <c r="BM88" i="16"/>
  <c r="BA89" i="16"/>
  <c r="BB89" i="16"/>
  <c r="BC89" i="16"/>
  <c r="BD89" i="16"/>
  <c r="BE89" i="16"/>
  <c r="BF89" i="16"/>
  <c r="BG89" i="16"/>
  <c r="BH89" i="16"/>
  <c r="BI89" i="16"/>
  <c r="BK89" i="16"/>
  <c r="BM89" i="16"/>
  <c r="BA90" i="16"/>
  <c r="BB90" i="16"/>
  <c r="BC90" i="16"/>
  <c r="BD90" i="16"/>
  <c r="BE90" i="16"/>
  <c r="BF90" i="16"/>
  <c r="BG90" i="16"/>
  <c r="BH90" i="16"/>
  <c r="BI90" i="16"/>
  <c r="BK90" i="16"/>
  <c r="BM90" i="16"/>
  <c r="BA91" i="16"/>
  <c r="BB91" i="16"/>
  <c r="BC91" i="16"/>
  <c r="BD91" i="16"/>
  <c r="BE91" i="16"/>
  <c r="BF91" i="16"/>
  <c r="BG91" i="16"/>
  <c r="BH91" i="16"/>
  <c r="BI91" i="16"/>
  <c r="BK91" i="16"/>
  <c r="BM91" i="16"/>
  <c r="BA92" i="16"/>
  <c r="BB92" i="16"/>
  <c r="BC92" i="16"/>
  <c r="BD92" i="16"/>
  <c r="BE92" i="16"/>
  <c r="BF92" i="16"/>
  <c r="BG92" i="16"/>
  <c r="BH92" i="16"/>
  <c r="BI92" i="16"/>
  <c r="BK92" i="16"/>
  <c r="BM92" i="16"/>
  <c r="BA93" i="16"/>
  <c r="BB93" i="16"/>
  <c r="BC93" i="16"/>
  <c r="BD93" i="16"/>
  <c r="BE93" i="16"/>
  <c r="BF93" i="16"/>
  <c r="BG93" i="16"/>
  <c r="BH93" i="16"/>
  <c r="BI93" i="16"/>
  <c r="BK93" i="16"/>
  <c r="BM93" i="16"/>
  <c r="BA94" i="16"/>
  <c r="BB94" i="16"/>
  <c r="BC94" i="16"/>
  <c r="BD94" i="16"/>
  <c r="BE94" i="16"/>
  <c r="BF94" i="16"/>
  <c r="BG94" i="16"/>
  <c r="BH94" i="16"/>
  <c r="BI94" i="16"/>
  <c r="BK94" i="16"/>
  <c r="BM94" i="16"/>
  <c r="BA95" i="16"/>
  <c r="BB95" i="16"/>
  <c r="BC95" i="16"/>
  <c r="BD95" i="16"/>
  <c r="BE95" i="16"/>
  <c r="BF95" i="16"/>
  <c r="BG95" i="16"/>
  <c r="BH95" i="16"/>
  <c r="BI95" i="16"/>
  <c r="BK95" i="16"/>
  <c r="BM95" i="16"/>
  <c r="BA96" i="16"/>
  <c r="BB96" i="16"/>
  <c r="BC96" i="16"/>
  <c r="BD96" i="16"/>
  <c r="BE96" i="16"/>
  <c r="BF96" i="16"/>
  <c r="BG96" i="16"/>
  <c r="BH96" i="16"/>
  <c r="BI96" i="16"/>
  <c r="BK96" i="16"/>
  <c r="BM96" i="16"/>
  <c r="BA97" i="16"/>
  <c r="BB97" i="16"/>
  <c r="BC97" i="16"/>
  <c r="BD97" i="16"/>
  <c r="BE97" i="16"/>
  <c r="BF97" i="16"/>
  <c r="BG97" i="16"/>
  <c r="BH97" i="16"/>
  <c r="BI97" i="16"/>
  <c r="BK97" i="16"/>
  <c r="BM97" i="16"/>
  <c r="BA98" i="16"/>
  <c r="BB98" i="16"/>
  <c r="BC98" i="16"/>
  <c r="BD98" i="16"/>
  <c r="BE98" i="16"/>
  <c r="BF98" i="16"/>
  <c r="BG98" i="16"/>
  <c r="BH98" i="16"/>
  <c r="BI98" i="16"/>
  <c r="BK98" i="16"/>
  <c r="BM98" i="16"/>
  <c r="BA99" i="16"/>
  <c r="BB99" i="16"/>
  <c r="BC99" i="16"/>
  <c r="BD99" i="16"/>
  <c r="BE99" i="16"/>
  <c r="BF99" i="16"/>
  <c r="BG99" i="16"/>
  <c r="BH99" i="16"/>
  <c r="BI99" i="16"/>
  <c r="BK99" i="16"/>
  <c r="BM99" i="16"/>
  <c r="BA100" i="16"/>
  <c r="BB100" i="16"/>
  <c r="BC100" i="16"/>
  <c r="BD100" i="16"/>
  <c r="BE100" i="16"/>
  <c r="BF100" i="16"/>
  <c r="BG100" i="16"/>
  <c r="BH100" i="16"/>
  <c r="BI100" i="16"/>
  <c r="BK100" i="16"/>
  <c r="BM100" i="16"/>
  <c r="BA101" i="16"/>
  <c r="BB101" i="16"/>
  <c r="BC101" i="16"/>
  <c r="BD101" i="16"/>
  <c r="BE101" i="16"/>
  <c r="BF101" i="16"/>
  <c r="BG101" i="16"/>
  <c r="BH101" i="16"/>
  <c r="BI101" i="16"/>
  <c r="BK101" i="16"/>
  <c r="BM101" i="16"/>
  <c r="BA102" i="16"/>
  <c r="BB102" i="16"/>
  <c r="BC102" i="16"/>
  <c r="BD102" i="16"/>
  <c r="BE102" i="16"/>
  <c r="BF102" i="16"/>
  <c r="BG102" i="16"/>
  <c r="BH102" i="16"/>
  <c r="BI102" i="16"/>
  <c r="BK102" i="16"/>
  <c r="BM102" i="16"/>
  <c r="BA103" i="16"/>
  <c r="BB103" i="16"/>
  <c r="BC103" i="16"/>
  <c r="BD103" i="16"/>
  <c r="BE103" i="16"/>
  <c r="BF103" i="16"/>
  <c r="BG103" i="16"/>
  <c r="BH103" i="16"/>
  <c r="BI103" i="16"/>
  <c r="BK103" i="16"/>
  <c r="BM103" i="16"/>
  <c r="BA104" i="16"/>
  <c r="BB104" i="16"/>
  <c r="BC104" i="16"/>
  <c r="BD104" i="16"/>
  <c r="BE104" i="16"/>
  <c r="BF104" i="16"/>
  <c r="BG104" i="16"/>
  <c r="BH104" i="16"/>
  <c r="BI104" i="16"/>
  <c r="BK104" i="16"/>
  <c r="BM104" i="16"/>
  <c r="BA105" i="16"/>
  <c r="BB105" i="16"/>
  <c r="BC105" i="16"/>
  <c r="BD105" i="16"/>
  <c r="BE105" i="16"/>
  <c r="BF105" i="16"/>
  <c r="BG105" i="16"/>
  <c r="BH105" i="16"/>
  <c r="BI105" i="16"/>
  <c r="BK105" i="16"/>
  <c r="BM105" i="16"/>
  <c r="BA106" i="16"/>
  <c r="BB106" i="16"/>
  <c r="BC106" i="16"/>
  <c r="BD106" i="16"/>
  <c r="BE106" i="16"/>
  <c r="BF106" i="16"/>
  <c r="BG106" i="16"/>
  <c r="BH106" i="16"/>
  <c r="BI106" i="16"/>
  <c r="BK106" i="16"/>
  <c r="BM106" i="16"/>
  <c r="AJ8" i="16"/>
  <c r="AK8" i="16"/>
  <c r="AL8" i="16"/>
  <c r="AM8" i="16"/>
  <c r="AN8" i="16"/>
  <c r="AO8" i="16"/>
  <c r="AS8" i="16"/>
  <c r="AT8" i="16"/>
  <c r="AJ9" i="16"/>
  <c r="AK9" i="16"/>
  <c r="AL9" i="16"/>
  <c r="AM9" i="16"/>
  <c r="AN9" i="16"/>
  <c r="AO9" i="16"/>
  <c r="AS9" i="16"/>
  <c r="AT9" i="16"/>
  <c r="AJ10" i="16"/>
  <c r="AK10" i="16"/>
  <c r="AL10" i="16"/>
  <c r="AM10" i="16"/>
  <c r="AN10" i="16"/>
  <c r="AO10" i="16"/>
  <c r="AS10" i="16"/>
  <c r="AT10" i="16"/>
  <c r="AJ11" i="16"/>
  <c r="AK11" i="16"/>
  <c r="AL11" i="16"/>
  <c r="AM11" i="16"/>
  <c r="AN11" i="16"/>
  <c r="AO11" i="16"/>
  <c r="AS11" i="16"/>
  <c r="AT11" i="16"/>
  <c r="AJ12" i="16"/>
  <c r="AK12" i="16"/>
  <c r="AL12" i="16"/>
  <c r="AM12" i="16"/>
  <c r="AN12" i="16"/>
  <c r="AO12" i="16"/>
  <c r="AS12" i="16"/>
  <c r="AT12" i="16"/>
  <c r="AJ13" i="16"/>
  <c r="AK13" i="16"/>
  <c r="AL13" i="16"/>
  <c r="AM13" i="16"/>
  <c r="AN13" i="16"/>
  <c r="AO13" i="16"/>
  <c r="AS13" i="16"/>
  <c r="AT13" i="16"/>
  <c r="AJ14" i="16"/>
  <c r="AK14" i="16"/>
  <c r="AL14" i="16"/>
  <c r="AM14" i="16"/>
  <c r="AN14" i="16"/>
  <c r="AO14" i="16"/>
  <c r="AS14" i="16"/>
  <c r="AT14" i="16"/>
  <c r="AJ15" i="16"/>
  <c r="AK15" i="16"/>
  <c r="AL15" i="16"/>
  <c r="AM15" i="16"/>
  <c r="AN15" i="16"/>
  <c r="AO15" i="16"/>
  <c r="AS15" i="16"/>
  <c r="AT15" i="16"/>
  <c r="AJ16" i="16"/>
  <c r="AK16" i="16"/>
  <c r="AL16" i="16"/>
  <c r="AM16" i="16"/>
  <c r="AN16" i="16"/>
  <c r="AO16" i="16"/>
  <c r="AS16" i="16"/>
  <c r="AT16" i="16"/>
  <c r="AJ17" i="16"/>
  <c r="AK17" i="16"/>
  <c r="AL17" i="16"/>
  <c r="AM17" i="16"/>
  <c r="AN17" i="16"/>
  <c r="AO17" i="16"/>
  <c r="AS17" i="16"/>
  <c r="AT17" i="16"/>
  <c r="AJ18" i="16"/>
  <c r="AK18" i="16"/>
  <c r="AL18" i="16"/>
  <c r="AM18" i="16"/>
  <c r="AN18" i="16"/>
  <c r="AO18" i="16"/>
  <c r="AS18" i="16"/>
  <c r="AT18" i="16"/>
  <c r="AJ19" i="16"/>
  <c r="AK19" i="16"/>
  <c r="AL19" i="16"/>
  <c r="AM19" i="16"/>
  <c r="AN19" i="16"/>
  <c r="AO19" i="16"/>
  <c r="AS19" i="16"/>
  <c r="AT19" i="16"/>
  <c r="AJ20" i="16"/>
  <c r="AK20" i="16"/>
  <c r="AL20" i="16"/>
  <c r="AM20" i="16"/>
  <c r="AN20" i="16"/>
  <c r="AO20" i="16"/>
  <c r="AS20" i="16"/>
  <c r="AT20" i="16"/>
  <c r="AJ21" i="16"/>
  <c r="AK21" i="16"/>
  <c r="AL21" i="16"/>
  <c r="AM21" i="16"/>
  <c r="AN21" i="16"/>
  <c r="AO21" i="16"/>
  <c r="AS21" i="16"/>
  <c r="AT21" i="16"/>
  <c r="AJ22" i="16"/>
  <c r="AK22" i="16"/>
  <c r="AL22" i="16"/>
  <c r="AM22" i="16"/>
  <c r="AN22" i="16"/>
  <c r="AO22" i="16"/>
  <c r="AS22" i="16"/>
  <c r="AT22" i="16"/>
  <c r="AJ23" i="16"/>
  <c r="AK23" i="16"/>
  <c r="AL23" i="16"/>
  <c r="AM23" i="16"/>
  <c r="AN23" i="16"/>
  <c r="AO23" i="16"/>
  <c r="AS23" i="16"/>
  <c r="AT23" i="16"/>
  <c r="AJ24" i="16"/>
  <c r="AK24" i="16"/>
  <c r="AL24" i="16"/>
  <c r="AM24" i="16"/>
  <c r="AN24" i="16"/>
  <c r="AO24" i="16"/>
  <c r="AS24" i="16"/>
  <c r="AT24" i="16"/>
  <c r="AJ25" i="16"/>
  <c r="AK25" i="16"/>
  <c r="AL25" i="16"/>
  <c r="AM25" i="16"/>
  <c r="AN25" i="16"/>
  <c r="AO25" i="16"/>
  <c r="AS25" i="16"/>
  <c r="AT25" i="16"/>
  <c r="AJ26" i="16"/>
  <c r="AK26" i="16"/>
  <c r="AL26" i="16"/>
  <c r="AM26" i="16"/>
  <c r="AN26" i="16"/>
  <c r="AO26" i="16"/>
  <c r="AS26" i="16"/>
  <c r="AT26" i="16"/>
  <c r="AJ27" i="16"/>
  <c r="AK27" i="16"/>
  <c r="AL27" i="16"/>
  <c r="AM27" i="16"/>
  <c r="AN27" i="16"/>
  <c r="AO27" i="16"/>
  <c r="AS27" i="16"/>
  <c r="AT27" i="16"/>
  <c r="AJ28" i="16"/>
  <c r="AK28" i="16"/>
  <c r="AL28" i="16"/>
  <c r="AM28" i="16"/>
  <c r="AN28" i="16"/>
  <c r="AO28" i="16"/>
  <c r="AS28" i="16"/>
  <c r="AT28" i="16"/>
  <c r="AJ29" i="16"/>
  <c r="AK29" i="16"/>
  <c r="AL29" i="16"/>
  <c r="AM29" i="16"/>
  <c r="AN29" i="16"/>
  <c r="AO29" i="16"/>
  <c r="AS29" i="16"/>
  <c r="AT29" i="16"/>
  <c r="AJ30" i="16"/>
  <c r="AK30" i="16"/>
  <c r="AL30" i="16"/>
  <c r="AM30" i="16"/>
  <c r="AN30" i="16"/>
  <c r="AO30" i="16"/>
  <c r="AS30" i="16"/>
  <c r="AT30" i="16"/>
  <c r="AJ31" i="16"/>
  <c r="AK31" i="16"/>
  <c r="AL31" i="16"/>
  <c r="AM31" i="16"/>
  <c r="AN31" i="16"/>
  <c r="AO31" i="16"/>
  <c r="AS31" i="16"/>
  <c r="AT31" i="16"/>
  <c r="AJ32" i="16"/>
  <c r="AK32" i="16"/>
  <c r="AL32" i="16"/>
  <c r="AM32" i="16"/>
  <c r="AN32" i="16"/>
  <c r="AO32" i="16"/>
  <c r="AS32" i="16"/>
  <c r="AT32" i="16"/>
  <c r="AJ33" i="16"/>
  <c r="AK33" i="16"/>
  <c r="AL33" i="16"/>
  <c r="AM33" i="16"/>
  <c r="AN33" i="16"/>
  <c r="AO33" i="16"/>
  <c r="AS33" i="16"/>
  <c r="AT33" i="16"/>
  <c r="AJ34" i="16"/>
  <c r="AK34" i="16"/>
  <c r="AL34" i="16"/>
  <c r="AM34" i="16"/>
  <c r="AN34" i="16"/>
  <c r="AO34" i="16"/>
  <c r="AS34" i="16"/>
  <c r="AT34" i="16"/>
  <c r="AJ35" i="16"/>
  <c r="AK35" i="16"/>
  <c r="AL35" i="16"/>
  <c r="AM35" i="16"/>
  <c r="AN35" i="16"/>
  <c r="AO35" i="16"/>
  <c r="AS35" i="16"/>
  <c r="AT35" i="16"/>
  <c r="AJ36" i="16"/>
  <c r="AK36" i="16"/>
  <c r="AL36" i="16"/>
  <c r="AM36" i="16"/>
  <c r="AN36" i="16"/>
  <c r="AO36" i="16"/>
  <c r="AS36" i="16"/>
  <c r="AT36" i="16"/>
  <c r="AJ37" i="16"/>
  <c r="AK37" i="16"/>
  <c r="AL37" i="16"/>
  <c r="AM37" i="16"/>
  <c r="AN37" i="16"/>
  <c r="AO37" i="16"/>
  <c r="AS37" i="16"/>
  <c r="AT37" i="16"/>
  <c r="AJ38" i="16"/>
  <c r="AK38" i="16"/>
  <c r="AL38" i="16"/>
  <c r="AM38" i="16"/>
  <c r="AN38" i="16"/>
  <c r="AO38" i="16"/>
  <c r="AS38" i="16"/>
  <c r="AT38" i="16"/>
  <c r="AJ39" i="16"/>
  <c r="AK39" i="16"/>
  <c r="AL39" i="16"/>
  <c r="AM39" i="16"/>
  <c r="AN39" i="16"/>
  <c r="AO39" i="16"/>
  <c r="AS39" i="16"/>
  <c r="AT39" i="16"/>
  <c r="AJ40" i="16"/>
  <c r="AK40" i="16"/>
  <c r="AL40" i="16"/>
  <c r="AM40" i="16"/>
  <c r="AN40" i="16"/>
  <c r="AO40" i="16"/>
  <c r="AS40" i="16"/>
  <c r="AT40" i="16"/>
  <c r="AJ41" i="16"/>
  <c r="AK41" i="16"/>
  <c r="AL41" i="16"/>
  <c r="AM41" i="16"/>
  <c r="AN41" i="16"/>
  <c r="AO41" i="16"/>
  <c r="AS41" i="16"/>
  <c r="AT41" i="16"/>
  <c r="AJ42" i="16"/>
  <c r="AK42" i="16"/>
  <c r="AL42" i="16"/>
  <c r="AM42" i="16"/>
  <c r="AN42" i="16"/>
  <c r="AO42" i="16"/>
  <c r="AS42" i="16"/>
  <c r="AT42" i="16"/>
  <c r="AJ43" i="16"/>
  <c r="AK43" i="16"/>
  <c r="AL43" i="16"/>
  <c r="AM43" i="16"/>
  <c r="AN43" i="16"/>
  <c r="AO43" i="16"/>
  <c r="AS43" i="16"/>
  <c r="AT43" i="16"/>
  <c r="AJ44" i="16"/>
  <c r="AK44" i="16"/>
  <c r="AL44" i="16"/>
  <c r="AM44" i="16"/>
  <c r="AN44" i="16"/>
  <c r="AO44" i="16"/>
  <c r="AS44" i="16"/>
  <c r="AT44" i="16"/>
  <c r="AJ45" i="16"/>
  <c r="AK45" i="16"/>
  <c r="AL45" i="16"/>
  <c r="AM45" i="16"/>
  <c r="AN45" i="16"/>
  <c r="AO45" i="16"/>
  <c r="AS45" i="16"/>
  <c r="AT45" i="16"/>
  <c r="AJ46" i="16"/>
  <c r="AK46" i="16"/>
  <c r="AL46" i="16"/>
  <c r="AM46" i="16"/>
  <c r="AN46" i="16"/>
  <c r="AO46" i="16"/>
  <c r="AS46" i="16"/>
  <c r="AT46" i="16"/>
  <c r="AJ47" i="16"/>
  <c r="AK47" i="16"/>
  <c r="AL47" i="16"/>
  <c r="AM47" i="16"/>
  <c r="AN47" i="16"/>
  <c r="AO47" i="16"/>
  <c r="AS47" i="16"/>
  <c r="AT47" i="16"/>
  <c r="AJ48" i="16"/>
  <c r="AK48" i="16"/>
  <c r="AL48" i="16"/>
  <c r="AM48" i="16"/>
  <c r="AN48" i="16"/>
  <c r="AO48" i="16"/>
  <c r="AS48" i="16"/>
  <c r="AT48" i="16"/>
  <c r="AJ49" i="16"/>
  <c r="AK49" i="16"/>
  <c r="AL49" i="16"/>
  <c r="AM49" i="16"/>
  <c r="AN49" i="16"/>
  <c r="AO49" i="16"/>
  <c r="AS49" i="16"/>
  <c r="AT49" i="16"/>
  <c r="AJ50" i="16"/>
  <c r="AK50" i="16"/>
  <c r="AL50" i="16"/>
  <c r="AM50" i="16"/>
  <c r="AN50" i="16"/>
  <c r="AO50" i="16"/>
  <c r="AS50" i="16"/>
  <c r="AT50" i="16"/>
  <c r="AJ51" i="16"/>
  <c r="AK51" i="16"/>
  <c r="AL51" i="16"/>
  <c r="AM51" i="16"/>
  <c r="AN51" i="16"/>
  <c r="AO51" i="16"/>
  <c r="AS51" i="16"/>
  <c r="AT51" i="16"/>
  <c r="AJ52" i="16"/>
  <c r="AK52" i="16"/>
  <c r="AL52" i="16"/>
  <c r="AM52" i="16"/>
  <c r="AN52" i="16"/>
  <c r="AO52" i="16"/>
  <c r="AS52" i="16"/>
  <c r="AT52" i="16"/>
  <c r="AJ53" i="16"/>
  <c r="AK53" i="16"/>
  <c r="AL53" i="16"/>
  <c r="AM53" i="16"/>
  <c r="AN53" i="16"/>
  <c r="AO53" i="16"/>
  <c r="AS53" i="16"/>
  <c r="AT53" i="16"/>
  <c r="AJ54" i="16"/>
  <c r="AK54" i="16"/>
  <c r="AL54" i="16"/>
  <c r="AM54" i="16"/>
  <c r="AN54" i="16"/>
  <c r="AO54" i="16"/>
  <c r="AS54" i="16"/>
  <c r="AT54" i="16"/>
  <c r="AJ55" i="16"/>
  <c r="AK55" i="16"/>
  <c r="AL55" i="16"/>
  <c r="AM55" i="16"/>
  <c r="AN55" i="16"/>
  <c r="AO55" i="16"/>
  <c r="AS55" i="16"/>
  <c r="AT55" i="16"/>
  <c r="AJ56" i="16"/>
  <c r="AK56" i="16"/>
  <c r="AL56" i="16"/>
  <c r="AM56" i="16"/>
  <c r="AN56" i="16"/>
  <c r="AO56" i="16"/>
  <c r="AS56" i="16"/>
  <c r="AT56" i="16"/>
  <c r="AJ57" i="16"/>
  <c r="AK57" i="16"/>
  <c r="AL57" i="16"/>
  <c r="AM57" i="16"/>
  <c r="AN57" i="16"/>
  <c r="AO57" i="16"/>
  <c r="AS57" i="16"/>
  <c r="AT57" i="16"/>
  <c r="AJ58" i="16"/>
  <c r="AK58" i="16"/>
  <c r="AL58" i="16"/>
  <c r="AM58" i="16"/>
  <c r="AN58" i="16"/>
  <c r="AO58" i="16"/>
  <c r="AS58" i="16"/>
  <c r="AT58" i="16"/>
  <c r="AJ59" i="16"/>
  <c r="AK59" i="16"/>
  <c r="AL59" i="16"/>
  <c r="AM59" i="16"/>
  <c r="AN59" i="16"/>
  <c r="AO59" i="16"/>
  <c r="AS59" i="16"/>
  <c r="AT59" i="16"/>
  <c r="AJ60" i="16"/>
  <c r="AK60" i="16"/>
  <c r="AL60" i="16"/>
  <c r="AM60" i="16"/>
  <c r="AN60" i="16"/>
  <c r="AO60" i="16"/>
  <c r="AS60" i="16"/>
  <c r="AT60" i="16"/>
  <c r="AJ61" i="16"/>
  <c r="AK61" i="16"/>
  <c r="AL61" i="16"/>
  <c r="AM61" i="16"/>
  <c r="AN61" i="16"/>
  <c r="AO61" i="16"/>
  <c r="AS61" i="16"/>
  <c r="AT61" i="16"/>
  <c r="AJ62" i="16"/>
  <c r="AK62" i="16"/>
  <c r="AL62" i="16"/>
  <c r="AM62" i="16"/>
  <c r="AN62" i="16"/>
  <c r="AO62" i="16"/>
  <c r="AS62" i="16"/>
  <c r="AT62" i="16"/>
  <c r="AJ63" i="16"/>
  <c r="AK63" i="16"/>
  <c r="AL63" i="16"/>
  <c r="AM63" i="16"/>
  <c r="AN63" i="16"/>
  <c r="AO63" i="16"/>
  <c r="AS63" i="16"/>
  <c r="AT63" i="16"/>
  <c r="AJ64" i="16"/>
  <c r="AK64" i="16"/>
  <c r="AL64" i="16"/>
  <c r="AM64" i="16"/>
  <c r="AN64" i="16"/>
  <c r="AO64" i="16"/>
  <c r="AS64" i="16"/>
  <c r="AT64" i="16"/>
  <c r="AJ65" i="16"/>
  <c r="AK65" i="16"/>
  <c r="AL65" i="16"/>
  <c r="AM65" i="16"/>
  <c r="AN65" i="16"/>
  <c r="AO65" i="16"/>
  <c r="AS65" i="16"/>
  <c r="AT65" i="16"/>
  <c r="AJ66" i="16"/>
  <c r="AK66" i="16"/>
  <c r="AL66" i="16"/>
  <c r="AM66" i="16"/>
  <c r="AN66" i="16"/>
  <c r="AO66" i="16"/>
  <c r="AS66" i="16"/>
  <c r="AT66" i="16"/>
  <c r="AJ67" i="16"/>
  <c r="AK67" i="16"/>
  <c r="AL67" i="16"/>
  <c r="AM67" i="16"/>
  <c r="AN67" i="16"/>
  <c r="AO67" i="16"/>
  <c r="AS67" i="16"/>
  <c r="AT67" i="16"/>
  <c r="AJ68" i="16"/>
  <c r="AK68" i="16"/>
  <c r="AL68" i="16"/>
  <c r="AM68" i="16"/>
  <c r="AN68" i="16"/>
  <c r="AO68" i="16"/>
  <c r="AS68" i="16"/>
  <c r="AT68" i="16"/>
  <c r="AJ69" i="16"/>
  <c r="AK69" i="16"/>
  <c r="AL69" i="16"/>
  <c r="AM69" i="16"/>
  <c r="AN69" i="16"/>
  <c r="AO69" i="16"/>
  <c r="AS69" i="16"/>
  <c r="AT69" i="16"/>
  <c r="AJ70" i="16"/>
  <c r="AK70" i="16"/>
  <c r="AL70" i="16"/>
  <c r="AM70" i="16"/>
  <c r="AN70" i="16"/>
  <c r="AO70" i="16"/>
  <c r="AS70" i="16"/>
  <c r="AT70" i="16"/>
  <c r="AJ71" i="16"/>
  <c r="AK71" i="16"/>
  <c r="AL71" i="16"/>
  <c r="AM71" i="16"/>
  <c r="AN71" i="16"/>
  <c r="AO71" i="16"/>
  <c r="AS71" i="16"/>
  <c r="AT71" i="16"/>
  <c r="AJ72" i="16"/>
  <c r="AK72" i="16"/>
  <c r="AL72" i="16"/>
  <c r="AM72" i="16"/>
  <c r="AN72" i="16"/>
  <c r="AO72" i="16"/>
  <c r="AS72" i="16"/>
  <c r="AT72" i="16"/>
  <c r="AJ73" i="16"/>
  <c r="AK73" i="16"/>
  <c r="AL73" i="16"/>
  <c r="AM73" i="16"/>
  <c r="AN73" i="16"/>
  <c r="AO73" i="16"/>
  <c r="AS73" i="16"/>
  <c r="AT73" i="16"/>
  <c r="AJ74" i="16"/>
  <c r="AK74" i="16"/>
  <c r="AL74" i="16"/>
  <c r="AM74" i="16"/>
  <c r="AN74" i="16"/>
  <c r="AO74" i="16"/>
  <c r="AS74" i="16"/>
  <c r="AT74" i="16"/>
  <c r="AJ75" i="16"/>
  <c r="AK75" i="16"/>
  <c r="AL75" i="16"/>
  <c r="AM75" i="16"/>
  <c r="AN75" i="16"/>
  <c r="AO75" i="16"/>
  <c r="AS75" i="16"/>
  <c r="AT75" i="16"/>
  <c r="AJ76" i="16"/>
  <c r="AK76" i="16"/>
  <c r="AL76" i="16"/>
  <c r="AM76" i="16"/>
  <c r="AN76" i="16"/>
  <c r="AO76" i="16"/>
  <c r="AS76" i="16"/>
  <c r="AT76" i="16"/>
  <c r="AJ77" i="16"/>
  <c r="AK77" i="16"/>
  <c r="AL77" i="16"/>
  <c r="AM77" i="16"/>
  <c r="AN77" i="16"/>
  <c r="AO77" i="16"/>
  <c r="AS77" i="16"/>
  <c r="AT77" i="16"/>
  <c r="AJ78" i="16"/>
  <c r="AK78" i="16"/>
  <c r="AL78" i="16"/>
  <c r="AM78" i="16"/>
  <c r="AN78" i="16"/>
  <c r="AO78" i="16"/>
  <c r="AS78" i="16"/>
  <c r="AT78" i="16"/>
  <c r="AJ79" i="16"/>
  <c r="AK79" i="16"/>
  <c r="AL79" i="16"/>
  <c r="AM79" i="16"/>
  <c r="AN79" i="16"/>
  <c r="AO79" i="16"/>
  <c r="AS79" i="16"/>
  <c r="AT79" i="16"/>
  <c r="AJ80" i="16"/>
  <c r="AK80" i="16"/>
  <c r="AL80" i="16"/>
  <c r="AM80" i="16"/>
  <c r="AN80" i="16"/>
  <c r="AO80" i="16"/>
  <c r="AS80" i="16"/>
  <c r="AT80" i="16"/>
  <c r="AJ81" i="16"/>
  <c r="AK81" i="16"/>
  <c r="AL81" i="16"/>
  <c r="AM81" i="16"/>
  <c r="AN81" i="16"/>
  <c r="AO81" i="16"/>
  <c r="AS81" i="16"/>
  <c r="AT81" i="16"/>
  <c r="AJ82" i="16"/>
  <c r="AK82" i="16"/>
  <c r="AL82" i="16"/>
  <c r="AM82" i="16"/>
  <c r="AN82" i="16"/>
  <c r="AO82" i="16"/>
  <c r="AS82" i="16"/>
  <c r="AT82" i="16"/>
  <c r="AJ83" i="16"/>
  <c r="AK83" i="16"/>
  <c r="AL83" i="16"/>
  <c r="AM83" i="16"/>
  <c r="AN83" i="16"/>
  <c r="AO83" i="16"/>
  <c r="AS83" i="16"/>
  <c r="AT83" i="16"/>
  <c r="AJ84" i="16"/>
  <c r="AK84" i="16"/>
  <c r="AL84" i="16"/>
  <c r="AM84" i="16"/>
  <c r="AN84" i="16"/>
  <c r="AO84" i="16"/>
  <c r="AS84" i="16"/>
  <c r="AT84" i="16"/>
  <c r="AJ85" i="16"/>
  <c r="AK85" i="16"/>
  <c r="AL85" i="16"/>
  <c r="AM85" i="16"/>
  <c r="AN85" i="16"/>
  <c r="AO85" i="16"/>
  <c r="AS85" i="16"/>
  <c r="AT85" i="16"/>
  <c r="AJ86" i="16"/>
  <c r="AK86" i="16"/>
  <c r="AL86" i="16"/>
  <c r="AM86" i="16"/>
  <c r="AN86" i="16"/>
  <c r="AO86" i="16"/>
  <c r="AS86" i="16"/>
  <c r="AT86" i="16"/>
  <c r="AJ87" i="16"/>
  <c r="AK87" i="16"/>
  <c r="AL87" i="16"/>
  <c r="AM87" i="16"/>
  <c r="AN87" i="16"/>
  <c r="AO87" i="16"/>
  <c r="AS87" i="16"/>
  <c r="AT87" i="16"/>
  <c r="AJ88" i="16"/>
  <c r="AK88" i="16"/>
  <c r="AL88" i="16"/>
  <c r="AM88" i="16"/>
  <c r="AN88" i="16"/>
  <c r="AO88" i="16"/>
  <c r="AS88" i="16"/>
  <c r="AT88" i="16"/>
  <c r="AJ89" i="16"/>
  <c r="AK89" i="16"/>
  <c r="AL89" i="16"/>
  <c r="AM89" i="16"/>
  <c r="AN89" i="16"/>
  <c r="AO89" i="16"/>
  <c r="AS89" i="16"/>
  <c r="AT89" i="16"/>
  <c r="AJ90" i="16"/>
  <c r="AK90" i="16"/>
  <c r="AL90" i="16"/>
  <c r="AM90" i="16"/>
  <c r="AN90" i="16"/>
  <c r="AO90" i="16"/>
  <c r="AS90" i="16"/>
  <c r="AT90" i="16"/>
  <c r="AJ91" i="16"/>
  <c r="AK91" i="16"/>
  <c r="AL91" i="16"/>
  <c r="AM91" i="16"/>
  <c r="AN91" i="16"/>
  <c r="AO91" i="16"/>
  <c r="AS91" i="16"/>
  <c r="AT91" i="16"/>
  <c r="AJ92" i="16"/>
  <c r="AK92" i="16"/>
  <c r="AL92" i="16"/>
  <c r="AM92" i="16"/>
  <c r="AN92" i="16"/>
  <c r="AO92" i="16"/>
  <c r="AS92" i="16"/>
  <c r="AT92" i="16"/>
  <c r="AJ93" i="16"/>
  <c r="AK93" i="16"/>
  <c r="AL93" i="16"/>
  <c r="AM93" i="16"/>
  <c r="AN93" i="16"/>
  <c r="AO93" i="16"/>
  <c r="AS93" i="16"/>
  <c r="AT93" i="16"/>
  <c r="AJ94" i="16"/>
  <c r="AK94" i="16"/>
  <c r="AL94" i="16"/>
  <c r="AM94" i="16"/>
  <c r="AN94" i="16"/>
  <c r="AO94" i="16"/>
  <c r="AS94" i="16"/>
  <c r="AT94" i="16"/>
  <c r="AJ95" i="16"/>
  <c r="AK95" i="16"/>
  <c r="AL95" i="16"/>
  <c r="AM95" i="16"/>
  <c r="AN95" i="16"/>
  <c r="AO95" i="16"/>
  <c r="AS95" i="16"/>
  <c r="AT95" i="16"/>
  <c r="AJ96" i="16"/>
  <c r="AK96" i="16"/>
  <c r="AL96" i="16"/>
  <c r="AM96" i="16"/>
  <c r="AN96" i="16"/>
  <c r="AO96" i="16"/>
  <c r="AS96" i="16"/>
  <c r="AT96" i="16"/>
  <c r="AJ97" i="16"/>
  <c r="AK97" i="16"/>
  <c r="AL97" i="16"/>
  <c r="AM97" i="16"/>
  <c r="AN97" i="16"/>
  <c r="AO97" i="16"/>
  <c r="AS97" i="16"/>
  <c r="AT97" i="16"/>
  <c r="AJ98" i="16"/>
  <c r="AK98" i="16"/>
  <c r="AL98" i="16"/>
  <c r="AM98" i="16"/>
  <c r="AN98" i="16"/>
  <c r="AO98" i="16"/>
  <c r="AS98" i="16"/>
  <c r="AT98" i="16"/>
  <c r="AJ99" i="16"/>
  <c r="AK99" i="16"/>
  <c r="AL99" i="16"/>
  <c r="AM99" i="16"/>
  <c r="AN99" i="16"/>
  <c r="AO99" i="16"/>
  <c r="AS99" i="16"/>
  <c r="AT99" i="16"/>
  <c r="AJ100" i="16"/>
  <c r="AK100" i="16"/>
  <c r="AL100" i="16"/>
  <c r="AM100" i="16"/>
  <c r="AN100" i="16"/>
  <c r="AO100" i="16"/>
  <c r="AS100" i="16"/>
  <c r="AT100" i="16"/>
  <c r="AJ101" i="16"/>
  <c r="AK101" i="16"/>
  <c r="AL101" i="16"/>
  <c r="AM101" i="16"/>
  <c r="AN101" i="16"/>
  <c r="AO101" i="16"/>
  <c r="AS101" i="16"/>
  <c r="AT101" i="16"/>
  <c r="AJ102" i="16"/>
  <c r="AK102" i="16"/>
  <c r="AL102" i="16"/>
  <c r="AM102" i="16"/>
  <c r="AN102" i="16"/>
  <c r="AO102" i="16"/>
  <c r="AS102" i="16"/>
  <c r="AT102" i="16"/>
  <c r="AJ103" i="16"/>
  <c r="AK103" i="16"/>
  <c r="AL103" i="16"/>
  <c r="AM103" i="16"/>
  <c r="AN103" i="16"/>
  <c r="AO103" i="16"/>
  <c r="AS103" i="16"/>
  <c r="AT103" i="16"/>
  <c r="AJ104" i="16"/>
  <c r="AK104" i="16"/>
  <c r="AL104" i="16"/>
  <c r="AM104" i="16"/>
  <c r="AN104" i="16"/>
  <c r="AO104" i="16"/>
  <c r="AS104" i="16"/>
  <c r="AT104" i="16"/>
  <c r="AJ105" i="16"/>
  <c r="AK105" i="16"/>
  <c r="AL105" i="16"/>
  <c r="AM105" i="16"/>
  <c r="AN105" i="16"/>
  <c r="AO105" i="16"/>
  <c r="AS105" i="16"/>
  <c r="AT105" i="16"/>
  <c r="AJ106" i="16"/>
  <c r="AK106" i="16"/>
  <c r="AL106" i="16"/>
  <c r="AM106" i="16"/>
  <c r="AN106" i="16"/>
  <c r="AO106" i="16"/>
  <c r="AS106" i="16"/>
  <c r="AT106" i="16"/>
  <c r="AF8" i="16"/>
  <c r="AF9" i="16"/>
  <c r="AF10" i="16"/>
  <c r="AF11" i="16"/>
  <c r="AF12" i="16"/>
  <c r="AF13" i="16"/>
  <c r="AF14" i="16"/>
  <c r="AF15" i="16"/>
  <c r="AF16" i="16"/>
  <c r="AF17" i="16"/>
  <c r="AF18" i="16"/>
  <c r="AF19" i="16"/>
  <c r="AF20" i="16"/>
  <c r="AF21" i="16"/>
  <c r="AF22" i="16"/>
  <c r="AF23" i="16"/>
  <c r="AF24" i="16"/>
  <c r="AF25" i="16"/>
  <c r="AF26" i="16"/>
  <c r="AF27" i="16"/>
  <c r="AF28" i="16"/>
  <c r="AF29" i="16"/>
  <c r="AF30" i="16"/>
  <c r="AF31" i="16"/>
  <c r="AF32" i="16"/>
  <c r="AF33" i="16"/>
  <c r="AF34" i="16"/>
  <c r="AF35" i="16"/>
  <c r="AF36" i="16"/>
  <c r="AF37" i="16"/>
  <c r="AF38" i="16"/>
  <c r="AF39" i="16"/>
  <c r="AF40" i="16"/>
  <c r="AF41" i="16"/>
  <c r="AF42" i="16"/>
  <c r="AF43" i="16"/>
  <c r="AF44" i="16"/>
  <c r="AF45" i="16"/>
  <c r="AF46" i="16"/>
  <c r="AF47" i="16"/>
  <c r="AF48" i="16"/>
  <c r="AF49" i="16"/>
  <c r="AF50" i="16"/>
  <c r="AF51" i="16"/>
  <c r="AF52" i="16"/>
  <c r="AF53" i="16"/>
  <c r="AF54" i="16"/>
  <c r="AF55" i="16"/>
  <c r="AF56" i="16"/>
  <c r="AF57" i="16"/>
  <c r="AF58" i="16"/>
  <c r="AF59" i="16"/>
  <c r="AF60" i="16"/>
  <c r="AF61" i="16"/>
  <c r="AF62" i="16"/>
  <c r="AF63" i="16"/>
  <c r="AF64" i="16"/>
  <c r="AF65" i="16"/>
  <c r="AF66" i="16"/>
  <c r="AF67" i="16"/>
  <c r="AF68" i="16"/>
  <c r="AF69" i="16"/>
  <c r="AF70" i="16"/>
  <c r="AF71" i="16"/>
  <c r="AF72" i="16"/>
  <c r="AF73" i="16"/>
  <c r="AF74" i="16"/>
  <c r="AF75" i="16"/>
  <c r="AF76" i="16"/>
  <c r="AF77" i="16"/>
  <c r="AF78" i="16"/>
  <c r="AF79" i="16"/>
  <c r="AF80" i="16"/>
  <c r="AF81" i="16"/>
  <c r="AF82" i="16"/>
  <c r="AF83" i="16"/>
  <c r="AF84" i="16"/>
  <c r="AF85" i="16"/>
  <c r="AF86" i="16"/>
  <c r="AF87" i="16"/>
  <c r="AF88" i="16"/>
  <c r="AF89" i="16"/>
  <c r="AF90" i="16"/>
  <c r="AF91" i="16"/>
  <c r="AF92" i="16"/>
  <c r="AF93" i="16"/>
  <c r="AF94" i="16"/>
  <c r="AF95" i="16"/>
  <c r="AF96" i="16"/>
  <c r="AF97" i="16"/>
  <c r="AF98" i="16"/>
  <c r="AF99" i="16"/>
  <c r="AF100" i="16"/>
  <c r="AF101" i="16"/>
  <c r="AF102" i="16"/>
  <c r="AF103" i="16"/>
  <c r="AF104" i="16"/>
  <c r="AF105" i="16"/>
  <c r="AF106" i="16"/>
  <c r="AD8" i="16"/>
  <c r="AD9" i="16"/>
  <c r="AD10" i="16"/>
  <c r="AD11" i="16"/>
  <c r="AD12" i="16"/>
  <c r="AD13" i="16"/>
  <c r="AD14" i="16"/>
  <c r="AD15" i="16"/>
  <c r="AD16" i="16"/>
  <c r="AD17" i="16"/>
  <c r="AD18" i="16"/>
  <c r="AD19" i="16"/>
  <c r="AD20" i="16"/>
  <c r="AD21" i="16"/>
  <c r="AD22" i="16"/>
  <c r="AD23" i="16"/>
  <c r="AD24" i="16"/>
  <c r="AD25" i="16"/>
  <c r="AD26" i="16"/>
  <c r="AD27" i="16"/>
  <c r="AD28" i="16"/>
  <c r="AD29" i="16"/>
  <c r="AD30" i="16"/>
  <c r="AD31" i="16"/>
  <c r="AD32" i="16"/>
  <c r="AD33" i="16"/>
  <c r="AD34" i="16"/>
  <c r="AD35" i="16"/>
  <c r="AD36" i="16"/>
  <c r="AD37" i="16"/>
  <c r="AD38" i="16"/>
  <c r="AD39" i="16"/>
  <c r="AD40" i="16"/>
  <c r="AD41" i="16"/>
  <c r="AD42" i="16"/>
  <c r="AD43" i="16"/>
  <c r="AD44" i="16"/>
  <c r="AD45" i="16"/>
  <c r="AD46" i="16"/>
  <c r="AD47" i="16"/>
  <c r="AD48" i="16"/>
  <c r="AD49" i="16"/>
  <c r="AD50" i="16"/>
  <c r="AD51" i="16"/>
  <c r="AD52" i="16"/>
  <c r="AD53" i="16"/>
  <c r="AD54" i="16"/>
  <c r="AD55" i="16"/>
  <c r="AD56" i="16"/>
  <c r="AD57" i="16"/>
  <c r="AD58" i="16"/>
  <c r="AD59" i="16"/>
  <c r="AD60" i="16"/>
  <c r="AD61" i="16"/>
  <c r="AD62" i="16"/>
  <c r="AD63" i="16"/>
  <c r="AD64" i="16"/>
  <c r="AD65" i="16"/>
  <c r="AD66" i="16"/>
  <c r="AD67" i="16"/>
  <c r="AD68" i="16"/>
  <c r="AD69" i="16"/>
  <c r="AD70" i="16"/>
  <c r="AD71" i="16"/>
  <c r="AD72" i="16"/>
  <c r="AD73" i="16"/>
  <c r="AD74" i="16"/>
  <c r="AD75" i="16"/>
  <c r="AD76" i="16"/>
  <c r="AD77" i="16"/>
  <c r="AD78" i="16"/>
  <c r="AD79" i="16"/>
  <c r="AD80" i="16"/>
  <c r="AD81" i="16"/>
  <c r="AD82" i="16"/>
  <c r="AD83" i="16"/>
  <c r="AD84" i="16"/>
  <c r="AD85" i="16"/>
  <c r="AD86" i="16"/>
  <c r="AD87" i="16"/>
  <c r="AD88" i="16"/>
  <c r="AD89" i="16"/>
  <c r="AD90" i="16"/>
  <c r="AD91" i="16"/>
  <c r="AD92" i="16"/>
  <c r="AD93" i="16"/>
  <c r="AD94" i="16"/>
  <c r="AD95" i="16"/>
  <c r="AD96" i="16"/>
  <c r="AD97" i="16"/>
  <c r="AD98" i="16"/>
  <c r="AD99" i="16"/>
  <c r="AD100" i="16"/>
  <c r="AD101" i="16"/>
  <c r="AD102" i="16"/>
  <c r="AD103" i="16"/>
  <c r="AD104" i="16"/>
  <c r="AD105" i="16"/>
  <c r="AD106" i="16"/>
  <c r="T8" i="16"/>
  <c r="U8" i="16"/>
  <c r="V8" i="16"/>
  <c r="W8" i="16"/>
  <c r="X8" i="16"/>
  <c r="Y8" i="16"/>
  <c r="Z8" i="16"/>
  <c r="AA8" i="16"/>
  <c r="AB8" i="16"/>
  <c r="T9" i="16"/>
  <c r="U9" i="16"/>
  <c r="V9" i="16"/>
  <c r="W9" i="16"/>
  <c r="X9" i="16"/>
  <c r="Y9" i="16"/>
  <c r="Z9" i="16"/>
  <c r="AA9" i="16"/>
  <c r="AB9" i="16"/>
  <c r="T10" i="16"/>
  <c r="U10" i="16"/>
  <c r="V10" i="16"/>
  <c r="W10" i="16"/>
  <c r="X10" i="16"/>
  <c r="Y10" i="16"/>
  <c r="Z10" i="16"/>
  <c r="AA10" i="16"/>
  <c r="AB10" i="16"/>
  <c r="T11" i="16"/>
  <c r="U11" i="16"/>
  <c r="V11" i="16"/>
  <c r="W11" i="16"/>
  <c r="X11" i="16"/>
  <c r="Y11" i="16"/>
  <c r="Z11" i="16"/>
  <c r="AA11" i="16"/>
  <c r="AB11" i="16"/>
  <c r="T12" i="16"/>
  <c r="U12" i="16"/>
  <c r="V12" i="16"/>
  <c r="W12" i="16"/>
  <c r="X12" i="16"/>
  <c r="Y12" i="16"/>
  <c r="Z12" i="16"/>
  <c r="AA12" i="16"/>
  <c r="AB12" i="16"/>
  <c r="T13" i="16"/>
  <c r="U13" i="16"/>
  <c r="V13" i="16"/>
  <c r="W13" i="16"/>
  <c r="X13" i="16"/>
  <c r="Y13" i="16"/>
  <c r="Z13" i="16"/>
  <c r="AA13" i="16"/>
  <c r="AB13" i="16"/>
  <c r="T14" i="16"/>
  <c r="U14" i="16"/>
  <c r="V14" i="16"/>
  <c r="W14" i="16"/>
  <c r="X14" i="16"/>
  <c r="Y14" i="16"/>
  <c r="Z14" i="16"/>
  <c r="AA14" i="16"/>
  <c r="AB14" i="16"/>
  <c r="T15" i="16"/>
  <c r="U15" i="16"/>
  <c r="V15" i="16"/>
  <c r="W15" i="16"/>
  <c r="X15" i="16"/>
  <c r="Y15" i="16"/>
  <c r="Z15" i="16"/>
  <c r="AA15" i="16"/>
  <c r="AB15" i="16"/>
  <c r="T16" i="16"/>
  <c r="U16" i="16"/>
  <c r="V16" i="16"/>
  <c r="W16" i="16"/>
  <c r="X16" i="16"/>
  <c r="Y16" i="16"/>
  <c r="Z16" i="16"/>
  <c r="AA16" i="16"/>
  <c r="AB16" i="16"/>
  <c r="T17" i="16"/>
  <c r="U17" i="16"/>
  <c r="V17" i="16"/>
  <c r="W17" i="16"/>
  <c r="X17" i="16"/>
  <c r="Y17" i="16"/>
  <c r="Z17" i="16"/>
  <c r="AA17" i="16"/>
  <c r="AB17" i="16"/>
  <c r="T18" i="16"/>
  <c r="U18" i="16"/>
  <c r="V18" i="16"/>
  <c r="W18" i="16"/>
  <c r="X18" i="16"/>
  <c r="Y18" i="16"/>
  <c r="Z18" i="16"/>
  <c r="AA18" i="16"/>
  <c r="AB18" i="16"/>
  <c r="T19" i="16"/>
  <c r="U19" i="16"/>
  <c r="V19" i="16"/>
  <c r="W19" i="16"/>
  <c r="X19" i="16"/>
  <c r="Y19" i="16"/>
  <c r="Z19" i="16"/>
  <c r="AA19" i="16"/>
  <c r="AB19" i="16"/>
  <c r="T20" i="16"/>
  <c r="U20" i="16"/>
  <c r="V20" i="16"/>
  <c r="W20" i="16"/>
  <c r="X20" i="16"/>
  <c r="Y20" i="16"/>
  <c r="Z20" i="16"/>
  <c r="AA20" i="16"/>
  <c r="AB20" i="16"/>
  <c r="T21" i="16"/>
  <c r="U21" i="16"/>
  <c r="V21" i="16"/>
  <c r="W21" i="16"/>
  <c r="X21" i="16"/>
  <c r="Y21" i="16"/>
  <c r="Z21" i="16"/>
  <c r="AA21" i="16"/>
  <c r="AB21" i="16"/>
  <c r="T22" i="16"/>
  <c r="U22" i="16"/>
  <c r="V22" i="16"/>
  <c r="W22" i="16"/>
  <c r="X22" i="16"/>
  <c r="Y22" i="16"/>
  <c r="Z22" i="16"/>
  <c r="AA22" i="16"/>
  <c r="AB22" i="16"/>
  <c r="T23" i="16"/>
  <c r="U23" i="16"/>
  <c r="V23" i="16"/>
  <c r="W23" i="16"/>
  <c r="X23" i="16"/>
  <c r="Y23" i="16"/>
  <c r="Z23" i="16"/>
  <c r="AA23" i="16"/>
  <c r="AB23" i="16"/>
  <c r="T24" i="16"/>
  <c r="U24" i="16"/>
  <c r="V24" i="16"/>
  <c r="W24" i="16"/>
  <c r="X24" i="16"/>
  <c r="Y24" i="16"/>
  <c r="Z24" i="16"/>
  <c r="AA24" i="16"/>
  <c r="AB24" i="16"/>
  <c r="T25" i="16"/>
  <c r="U25" i="16"/>
  <c r="V25" i="16"/>
  <c r="W25" i="16"/>
  <c r="X25" i="16"/>
  <c r="Y25" i="16"/>
  <c r="Z25" i="16"/>
  <c r="AA25" i="16"/>
  <c r="AB25" i="16"/>
  <c r="T26" i="16"/>
  <c r="U26" i="16"/>
  <c r="V26" i="16"/>
  <c r="W26" i="16"/>
  <c r="X26" i="16"/>
  <c r="Y26" i="16"/>
  <c r="Z26" i="16"/>
  <c r="AA26" i="16"/>
  <c r="AB26" i="16"/>
  <c r="T27" i="16"/>
  <c r="U27" i="16"/>
  <c r="V27" i="16"/>
  <c r="W27" i="16"/>
  <c r="X27" i="16"/>
  <c r="Y27" i="16"/>
  <c r="Z27" i="16"/>
  <c r="AA27" i="16"/>
  <c r="AB27" i="16"/>
  <c r="T28" i="16"/>
  <c r="U28" i="16"/>
  <c r="V28" i="16"/>
  <c r="W28" i="16"/>
  <c r="X28" i="16"/>
  <c r="Y28" i="16"/>
  <c r="Z28" i="16"/>
  <c r="AA28" i="16"/>
  <c r="AB28" i="16"/>
  <c r="T29" i="16"/>
  <c r="U29" i="16"/>
  <c r="V29" i="16"/>
  <c r="W29" i="16"/>
  <c r="X29" i="16"/>
  <c r="Y29" i="16"/>
  <c r="Z29" i="16"/>
  <c r="AA29" i="16"/>
  <c r="AB29" i="16"/>
  <c r="T30" i="16"/>
  <c r="U30" i="16"/>
  <c r="V30" i="16"/>
  <c r="W30" i="16"/>
  <c r="X30" i="16"/>
  <c r="Y30" i="16"/>
  <c r="Z30" i="16"/>
  <c r="AA30" i="16"/>
  <c r="AB30" i="16"/>
  <c r="T31" i="16"/>
  <c r="U31" i="16"/>
  <c r="V31" i="16"/>
  <c r="W31" i="16"/>
  <c r="X31" i="16"/>
  <c r="Y31" i="16"/>
  <c r="Z31" i="16"/>
  <c r="AA31" i="16"/>
  <c r="AB31" i="16"/>
  <c r="T32" i="16"/>
  <c r="U32" i="16"/>
  <c r="V32" i="16"/>
  <c r="W32" i="16"/>
  <c r="X32" i="16"/>
  <c r="Y32" i="16"/>
  <c r="Z32" i="16"/>
  <c r="AA32" i="16"/>
  <c r="AB32" i="16"/>
  <c r="T33" i="16"/>
  <c r="U33" i="16"/>
  <c r="V33" i="16"/>
  <c r="W33" i="16"/>
  <c r="X33" i="16"/>
  <c r="Y33" i="16"/>
  <c r="Z33" i="16"/>
  <c r="AA33" i="16"/>
  <c r="AB33" i="16"/>
  <c r="T34" i="16"/>
  <c r="U34" i="16"/>
  <c r="V34" i="16"/>
  <c r="W34" i="16"/>
  <c r="X34" i="16"/>
  <c r="Y34" i="16"/>
  <c r="Z34" i="16"/>
  <c r="AA34" i="16"/>
  <c r="AB34" i="16"/>
  <c r="T35" i="16"/>
  <c r="U35" i="16"/>
  <c r="V35" i="16"/>
  <c r="W35" i="16"/>
  <c r="X35" i="16"/>
  <c r="Y35" i="16"/>
  <c r="Z35" i="16"/>
  <c r="AA35" i="16"/>
  <c r="AB35" i="16"/>
  <c r="T36" i="16"/>
  <c r="U36" i="16"/>
  <c r="V36" i="16"/>
  <c r="W36" i="16"/>
  <c r="X36" i="16"/>
  <c r="Y36" i="16"/>
  <c r="Z36" i="16"/>
  <c r="AA36" i="16"/>
  <c r="AB36" i="16"/>
  <c r="T37" i="16"/>
  <c r="U37" i="16"/>
  <c r="V37" i="16"/>
  <c r="W37" i="16"/>
  <c r="X37" i="16"/>
  <c r="Y37" i="16"/>
  <c r="Z37" i="16"/>
  <c r="AA37" i="16"/>
  <c r="AB37" i="16"/>
  <c r="T38" i="16"/>
  <c r="U38" i="16"/>
  <c r="V38" i="16"/>
  <c r="W38" i="16"/>
  <c r="X38" i="16"/>
  <c r="Y38" i="16"/>
  <c r="Z38" i="16"/>
  <c r="AA38" i="16"/>
  <c r="AB38" i="16"/>
  <c r="T39" i="16"/>
  <c r="U39" i="16"/>
  <c r="V39" i="16"/>
  <c r="W39" i="16"/>
  <c r="X39" i="16"/>
  <c r="Y39" i="16"/>
  <c r="Z39" i="16"/>
  <c r="AA39" i="16"/>
  <c r="AB39" i="16"/>
  <c r="T40" i="16"/>
  <c r="U40" i="16"/>
  <c r="V40" i="16"/>
  <c r="W40" i="16"/>
  <c r="X40" i="16"/>
  <c r="Y40" i="16"/>
  <c r="Z40" i="16"/>
  <c r="AA40" i="16"/>
  <c r="AB40" i="16"/>
  <c r="T41" i="16"/>
  <c r="U41" i="16"/>
  <c r="V41" i="16"/>
  <c r="W41" i="16"/>
  <c r="X41" i="16"/>
  <c r="Y41" i="16"/>
  <c r="Z41" i="16"/>
  <c r="AA41" i="16"/>
  <c r="AB41" i="16"/>
  <c r="T42" i="16"/>
  <c r="U42" i="16"/>
  <c r="V42" i="16"/>
  <c r="W42" i="16"/>
  <c r="X42" i="16"/>
  <c r="Y42" i="16"/>
  <c r="Z42" i="16"/>
  <c r="AA42" i="16"/>
  <c r="AB42" i="16"/>
  <c r="T43" i="16"/>
  <c r="U43" i="16"/>
  <c r="V43" i="16"/>
  <c r="W43" i="16"/>
  <c r="X43" i="16"/>
  <c r="Y43" i="16"/>
  <c r="Z43" i="16"/>
  <c r="AA43" i="16"/>
  <c r="AB43" i="16"/>
  <c r="T44" i="16"/>
  <c r="U44" i="16"/>
  <c r="V44" i="16"/>
  <c r="W44" i="16"/>
  <c r="X44" i="16"/>
  <c r="Y44" i="16"/>
  <c r="Z44" i="16"/>
  <c r="AA44" i="16"/>
  <c r="AB44" i="16"/>
  <c r="T45" i="16"/>
  <c r="U45" i="16"/>
  <c r="V45" i="16"/>
  <c r="W45" i="16"/>
  <c r="X45" i="16"/>
  <c r="Y45" i="16"/>
  <c r="Z45" i="16"/>
  <c r="AA45" i="16"/>
  <c r="AB45" i="16"/>
  <c r="T46" i="16"/>
  <c r="U46" i="16"/>
  <c r="V46" i="16"/>
  <c r="W46" i="16"/>
  <c r="X46" i="16"/>
  <c r="Y46" i="16"/>
  <c r="Z46" i="16"/>
  <c r="AA46" i="16"/>
  <c r="AB46" i="16"/>
  <c r="T47" i="16"/>
  <c r="U47" i="16"/>
  <c r="V47" i="16"/>
  <c r="W47" i="16"/>
  <c r="X47" i="16"/>
  <c r="Y47" i="16"/>
  <c r="Z47" i="16"/>
  <c r="AA47" i="16"/>
  <c r="AB47" i="16"/>
  <c r="T48" i="16"/>
  <c r="U48" i="16"/>
  <c r="V48" i="16"/>
  <c r="W48" i="16"/>
  <c r="X48" i="16"/>
  <c r="Y48" i="16"/>
  <c r="Z48" i="16"/>
  <c r="AA48" i="16"/>
  <c r="AB48" i="16"/>
  <c r="T49" i="16"/>
  <c r="U49" i="16"/>
  <c r="V49" i="16"/>
  <c r="W49" i="16"/>
  <c r="X49" i="16"/>
  <c r="Y49" i="16"/>
  <c r="Z49" i="16"/>
  <c r="AA49" i="16"/>
  <c r="AB49" i="16"/>
  <c r="T50" i="16"/>
  <c r="U50" i="16"/>
  <c r="V50" i="16"/>
  <c r="W50" i="16"/>
  <c r="X50" i="16"/>
  <c r="Y50" i="16"/>
  <c r="Z50" i="16"/>
  <c r="AA50" i="16"/>
  <c r="AB50" i="16"/>
  <c r="T51" i="16"/>
  <c r="U51" i="16"/>
  <c r="V51" i="16"/>
  <c r="W51" i="16"/>
  <c r="X51" i="16"/>
  <c r="Y51" i="16"/>
  <c r="Z51" i="16"/>
  <c r="AA51" i="16"/>
  <c r="AB51" i="16"/>
  <c r="T52" i="16"/>
  <c r="U52" i="16"/>
  <c r="V52" i="16"/>
  <c r="W52" i="16"/>
  <c r="X52" i="16"/>
  <c r="Y52" i="16"/>
  <c r="Z52" i="16"/>
  <c r="AA52" i="16"/>
  <c r="AB52" i="16"/>
  <c r="T53" i="16"/>
  <c r="U53" i="16"/>
  <c r="V53" i="16"/>
  <c r="W53" i="16"/>
  <c r="X53" i="16"/>
  <c r="Y53" i="16"/>
  <c r="Z53" i="16"/>
  <c r="AA53" i="16"/>
  <c r="AB53" i="16"/>
  <c r="T54" i="16"/>
  <c r="U54" i="16"/>
  <c r="V54" i="16"/>
  <c r="W54" i="16"/>
  <c r="X54" i="16"/>
  <c r="Y54" i="16"/>
  <c r="Z54" i="16"/>
  <c r="AA54" i="16"/>
  <c r="AB54" i="16"/>
  <c r="T55" i="16"/>
  <c r="U55" i="16"/>
  <c r="V55" i="16"/>
  <c r="W55" i="16"/>
  <c r="X55" i="16"/>
  <c r="Y55" i="16"/>
  <c r="Z55" i="16"/>
  <c r="AA55" i="16"/>
  <c r="AB55" i="16"/>
  <c r="T56" i="16"/>
  <c r="U56" i="16"/>
  <c r="V56" i="16"/>
  <c r="W56" i="16"/>
  <c r="X56" i="16"/>
  <c r="Y56" i="16"/>
  <c r="Z56" i="16"/>
  <c r="AA56" i="16"/>
  <c r="AB56" i="16"/>
  <c r="T57" i="16"/>
  <c r="U57" i="16"/>
  <c r="V57" i="16"/>
  <c r="W57" i="16"/>
  <c r="X57" i="16"/>
  <c r="Y57" i="16"/>
  <c r="Z57" i="16"/>
  <c r="AA57" i="16"/>
  <c r="AB57" i="16"/>
  <c r="T58" i="16"/>
  <c r="U58" i="16"/>
  <c r="V58" i="16"/>
  <c r="W58" i="16"/>
  <c r="X58" i="16"/>
  <c r="Y58" i="16"/>
  <c r="Z58" i="16"/>
  <c r="AA58" i="16"/>
  <c r="AB58" i="16"/>
  <c r="T59" i="16"/>
  <c r="U59" i="16"/>
  <c r="V59" i="16"/>
  <c r="W59" i="16"/>
  <c r="X59" i="16"/>
  <c r="Y59" i="16"/>
  <c r="Z59" i="16"/>
  <c r="AA59" i="16"/>
  <c r="AB59" i="16"/>
  <c r="T60" i="16"/>
  <c r="U60" i="16"/>
  <c r="V60" i="16"/>
  <c r="W60" i="16"/>
  <c r="X60" i="16"/>
  <c r="Y60" i="16"/>
  <c r="Z60" i="16"/>
  <c r="AA60" i="16"/>
  <c r="AB60" i="16"/>
  <c r="T61" i="16"/>
  <c r="U61" i="16"/>
  <c r="V61" i="16"/>
  <c r="W61" i="16"/>
  <c r="X61" i="16"/>
  <c r="Y61" i="16"/>
  <c r="Z61" i="16"/>
  <c r="AA61" i="16"/>
  <c r="AB61" i="16"/>
  <c r="T62" i="16"/>
  <c r="U62" i="16"/>
  <c r="V62" i="16"/>
  <c r="W62" i="16"/>
  <c r="X62" i="16"/>
  <c r="Y62" i="16"/>
  <c r="Z62" i="16"/>
  <c r="AA62" i="16"/>
  <c r="AB62" i="16"/>
  <c r="T63" i="16"/>
  <c r="U63" i="16"/>
  <c r="V63" i="16"/>
  <c r="W63" i="16"/>
  <c r="X63" i="16"/>
  <c r="Y63" i="16"/>
  <c r="Z63" i="16"/>
  <c r="AA63" i="16"/>
  <c r="AB63" i="16"/>
  <c r="T64" i="16"/>
  <c r="U64" i="16"/>
  <c r="V64" i="16"/>
  <c r="W64" i="16"/>
  <c r="X64" i="16"/>
  <c r="Y64" i="16"/>
  <c r="Z64" i="16"/>
  <c r="AA64" i="16"/>
  <c r="AB64" i="16"/>
  <c r="T65" i="16"/>
  <c r="U65" i="16"/>
  <c r="V65" i="16"/>
  <c r="W65" i="16"/>
  <c r="X65" i="16"/>
  <c r="Y65" i="16"/>
  <c r="Z65" i="16"/>
  <c r="AA65" i="16"/>
  <c r="AB65" i="16"/>
  <c r="T66" i="16"/>
  <c r="U66" i="16"/>
  <c r="V66" i="16"/>
  <c r="W66" i="16"/>
  <c r="X66" i="16"/>
  <c r="Y66" i="16"/>
  <c r="Z66" i="16"/>
  <c r="AA66" i="16"/>
  <c r="AB66" i="16"/>
  <c r="T67" i="16"/>
  <c r="U67" i="16"/>
  <c r="V67" i="16"/>
  <c r="W67" i="16"/>
  <c r="X67" i="16"/>
  <c r="Y67" i="16"/>
  <c r="Z67" i="16"/>
  <c r="AA67" i="16"/>
  <c r="AB67" i="16"/>
  <c r="T68" i="16"/>
  <c r="U68" i="16"/>
  <c r="V68" i="16"/>
  <c r="W68" i="16"/>
  <c r="X68" i="16"/>
  <c r="Y68" i="16"/>
  <c r="Z68" i="16"/>
  <c r="AA68" i="16"/>
  <c r="AB68" i="16"/>
  <c r="T69" i="16"/>
  <c r="U69" i="16"/>
  <c r="V69" i="16"/>
  <c r="W69" i="16"/>
  <c r="X69" i="16"/>
  <c r="Y69" i="16"/>
  <c r="Z69" i="16"/>
  <c r="AA69" i="16"/>
  <c r="AB69" i="16"/>
  <c r="T70" i="16"/>
  <c r="U70" i="16"/>
  <c r="V70" i="16"/>
  <c r="W70" i="16"/>
  <c r="X70" i="16"/>
  <c r="Y70" i="16"/>
  <c r="Z70" i="16"/>
  <c r="AA70" i="16"/>
  <c r="AB70" i="16"/>
  <c r="T71" i="16"/>
  <c r="U71" i="16"/>
  <c r="V71" i="16"/>
  <c r="W71" i="16"/>
  <c r="X71" i="16"/>
  <c r="Y71" i="16"/>
  <c r="Z71" i="16"/>
  <c r="AA71" i="16"/>
  <c r="AB71" i="16"/>
  <c r="T72" i="16"/>
  <c r="U72" i="16"/>
  <c r="V72" i="16"/>
  <c r="W72" i="16"/>
  <c r="X72" i="16"/>
  <c r="Y72" i="16"/>
  <c r="Z72" i="16"/>
  <c r="AA72" i="16"/>
  <c r="AB72" i="16"/>
  <c r="T73" i="16"/>
  <c r="U73" i="16"/>
  <c r="V73" i="16"/>
  <c r="W73" i="16"/>
  <c r="X73" i="16"/>
  <c r="Y73" i="16"/>
  <c r="Z73" i="16"/>
  <c r="AA73" i="16"/>
  <c r="AB73" i="16"/>
  <c r="T74" i="16"/>
  <c r="U74" i="16"/>
  <c r="V74" i="16"/>
  <c r="W74" i="16"/>
  <c r="X74" i="16"/>
  <c r="Y74" i="16"/>
  <c r="Z74" i="16"/>
  <c r="AA74" i="16"/>
  <c r="AB74" i="16"/>
  <c r="T75" i="16"/>
  <c r="U75" i="16"/>
  <c r="V75" i="16"/>
  <c r="W75" i="16"/>
  <c r="X75" i="16"/>
  <c r="Y75" i="16"/>
  <c r="Z75" i="16"/>
  <c r="AA75" i="16"/>
  <c r="AB75" i="16"/>
  <c r="T76" i="16"/>
  <c r="U76" i="16"/>
  <c r="V76" i="16"/>
  <c r="W76" i="16"/>
  <c r="X76" i="16"/>
  <c r="Y76" i="16"/>
  <c r="Z76" i="16"/>
  <c r="AA76" i="16"/>
  <c r="AB76" i="16"/>
  <c r="T77" i="16"/>
  <c r="U77" i="16"/>
  <c r="V77" i="16"/>
  <c r="W77" i="16"/>
  <c r="X77" i="16"/>
  <c r="Y77" i="16"/>
  <c r="Z77" i="16"/>
  <c r="AA77" i="16"/>
  <c r="AB77" i="16"/>
  <c r="T78" i="16"/>
  <c r="U78" i="16"/>
  <c r="V78" i="16"/>
  <c r="W78" i="16"/>
  <c r="X78" i="16"/>
  <c r="Y78" i="16"/>
  <c r="Z78" i="16"/>
  <c r="AA78" i="16"/>
  <c r="AB78" i="16"/>
  <c r="T79" i="16"/>
  <c r="U79" i="16"/>
  <c r="V79" i="16"/>
  <c r="W79" i="16"/>
  <c r="X79" i="16"/>
  <c r="Y79" i="16"/>
  <c r="Z79" i="16"/>
  <c r="AA79" i="16"/>
  <c r="AB79" i="16"/>
  <c r="T80" i="16"/>
  <c r="U80" i="16"/>
  <c r="V80" i="16"/>
  <c r="W80" i="16"/>
  <c r="X80" i="16"/>
  <c r="Y80" i="16"/>
  <c r="Z80" i="16"/>
  <c r="AA80" i="16"/>
  <c r="AB80" i="16"/>
  <c r="T81" i="16"/>
  <c r="U81" i="16"/>
  <c r="V81" i="16"/>
  <c r="W81" i="16"/>
  <c r="X81" i="16"/>
  <c r="Y81" i="16"/>
  <c r="Z81" i="16"/>
  <c r="AA81" i="16"/>
  <c r="AB81" i="16"/>
  <c r="T82" i="16"/>
  <c r="U82" i="16"/>
  <c r="V82" i="16"/>
  <c r="W82" i="16"/>
  <c r="X82" i="16"/>
  <c r="Y82" i="16"/>
  <c r="Z82" i="16"/>
  <c r="AA82" i="16"/>
  <c r="AB82" i="16"/>
  <c r="T83" i="16"/>
  <c r="U83" i="16"/>
  <c r="V83" i="16"/>
  <c r="W83" i="16"/>
  <c r="X83" i="16"/>
  <c r="Y83" i="16"/>
  <c r="Z83" i="16"/>
  <c r="AA83" i="16"/>
  <c r="AB83" i="16"/>
  <c r="T84" i="16"/>
  <c r="U84" i="16"/>
  <c r="V84" i="16"/>
  <c r="W84" i="16"/>
  <c r="X84" i="16"/>
  <c r="Y84" i="16"/>
  <c r="Z84" i="16"/>
  <c r="AA84" i="16"/>
  <c r="AB84" i="16"/>
  <c r="T85" i="16"/>
  <c r="U85" i="16"/>
  <c r="V85" i="16"/>
  <c r="W85" i="16"/>
  <c r="X85" i="16"/>
  <c r="Y85" i="16"/>
  <c r="Z85" i="16"/>
  <c r="AA85" i="16"/>
  <c r="AB85" i="16"/>
  <c r="T86" i="16"/>
  <c r="U86" i="16"/>
  <c r="V86" i="16"/>
  <c r="W86" i="16"/>
  <c r="X86" i="16"/>
  <c r="Y86" i="16"/>
  <c r="Z86" i="16"/>
  <c r="AA86" i="16"/>
  <c r="AB86" i="16"/>
  <c r="T87" i="16"/>
  <c r="U87" i="16"/>
  <c r="V87" i="16"/>
  <c r="W87" i="16"/>
  <c r="X87" i="16"/>
  <c r="Y87" i="16"/>
  <c r="Z87" i="16"/>
  <c r="AA87" i="16"/>
  <c r="AB87" i="16"/>
  <c r="T88" i="16"/>
  <c r="U88" i="16"/>
  <c r="V88" i="16"/>
  <c r="W88" i="16"/>
  <c r="X88" i="16"/>
  <c r="Y88" i="16"/>
  <c r="Z88" i="16"/>
  <c r="AA88" i="16"/>
  <c r="AB88" i="16"/>
  <c r="T89" i="16"/>
  <c r="U89" i="16"/>
  <c r="V89" i="16"/>
  <c r="W89" i="16"/>
  <c r="X89" i="16"/>
  <c r="Y89" i="16"/>
  <c r="Z89" i="16"/>
  <c r="AA89" i="16"/>
  <c r="AB89" i="16"/>
  <c r="T90" i="16"/>
  <c r="U90" i="16"/>
  <c r="V90" i="16"/>
  <c r="W90" i="16"/>
  <c r="X90" i="16"/>
  <c r="Y90" i="16"/>
  <c r="Z90" i="16"/>
  <c r="AA90" i="16"/>
  <c r="AB90" i="16"/>
  <c r="T91" i="16"/>
  <c r="U91" i="16"/>
  <c r="V91" i="16"/>
  <c r="W91" i="16"/>
  <c r="X91" i="16"/>
  <c r="Y91" i="16"/>
  <c r="Z91" i="16"/>
  <c r="AA91" i="16"/>
  <c r="AB91" i="16"/>
  <c r="T92" i="16"/>
  <c r="U92" i="16"/>
  <c r="V92" i="16"/>
  <c r="W92" i="16"/>
  <c r="X92" i="16"/>
  <c r="Y92" i="16"/>
  <c r="Z92" i="16"/>
  <c r="AA92" i="16"/>
  <c r="AB92" i="16"/>
  <c r="T93" i="16"/>
  <c r="U93" i="16"/>
  <c r="V93" i="16"/>
  <c r="W93" i="16"/>
  <c r="X93" i="16"/>
  <c r="Y93" i="16"/>
  <c r="Z93" i="16"/>
  <c r="AA93" i="16"/>
  <c r="AB93" i="16"/>
  <c r="T94" i="16"/>
  <c r="U94" i="16"/>
  <c r="V94" i="16"/>
  <c r="W94" i="16"/>
  <c r="X94" i="16"/>
  <c r="Y94" i="16"/>
  <c r="Z94" i="16"/>
  <c r="AA94" i="16"/>
  <c r="AB94" i="16"/>
  <c r="T95" i="16"/>
  <c r="U95" i="16"/>
  <c r="V95" i="16"/>
  <c r="W95" i="16"/>
  <c r="X95" i="16"/>
  <c r="Y95" i="16"/>
  <c r="Z95" i="16"/>
  <c r="AA95" i="16"/>
  <c r="AB95" i="16"/>
  <c r="T96" i="16"/>
  <c r="U96" i="16"/>
  <c r="V96" i="16"/>
  <c r="W96" i="16"/>
  <c r="X96" i="16"/>
  <c r="Y96" i="16"/>
  <c r="Z96" i="16"/>
  <c r="AA96" i="16"/>
  <c r="AB96" i="16"/>
  <c r="T97" i="16"/>
  <c r="U97" i="16"/>
  <c r="V97" i="16"/>
  <c r="W97" i="16"/>
  <c r="X97" i="16"/>
  <c r="Y97" i="16"/>
  <c r="Z97" i="16"/>
  <c r="AA97" i="16"/>
  <c r="AB97" i="16"/>
  <c r="T98" i="16"/>
  <c r="U98" i="16"/>
  <c r="V98" i="16"/>
  <c r="W98" i="16"/>
  <c r="X98" i="16"/>
  <c r="Y98" i="16"/>
  <c r="Z98" i="16"/>
  <c r="AA98" i="16"/>
  <c r="AB98" i="16"/>
  <c r="T99" i="16"/>
  <c r="U99" i="16"/>
  <c r="V99" i="16"/>
  <c r="W99" i="16"/>
  <c r="X99" i="16"/>
  <c r="Y99" i="16"/>
  <c r="Z99" i="16"/>
  <c r="AA99" i="16"/>
  <c r="AB99" i="16"/>
  <c r="T100" i="16"/>
  <c r="U100" i="16"/>
  <c r="V100" i="16"/>
  <c r="W100" i="16"/>
  <c r="X100" i="16"/>
  <c r="Y100" i="16"/>
  <c r="Z100" i="16"/>
  <c r="AA100" i="16"/>
  <c r="AB100" i="16"/>
  <c r="T101" i="16"/>
  <c r="U101" i="16"/>
  <c r="V101" i="16"/>
  <c r="W101" i="16"/>
  <c r="X101" i="16"/>
  <c r="Y101" i="16"/>
  <c r="Z101" i="16"/>
  <c r="AA101" i="16"/>
  <c r="AB101" i="16"/>
  <c r="T102" i="16"/>
  <c r="U102" i="16"/>
  <c r="V102" i="16"/>
  <c r="W102" i="16"/>
  <c r="X102" i="16"/>
  <c r="Y102" i="16"/>
  <c r="Z102" i="16"/>
  <c r="AA102" i="16"/>
  <c r="AB102" i="16"/>
  <c r="T103" i="16"/>
  <c r="U103" i="16"/>
  <c r="V103" i="16"/>
  <c r="W103" i="16"/>
  <c r="X103" i="16"/>
  <c r="Y103" i="16"/>
  <c r="Z103" i="16"/>
  <c r="AA103" i="16"/>
  <c r="AB103" i="16"/>
  <c r="T104" i="16"/>
  <c r="U104" i="16"/>
  <c r="V104" i="16"/>
  <c r="W104" i="16"/>
  <c r="X104" i="16"/>
  <c r="Y104" i="16"/>
  <c r="Z104" i="16"/>
  <c r="AA104" i="16"/>
  <c r="AB104" i="16"/>
  <c r="T105" i="16"/>
  <c r="U105" i="16"/>
  <c r="V105" i="16"/>
  <c r="W105" i="16"/>
  <c r="X105" i="16"/>
  <c r="Y105" i="16"/>
  <c r="Z105" i="16"/>
  <c r="AA105" i="16"/>
  <c r="AB105" i="16"/>
  <c r="T106" i="16"/>
  <c r="U106" i="16"/>
  <c r="V106" i="16"/>
  <c r="W106" i="16"/>
  <c r="X106" i="16"/>
  <c r="Y106" i="16"/>
  <c r="Z106" i="16"/>
  <c r="AA106" i="16"/>
  <c r="AB106" i="16"/>
  <c r="U8" i="15"/>
  <c r="U9" i="15"/>
  <c r="U10" i="15"/>
  <c r="U11" i="15"/>
  <c r="U12" i="15"/>
  <c r="U13" i="15"/>
  <c r="U14" i="15"/>
  <c r="U15" i="15"/>
  <c r="U16" i="15"/>
  <c r="U17" i="15"/>
  <c r="U18" i="15"/>
  <c r="U19" i="15"/>
  <c r="U20" i="15"/>
  <c r="U21" i="15"/>
  <c r="U22" i="15"/>
  <c r="U23" i="15"/>
  <c r="U24" i="15"/>
  <c r="U25" i="15"/>
  <c r="U26" i="15"/>
  <c r="U27" i="15"/>
  <c r="U28" i="15"/>
  <c r="U29" i="15"/>
  <c r="U30" i="15"/>
  <c r="U31" i="15"/>
  <c r="U32" i="15"/>
  <c r="U33" i="15"/>
  <c r="U34" i="15"/>
  <c r="U35" i="15"/>
  <c r="U36" i="15"/>
  <c r="U37" i="15"/>
  <c r="U38" i="15"/>
  <c r="U39" i="15"/>
  <c r="U40" i="15"/>
  <c r="U41" i="15"/>
  <c r="U42" i="15"/>
  <c r="U43" i="15"/>
  <c r="U44" i="15"/>
  <c r="U45" i="15"/>
  <c r="U46" i="15"/>
  <c r="U47" i="15"/>
  <c r="U48" i="15"/>
  <c r="U49" i="15"/>
  <c r="U50" i="15"/>
  <c r="U51" i="15"/>
  <c r="U52" i="15"/>
  <c r="U53" i="15"/>
  <c r="U54" i="15"/>
  <c r="U55" i="15"/>
  <c r="U56" i="15"/>
  <c r="U57" i="15"/>
  <c r="U58" i="15"/>
  <c r="U59" i="15"/>
  <c r="U60" i="15"/>
  <c r="U61" i="15"/>
  <c r="U62" i="15"/>
  <c r="U63" i="15"/>
  <c r="U64" i="15"/>
  <c r="U65" i="15"/>
  <c r="U66" i="15"/>
  <c r="U67" i="15"/>
  <c r="U68" i="15"/>
  <c r="U69" i="15"/>
  <c r="U70" i="15"/>
  <c r="U71" i="15"/>
  <c r="U72" i="15"/>
  <c r="U73" i="15"/>
  <c r="U74" i="15"/>
  <c r="U75" i="15"/>
  <c r="U76" i="15"/>
  <c r="U77" i="15"/>
  <c r="U78" i="15"/>
  <c r="U79" i="15"/>
  <c r="U80" i="15"/>
  <c r="U81" i="15"/>
  <c r="U82" i="15"/>
  <c r="U83" i="15"/>
  <c r="U84" i="15"/>
  <c r="U85" i="15"/>
  <c r="U86" i="15"/>
  <c r="U87" i="15"/>
  <c r="U88" i="15"/>
  <c r="U89" i="15"/>
  <c r="U90" i="15"/>
  <c r="U91" i="15"/>
  <c r="U92" i="15"/>
  <c r="U93" i="15"/>
  <c r="U94" i="15"/>
  <c r="U95" i="15"/>
  <c r="U96" i="15"/>
  <c r="U97" i="15"/>
  <c r="U98" i="15"/>
  <c r="U99" i="15"/>
  <c r="U100" i="15"/>
  <c r="U101" i="15"/>
  <c r="U102" i="15"/>
  <c r="U103" i="15"/>
  <c r="U104" i="15"/>
  <c r="U105" i="15"/>
  <c r="U106" i="15"/>
  <c r="U7" i="15"/>
  <c r="R9" i="15"/>
  <c r="R10" i="15"/>
  <c r="R11" i="15"/>
  <c r="R12" i="15"/>
  <c r="R13" i="15"/>
  <c r="R14" i="15"/>
  <c r="R15" i="15"/>
  <c r="R16" i="15"/>
  <c r="R17" i="15"/>
  <c r="R18" i="15"/>
  <c r="R19" i="15"/>
  <c r="R20" i="15"/>
  <c r="R21" i="15"/>
  <c r="R22" i="15"/>
  <c r="R23" i="15"/>
  <c r="R24" i="15"/>
  <c r="R25" i="15"/>
  <c r="R26" i="15"/>
  <c r="R27" i="15"/>
  <c r="R28" i="15"/>
  <c r="R29" i="15"/>
  <c r="R30" i="15"/>
  <c r="R31" i="15"/>
  <c r="R32" i="15"/>
  <c r="R33" i="15"/>
  <c r="R34" i="15"/>
  <c r="R35" i="15"/>
  <c r="R36" i="15"/>
  <c r="R37" i="15"/>
  <c r="R38" i="15"/>
  <c r="R39" i="15"/>
  <c r="R40" i="15"/>
  <c r="R41" i="15"/>
  <c r="R42" i="15"/>
  <c r="R43" i="15"/>
  <c r="R44" i="15"/>
  <c r="R45" i="15"/>
  <c r="R46" i="15"/>
  <c r="R47" i="15"/>
  <c r="R48" i="15"/>
  <c r="R49" i="15"/>
  <c r="R50" i="15"/>
  <c r="R51" i="15"/>
  <c r="R52" i="15"/>
  <c r="R53" i="15"/>
  <c r="R54" i="15"/>
  <c r="R55" i="15"/>
  <c r="R56" i="15"/>
  <c r="R57" i="15"/>
  <c r="R58" i="15"/>
  <c r="R59" i="15"/>
  <c r="R60" i="15"/>
  <c r="R61" i="15"/>
  <c r="R62" i="15"/>
  <c r="R63" i="15"/>
  <c r="R64" i="15"/>
  <c r="R65" i="15"/>
  <c r="R66" i="15"/>
  <c r="R67" i="15"/>
  <c r="R68" i="15"/>
  <c r="R69" i="15"/>
  <c r="R70" i="15"/>
  <c r="R71" i="15"/>
  <c r="R72" i="15"/>
  <c r="R73" i="15"/>
  <c r="R74" i="15"/>
  <c r="R75" i="15"/>
  <c r="R76" i="15"/>
  <c r="R77" i="15"/>
  <c r="R78" i="15"/>
  <c r="R79" i="15"/>
  <c r="R80" i="15"/>
  <c r="R81" i="15"/>
  <c r="R82" i="15"/>
  <c r="R83" i="15"/>
  <c r="R84" i="15"/>
  <c r="R85" i="15"/>
  <c r="R86" i="15"/>
  <c r="R87" i="15"/>
  <c r="R88" i="15"/>
  <c r="R89" i="15"/>
  <c r="R90" i="15"/>
  <c r="R91" i="15"/>
  <c r="R92" i="15"/>
  <c r="R93" i="15"/>
  <c r="R94" i="15"/>
  <c r="R95" i="15"/>
  <c r="R96" i="15"/>
  <c r="R97" i="15"/>
  <c r="R98" i="15"/>
  <c r="R99" i="15"/>
  <c r="R100" i="15"/>
  <c r="R101" i="15"/>
  <c r="R102" i="15"/>
  <c r="R103" i="15"/>
  <c r="R104" i="15"/>
  <c r="R105" i="15"/>
  <c r="R106" i="15"/>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L12" i="32"/>
  <c r="CM12" i="32"/>
  <c r="CN12" i="32"/>
  <c r="CO12" i="32"/>
  <c r="CP12" i="32"/>
  <c r="CQ12" i="32"/>
  <c r="CR12" i="32"/>
  <c r="CS12" i="32"/>
  <c r="CT12" i="32"/>
  <c r="CV12" i="32"/>
  <c r="CW12" i="32"/>
  <c r="CX12" i="32"/>
  <c r="CY12" i="32"/>
  <c r="CZ12" i="32"/>
  <c r="DA12" i="32"/>
  <c r="DB12" i="32"/>
  <c r="DC12" i="32"/>
  <c r="DD12" i="32"/>
  <c r="CL13" i="32"/>
  <c r="CM13" i="32"/>
  <c r="CN13" i="32"/>
  <c r="CO13" i="32"/>
  <c r="CP13" i="32"/>
  <c r="CQ13" i="32"/>
  <c r="CR13" i="32"/>
  <c r="CS13" i="32"/>
  <c r="CT13" i="32"/>
  <c r="CV13" i="32"/>
  <c r="CW13" i="32"/>
  <c r="CX13" i="32"/>
  <c r="CY13" i="32"/>
  <c r="CZ13" i="32"/>
  <c r="DA13" i="32"/>
  <c r="DB13" i="32"/>
  <c r="DC13" i="32"/>
  <c r="DD13" i="32"/>
  <c r="CL14" i="32"/>
  <c r="CM14" i="32"/>
  <c r="CN14" i="32"/>
  <c r="CO14" i="32"/>
  <c r="CP14" i="32"/>
  <c r="CQ14" i="32"/>
  <c r="CR14" i="32"/>
  <c r="CS14" i="32"/>
  <c r="CT14" i="32"/>
  <c r="CV14" i="32"/>
  <c r="CW14" i="32"/>
  <c r="CX14" i="32"/>
  <c r="CY14" i="32"/>
  <c r="CZ14" i="32"/>
  <c r="DA14" i="32"/>
  <c r="DB14" i="32"/>
  <c r="DC14" i="32"/>
  <c r="DD14" i="32"/>
  <c r="CL15" i="32"/>
  <c r="CM15" i="32"/>
  <c r="CN15" i="32"/>
  <c r="CO15" i="32"/>
  <c r="CP15" i="32"/>
  <c r="CQ15" i="32"/>
  <c r="CR15" i="32"/>
  <c r="CS15" i="32"/>
  <c r="CT15" i="32"/>
  <c r="CV15" i="32"/>
  <c r="CW15" i="32"/>
  <c r="CX15" i="32"/>
  <c r="CY15" i="32"/>
  <c r="CZ15" i="32"/>
  <c r="DA15" i="32"/>
  <c r="DB15" i="32"/>
  <c r="DC15" i="32"/>
  <c r="DD15" i="32"/>
  <c r="CL16" i="32"/>
  <c r="CM16" i="32"/>
  <c r="CN16" i="32"/>
  <c r="CO16" i="32"/>
  <c r="CP16" i="32"/>
  <c r="CQ16" i="32"/>
  <c r="CR16" i="32"/>
  <c r="CS16" i="32"/>
  <c r="CT16" i="32"/>
  <c r="CV16" i="32"/>
  <c r="CW16" i="32"/>
  <c r="CX16" i="32"/>
  <c r="CY16" i="32"/>
  <c r="CZ16" i="32"/>
  <c r="DA16" i="32"/>
  <c r="DB16" i="32"/>
  <c r="DC16" i="32"/>
  <c r="DD16" i="32"/>
  <c r="CL17" i="32"/>
  <c r="CM17" i="32"/>
  <c r="CN17" i="32"/>
  <c r="CO17" i="32"/>
  <c r="CP17" i="32"/>
  <c r="CQ17" i="32"/>
  <c r="CR17" i="32"/>
  <c r="CS17" i="32"/>
  <c r="CT17" i="32"/>
  <c r="CV17" i="32"/>
  <c r="CW17" i="32"/>
  <c r="CX17" i="32"/>
  <c r="CY17" i="32"/>
  <c r="CZ17" i="32"/>
  <c r="DA17" i="32"/>
  <c r="DB17" i="32"/>
  <c r="DC17" i="32"/>
  <c r="DD17" i="32"/>
  <c r="CL18" i="32"/>
  <c r="CM18" i="32"/>
  <c r="CN18" i="32"/>
  <c r="CO18" i="32"/>
  <c r="CP18" i="32"/>
  <c r="CQ18" i="32"/>
  <c r="CR18" i="32"/>
  <c r="CS18" i="32"/>
  <c r="CT18" i="32"/>
  <c r="CV18" i="32"/>
  <c r="CW18" i="32"/>
  <c r="CX18" i="32"/>
  <c r="CY18" i="32"/>
  <c r="CZ18" i="32"/>
  <c r="DA18" i="32"/>
  <c r="DB18" i="32"/>
  <c r="DC18" i="32"/>
  <c r="DD18" i="32"/>
  <c r="CL19" i="32"/>
  <c r="CM19" i="32"/>
  <c r="CN19" i="32"/>
  <c r="CO19" i="32"/>
  <c r="CP19" i="32"/>
  <c r="CQ19" i="32"/>
  <c r="CR19" i="32"/>
  <c r="CS19" i="32"/>
  <c r="CT19" i="32"/>
  <c r="CV19" i="32"/>
  <c r="CW19" i="32"/>
  <c r="CX19" i="32"/>
  <c r="CY19" i="32"/>
  <c r="CZ19" i="32"/>
  <c r="DA19" i="32"/>
  <c r="DB19" i="32"/>
  <c r="DC19" i="32"/>
  <c r="DD19" i="32"/>
  <c r="CL20" i="32"/>
  <c r="CM20" i="32"/>
  <c r="CN20" i="32"/>
  <c r="CO20" i="32"/>
  <c r="CP20" i="32"/>
  <c r="CQ20" i="32"/>
  <c r="CR20" i="32"/>
  <c r="CS20" i="32"/>
  <c r="CT20" i="32"/>
  <c r="CV20" i="32"/>
  <c r="CW20" i="32"/>
  <c r="CX20" i="32"/>
  <c r="CY20" i="32"/>
  <c r="CZ20" i="32"/>
  <c r="DA20" i="32"/>
  <c r="DB20" i="32"/>
  <c r="DC20" i="32"/>
  <c r="DD20" i="32"/>
  <c r="CM11" i="32"/>
  <c r="CN11" i="32"/>
  <c r="CO11" i="32"/>
  <c r="CP11" i="32"/>
  <c r="CQ11" i="32"/>
  <c r="CR11" i="32"/>
  <c r="CS11" i="32"/>
  <c r="CT11" i="32"/>
  <c r="CL11" i="32"/>
  <c r="DD11" i="32"/>
  <c r="DC11" i="32"/>
  <c r="DB11" i="32"/>
  <c r="DA11" i="32"/>
  <c r="CZ11" i="32"/>
  <c r="CY11" i="32"/>
  <c r="CX11" i="32"/>
  <c r="CW11" i="32"/>
  <c r="CV11" i="32"/>
  <c r="CA12" i="32"/>
  <c r="CB12" i="32"/>
  <c r="CC12" i="32"/>
  <c r="CD12" i="32"/>
  <c r="CE12" i="32"/>
  <c r="CF12" i="32"/>
  <c r="CG12" i="32"/>
  <c r="CH12" i="32"/>
  <c r="CI12" i="32"/>
  <c r="CA13" i="32"/>
  <c r="CB13" i="32"/>
  <c r="CC13" i="32"/>
  <c r="CD13" i="32"/>
  <c r="CE13" i="32"/>
  <c r="CF13" i="32"/>
  <c r="CG13" i="32"/>
  <c r="CH13" i="32"/>
  <c r="CI13" i="32"/>
  <c r="CA14" i="32"/>
  <c r="CB14" i="32"/>
  <c r="CC14" i="32"/>
  <c r="CD14" i="32"/>
  <c r="CE14" i="32"/>
  <c r="CF14" i="32"/>
  <c r="CG14" i="32"/>
  <c r="CH14" i="32"/>
  <c r="CI14" i="32"/>
  <c r="CA15" i="32"/>
  <c r="CB15" i="32"/>
  <c r="CC15" i="32"/>
  <c r="CD15" i="32"/>
  <c r="CE15" i="32"/>
  <c r="CF15" i="32"/>
  <c r="CG15" i="32"/>
  <c r="CH15" i="32"/>
  <c r="CI15" i="32"/>
  <c r="CA16" i="32"/>
  <c r="CB16" i="32"/>
  <c r="CC16" i="32"/>
  <c r="CD16" i="32"/>
  <c r="CE16" i="32"/>
  <c r="CF16" i="32"/>
  <c r="CG16" i="32"/>
  <c r="CH16" i="32"/>
  <c r="CI16" i="32"/>
  <c r="CA17" i="32"/>
  <c r="CB17" i="32"/>
  <c r="CC17" i="32"/>
  <c r="CD17" i="32"/>
  <c r="CE17" i="32"/>
  <c r="CF17" i="32"/>
  <c r="CG17" i="32"/>
  <c r="CH17" i="32"/>
  <c r="CI17" i="32"/>
  <c r="CA18" i="32"/>
  <c r="CB18" i="32"/>
  <c r="CC18" i="32"/>
  <c r="CD18" i="32"/>
  <c r="CE18" i="32"/>
  <c r="CF18" i="32"/>
  <c r="CG18" i="32"/>
  <c r="CH18" i="32"/>
  <c r="CI18" i="32"/>
  <c r="CA19" i="32"/>
  <c r="CB19" i="32"/>
  <c r="CC19" i="32"/>
  <c r="CD19" i="32"/>
  <c r="CE19" i="32"/>
  <c r="CF19" i="32"/>
  <c r="CG19" i="32"/>
  <c r="CH19" i="32"/>
  <c r="CI19" i="32"/>
  <c r="CA20" i="32"/>
  <c r="CB20" i="32"/>
  <c r="CC20" i="32"/>
  <c r="CD20" i="32"/>
  <c r="CE20" i="32"/>
  <c r="CF20" i="32"/>
  <c r="CG20" i="32"/>
  <c r="CH20" i="32"/>
  <c r="CI20" i="32"/>
  <c r="BQ12" i="32"/>
  <c r="BR12" i="32"/>
  <c r="BS12" i="32"/>
  <c r="BT12" i="32"/>
  <c r="BU12" i="32"/>
  <c r="BV12" i="32"/>
  <c r="BW12" i="32"/>
  <c r="BX12" i="32"/>
  <c r="BY12" i="32"/>
  <c r="BQ13" i="32"/>
  <c r="BR13" i="32"/>
  <c r="BS13" i="32"/>
  <c r="BT13" i="32"/>
  <c r="BU13" i="32"/>
  <c r="BV13" i="32"/>
  <c r="BW13" i="32"/>
  <c r="BX13" i="32"/>
  <c r="BY13" i="32"/>
  <c r="BQ14" i="32"/>
  <c r="BR14" i="32"/>
  <c r="BS14" i="32"/>
  <c r="BT14" i="32"/>
  <c r="BU14" i="32"/>
  <c r="BV14" i="32"/>
  <c r="BW14" i="32"/>
  <c r="BX14" i="32"/>
  <c r="BY14" i="32"/>
  <c r="BQ15" i="32"/>
  <c r="BR15" i="32"/>
  <c r="BS15" i="32"/>
  <c r="BT15" i="32"/>
  <c r="BU15" i="32"/>
  <c r="BV15" i="32"/>
  <c r="BW15" i="32"/>
  <c r="BX15" i="32"/>
  <c r="BY15" i="32"/>
  <c r="BQ16" i="32"/>
  <c r="BR16" i="32"/>
  <c r="BS16" i="32"/>
  <c r="BT16" i="32"/>
  <c r="BU16" i="32"/>
  <c r="BV16" i="32"/>
  <c r="BW16" i="32"/>
  <c r="BX16" i="32"/>
  <c r="BY16" i="32"/>
  <c r="BQ17" i="32"/>
  <c r="BR17" i="32"/>
  <c r="BS17" i="32"/>
  <c r="BT17" i="32"/>
  <c r="BU17" i="32"/>
  <c r="BV17" i="32"/>
  <c r="BW17" i="32"/>
  <c r="BX17" i="32"/>
  <c r="BY17" i="32"/>
  <c r="BQ18" i="32"/>
  <c r="BR18" i="32"/>
  <c r="BS18" i="32"/>
  <c r="BT18" i="32"/>
  <c r="BU18" i="32"/>
  <c r="BV18" i="32"/>
  <c r="BW18" i="32"/>
  <c r="BX18" i="32"/>
  <c r="BY18" i="32"/>
  <c r="BQ19" i="32"/>
  <c r="BR19" i="32"/>
  <c r="BS19" i="32"/>
  <c r="BT19" i="32"/>
  <c r="BU19" i="32"/>
  <c r="BV19" i="32"/>
  <c r="BW19" i="32"/>
  <c r="BX19" i="32"/>
  <c r="BY19" i="32"/>
  <c r="BQ20" i="32"/>
  <c r="BR20" i="32"/>
  <c r="BS20" i="32"/>
  <c r="BT20" i="32"/>
  <c r="BU20" i="32"/>
  <c r="BV20" i="32"/>
  <c r="BW20" i="32"/>
  <c r="BX20" i="32"/>
  <c r="BY20" i="32"/>
  <c r="BR11" i="32"/>
  <c r="BS11" i="32"/>
  <c r="BT11" i="32"/>
  <c r="BU11" i="32"/>
  <c r="BV11" i="32"/>
  <c r="BW11" i="32"/>
  <c r="BX11" i="32"/>
  <c r="BY11" i="32"/>
  <c r="BQ11" i="32"/>
  <c r="CA11" i="32"/>
  <c r="E64" i="35"/>
  <c r="AV12" i="32"/>
  <c r="AW12" i="32"/>
  <c r="AX12" i="32"/>
  <c r="AY12" i="32"/>
  <c r="AZ12" i="32"/>
  <c r="BA12" i="32"/>
  <c r="BB12" i="32"/>
  <c r="BC12" i="32"/>
  <c r="BD12" i="32"/>
  <c r="BF12" i="32"/>
  <c r="BG12" i="32"/>
  <c r="BH12" i="32"/>
  <c r="BI12" i="32"/>
  <c r="BJ12" i="32"/>
  <c r="BK12" i="32"/>
  <c r="BL12" i="32"/>
  <c r="BM12" i="32"/>
  <c r="BN12" i="32"/>
  <c r="AV13" i="32"/>
  <c r="AW13" i="32"/>
  <c r="AX13" i="32"/>
  <c r="AY13" i="32"/>
  <c r="AZ13" i="32"/>
  <c r="BA13" i="32"/>
  <c r="BB13" i="32"/>
  <c r="BC13" i="32"/>
  <c r="BD13" i="32"/>
  <c r="BF13" i="32"/>
  <c r="BG13" i="32"/>
  <c r="BH13" i="32"/>
  <c r="BI13" i="32"/>
  <c r="BJ13" i="32"/>
  <c r="BK13" i="32"/>
  <c r="BL13" i="32"/>
  <c r="BM13" i="32"/>
  <c r="BN13" i="32"/>
  <c r="AV14" i="32"/>
  <c r="AW14" i="32"/>
  <c r="AX14" i="32"/>
  <c r="AY14" i="32"/>
  <c r="AZ14" i="32"/>
  <c r="BA14" i="32"/>
  <c r="BB14" i="32"/>
  <c r="BC14" i="32"/>
  <c r="BD14" i="32"/>
  <c r="BF14" i="32"/>
  <c r="BG14" i="32"/>
  <c r="BH14" i="32"/>
  <c r="BI14" i="32"/>
  <c r="BJ14" i="32"/>
  <c r="BK14" i="32"/>
  <c r="BL14" i="32"/>
  <c r="BM14" i="32"/>
  <c r="BN14" i="32"/>
  <c r="AV15" i="32"/>
  <c r="AW15" i="32"/>
  <c r="AX15" i="32"/>
  <c r="AY15" i="32"/>
  <c r="AZ15" i="32"/>
  <c r="BA15" i="32"/>
  <c r="BB15" i="32"/>
  <c r="BC15" i="32"/>
  <c r="BD15" i="32"/>
  <c r="BF15" i="32"/>
  <c r="BG15" i="32"/>
  <c r="BH15" i="32"/>
  <c r="BI15" i="32"/>
  <c r="BJ15" i="32"/>
  <c r="BK15" i="32"/>
  <c r="BL15" i="32"/>
  <c r="BM15" i="32"/>
  <c r="BN15" i="32"/>
  <c r="AV16" i="32"/>
  <c r="AW16" i="32"/>
  <c r="AX16" i="32"/>
  <c r="AY16" i="32"/>
  <c r="AZ16" i="32"/>
  <c r="BA16" i="32"/>
  <c r="BB16" i="32"/>
  <c r="BC16" i="32"/>
  <c r="BD16" i="32"/>
  <c r="BF16" i="32"/>
  <c r="BG16" i="32"/>
  <c r="BH16" i="32"/>
  <c r="BI16" i="32"/>
  <c r="BJ16" i="32"/>
  <c r="BK16" i="32"/>
  <c r="BL16" i="32"/>
  <c r="BM16" i="32"/>
  <c r="BN16" i="32"/>
  <c r="AV17" i="32"/>
  <c r="AW17" i="32"/>
  <c r="AX17" i="32"/>
  <c r="AY17" i="32"/>
  <c r="AZ17" i="32"/>
  <c r="BA17" i="32"/>
  <c r="BB17" i="32"/>
  <c r="BC17" i="32"/>
  <c r="BD17" i="32"/>
  <c r="BF17" i="32"/>
  <c r="BG17" i="32"/>
  <c r="BH17" i="32"/>
  <c r="BI17" i="32"/>
  <c r="BJ17" i="32"/>
  <c r="BK17" i="32"/>
  <c r="BL17" i="32"/>
  <c r="BM17" i="32"/>
  <c r="BN17" i="32"/>
  <c r="AV18" i="32"/>
  <c r="AW18" i="32"/>
  <c r="AX18" i="32"/>
  <c r="AY18" i="32"/>
  <c r="AZ18" i="32"/>
  <c r="BA18" i="32"/>
  <c r="BB18" i="32"/>
  <c r="BC18" i="32"/>
  <c r="BD18" i="32"/>
  <c r="BF18" i="32"/>
  <c r="BG18" i="32"/>
  <c r="BH18" i="32"/>
  <c r="BI18" i="32"/>
  <c r="BJ18" i="32"/>
  <c r="BK18" i="32"/>
  <c r="BL18" i="32"/>
  <c r="BM18" i="32"/>
  <c r="BN18" i="32"/>
  <c r="AV19" i="32"/>
  <c r="AW19" i="32"/>
  <c r="AX19" i="32"/>
  <c r="AY19" i="32"/>
  <c r="AZ19" i="32"/>
  <c r="BA19" i="32"/>
  <c r="BB19" i="32"/>
  <c r="BC19" i="32"/>
  <c r="BD19" i="32"/>
  <c r="BF19" i="32"/>
  <c r="BG19" i="32"/>
  <c r="BH19" i="32"/>
  <c r="BI19" i="32"/>
  <c r="BJ19" i="32"/>
  <c r="BK19" i="32"/>
  <c r="BL19" i="32"/>
  <c r="BM19" i="32"/>
  <c r="BN19" i="32"/>
  <c r="AV20" i="32"/>
  <c r="AW20" i="32"/>
  <c r="AX20" i="32"/>
  <c r="AY20" i="32"/>
  <c r="AZ20" i="32"/>
  <c r="BA20" i="32"/>
  <c r="BB20" i="32"/>
  <c r="BC20" i="32"/>
  <c r="BD20" i="32"/>
  <c r="BF20" i="32"/>
  <c r="BG20" i="32"/>
  <c r="BH20" i="32"/>
  <c r="BI20" i="32"/>
  <c r="BJ20" i="32"/>
  <c r="BK20" i="32"/>
  <c r="BL20" i="32"/>
  <c r="BM20" i="32"/>
  <c r="BN20" i="32"/>
  <c r="CI11" i="32"/>
  <c r="CH11" i="32"/>
  <c r="CG11" i="32"/>
  <c r="CF11" i="32"/>
  <c r="CE11" i="32"/>
  <c r="CD11" i="32"/>
  <c r="CC11" i="32"/>
  <c r="CB11" i="32"/>
  <c r="AW11" i="32"/>
  <c r="AX11" i="32"/>
  <c r="BH11" i="32"/>
  <c r="AY11" i="32"/>
  <c r="AZ11" i="32"/>
  <c r="BA11" i="32"/>
  <c r="BB11" i="32"/>
  <c r="BL11" i="32"/>
  <c r="BC11" i="32"/>
  <c r="BD11" i="32"/>
  <c r="AV11" i="32"/>
  <c r="BN11" i="32"/>
  <c r="BM11" i="32"/>
  <c r="BK11" i="32"/>
  <c r="BJ11" i="32"/>
  <c r="BI11" i="32"/>
  <c r="BG11" i="32"/>
  <c r="BF11" i="32"/>
  <c r="E62" i="35" s="1"/>
  <c r="BT8" i="13"/>
  <c r="BT9" i="13"/>
  <c r="BT10" i="13"/>
  <c r="BT11" i="13"/>
  <c r="BT12" i="13"/>
  <c r="BT13" i="13"/>
  <c r="BT14" i="13"/>
  <c r="BT15" i="13"/>
  <c r="BT16" i="13"/>
  <c r="BT17" i="13"/>
  <c r="BT18" i="13"/>
  <c r="BT19" i="13"/>
  <c r="BT20" i="13"/>
  <c r="BT21" i="13"/>
  <c r="BT22" i="13"/>
  <c r="BT23" i="13"/>
  <c r="BT24" i="13"/>
  <c r="BT25" i="13"/>
  <c r="BT26" i="13"/>
  <c r="BT27" i="13"/>
  <c r="BT28" i="13"/>
  <c r="BT29" i="13"/>
  <c r="BT30" i="13"/>
  <c r="BT31" i="13"/>
  <c r="BT32" i="13"/>
  <c r="BT33" i="13"/>
  <c r="BT34" i="13"/>
  <c r="BT35" i="13"/>
  <c r="BT36" i="13"/>
  <c r="BT37" i="13"/>
  <c r="BT38" i="13"/>
  <c r="BT39" i="13"/>
  <c r="BT40" i="13"/>
  <c r="BT41" i="13"/>
  <c r="BT42" i="13"/>
  <c r="BT43" i="13"/>
  <c r="BT44" i="13"/>
  <c r="BT45" i="13"/>
  <c r="BT46" i="13"/>
  <c r="BT47" i="13"/>
  <c r="BT48" i="13"/>
  <c r="BT49" i="13"/>
  <c r="BT50" i="13"/>
  <c r="BT51" i="13"/>
  <c r="BT52" i="13"/>
  <c r="BT53" i="13"/>
  <c r="BT54" i="13"/>
  <c r="BT55" i="13"/>
  <c r="BT56" i="13"/>
  <c r="BT57" i="13"/>
  <c r="BT58" i="13"/>
  <c r="BT59" i="13"/>
  <c r="BT60" i="13"/>
  <c r="BT61" i="13"/>
  <c r="BT62" i="13"/>
  <c r="BT63" i="13"/>
  <c r="BT64" i="13"/>
  <c r="BT65" i="13"/>
  <c r="BT66" i="13"/>
  <c r="BT67" i="13"/>
  <c r="BT68" i="13"/>
  <c r="BT69" i="13"/>
  <c r="BT70" i="13"/>
  <c r="BT71" i="13"/>
  <c r="BT72" i="13"/>
  <c r="BT73" i="13"/>
  <c r="BT74" i="13"/>
  <c r="BT75" i="13"/>
  <c r="BT76" i="13"/>
  <c r="BT77" i="13"/>
  <c r="BT78" i="13"/>
  <c r="BT79" i="13"/>
  <c r="BT80" i="13"/>
  <c r="BT81" i="13"/>
  <c r="BT82" i="13"/>
  <c r="BT83" i="13"/>
  <c r="BT84" i="13"/>
  <c r="BT85" i="13"/>
  <c r="BT86" i="13"/>
  <c r="BT87" i="13"/>
  <c r="BT88" i="13"/>
  <c r="BT89" i="13"/>
  <c r="BT90" i="13"/>
  <c r="BT91" i="13"/>
  <c r="BT92" i="13"/>
  <c r="BT93" i="13"/>
  <c r="BT94" i="13"/>
  <c r="BT95" i="13"/>
  <c r="BT96" i="13"/>
  <c r="BT97" i="13"/>
  <c r="BT98" i="13"/>
  <c r="BT99" i="13"/>
  <c r="BT100" i="13"/>
  <c r="BT101" i="13"/>
  <c r="BT102" i="13"/>
  <c r="BT103" i="13"/>
  <c r="BT104" i="13"/>
  <c r="BT105" i="13"/>
  <c r="BT106" i="13"/>
  <c r="BU8" i="13"/>
  <c r="BU9" i="13"/>
  <c r="BU10" i="13"/>
  <c r="BU11" i="13"/>
  <c r="BU12" i="13"/>
  <c r="BU13" i="13"/>
  <c r="BU14" i="13"/>
  <c r="BU15" i="13"/>
  <c r="BU16" i="13"/>
  <c r="BU17" i="13"/>
  <c r="BU18" i="13"/>
  <c r="BU19" i="13"/>
  <c r="BU20" i="13"/>
  <c r="BU21" i="13"/>
  <c r="BU22" i="13"/>
  <c r="BU23" i="13"/>
  <c r="BU24" i="13"/>
  <c r="BU25" i="13"/>
  <c r="BU26" i="13"/>
  <c r="BU27" i="13"/>
  <c r="BU28" i="13"/>
  <c r="BU29" i="13"/>
  <c r="BU30" i="13"/>
  <c r="BU31" i="13"/>
  <c r="BU32" i="13"/>
  <c r="BU33" i="13"/>
  <c r="BU34" i="13"/>
  <c r="BU35" i="13"/>
  <c r="BU36" i="13"/>
  <c r="BU37" i="13"/>
  <c r="BU38" i="13"/>
  <c r="BU39" i="13"/>
  <c r="BU40" i="13"/>
  <c r="BU41" i="13"/>
  <c r="BU42" i="13"/>
  <c r="BU43" i="13"/>
  <c r="BU44" i="13"/>
  <c r="BU45" i="13"/>
  <c r="BU46" i="13"/>
  <c r="BU47" i="13"/>
  <c r="BU48" i="13"/>
  <c r="BU49" i="13"/>
  <c r="BU50" i="13"/>
  <c r="BU51" i="13"/>
  <c r="BU52" i="13"/>
  <c r="BU53" i="13"/>
  <c r="BU54" i="13"/>
  <c r="BU55" i="13"/>
  <c r="BU56" i="13"/>
  <c r="BU57" i="13"/>
  <c r="BU58" i="13"/>
  <c r="BU59" i="13"/>
  <c r="BU60" i="13"/>
  <c r="BU61" i="13"/>
  <c r="BU62" i="13"/>
  <c r="BU63" i="13"/>
  <c r="BU64" i="13"/>
  <c r="BU65" i="13"/>
  <c r="BU66" i="13"/>
  <c r="BU67" i="13"/>
  <c r="BU68" i="13"/>
  <c r="BU69" i="13"/>
  <c r="BU70" i="13"/>
  <c r="BU71" i="13"/>
  <c r="BU72" i="13"/>
  <c r="BU73" i="13"/>
  <c r="BU74" i="13"/>
  <c r="BU75" i="13"/>
  <c r="BU76" i="13"/>
  <c r="BU77" i="13"/>
  <c r="BU78" i="13"/>
  <c r="BU79" i="13"/>
  <c r="BU80" i="13"/>
  <c r="BU81" i="13"/>
  <c r="BU82" i="13"/>
  <c r="BU83" i="13"/>
  <c r="BU84" i="13"/>
  <c r="BU85" i="13"/>
  <c r="BU86" i="13"/>
  <c r="BU87" i="13"/>
  <c r="BU88" i="13"/>
  <c r="BU89" i="13"/>
  <c r="BU90" i="13"/>
  <c r="BU91" i="13"/>
  <c r="BU92" i="13"/>
  <c r="BU93" i="13"/>
  <c r="BU94" i="13"/>
  <c r="BU95" i="13"/>
  <c r="BU96" i="13"/>
  <c r="BU97" i="13"/>
  <c r="BU98" i="13"/>
  <c r="BU99" i="13"/>
  <c r="BU100" i="13"/>
  <c r="BU101" i="13"/>
  <c r="BU102" i="13"/>
  <c r="BU103" i="13"/>
  <c r="BU104" i="13"/>
  <c r="BU105" i="13"/>
  <c r="BU106" i="13"/>
  <c r="BK8" i="13"/>
  <c r="BL8" i="13"/>
  <c r="BM8" i="13"/>
  <c r="BN8" i="13"/>
  <c r="BO8" i="13"/>
  <c r="BP8" i="13"/>
  <c r="BK9" i="13"/>
  <c r="BL9" i="13"/>
  <c r="BM9" i="13"/>
  <c r="BN9" i="13"/>
  <c r="BO9" i="13"/>
  <c r="BP9" i="13"/>
  <c r="BK10" i="13"/>
  <c r="BL10" i="13"/>
  <c r="BM10" i="13"/>
  <c r="BN10" i="13"/>
  <c r="BO10" i="13"/>
  <c r="BP10" i="13"/>
  <c r="BK11" i="13"/>
  <c r="BL11" i="13"/>
  <c r="BM11" i="13"/>
  <c r="BN11" i="13"/>
  <c r="BO11" i="13"/>
  <c r="BP11" i="13"/>
  <c r="BK12" i="13"/>
  <c r="BL12" i="13"/>
  <c r="BM12" i="13"/>
  <c r="BN12" i="13"/>
  <c r="BO12" i="13"/>
  <c r="BP12" i="13"/>
  <c r="BK13" i="13"/>
  <c r="BL13" i="13"/>
  <c r="BM13" i="13"/>
  <c r="BN13" i="13"/>
  <c r="BO13" i="13"/>
  <c r="BP13" i="13"/>
  <c r="BK14" i="13"/>
  <c r="BL14" i="13"/>
  <c r="BM14" i="13"/>
  <c r="BN14" i="13"/>
  <c r="BO14" i="13"/>
  <c r="BP14" i="13"/>
  <c r="BK15" i="13"/>
  <c r="BL15" i="13"/>
  <c r="BM15" i="13"/>
  <c r="BN15" i="13"/>
  <c r="BO15" i="13"/>
  <c r="BP15" i="13"/>
  <c r="BK16" i="13"/>
  <c r="BL16" i="13"/>
  <c r="BM16" i="13"/>
  <c r="BN16" i="13"/>
  <c r="BO16" i="13"/>
  <c r="BP16" i="13"/>
  <c r="BK17" i="13"/>
  <c r="BL17" i="13"/>
  <c r="BM17" i="13"/>
  <c r="BN17" i="13"/>
  <c r="BO17" i="13"/>
  <c r="BP17" i="13"/>
  <c r="BK18" i="13"/>
  <c r="BL18" i="13"/>
  <c r="BM18" i="13"/>
  <c r="BN18" i="13"/>
  <c r="BO18" i="13"/>
  <c r="BP18" i="13"/>
  <c r="BK19" i="13"/>
  <c r="BL19" i="13"/>
  <c r="BM19" i="13"/>
  <c r="BN19" i="13"/>
  <c r="BO19" i="13"/>
  <c r="BP19" i="13"/>
  <c r="BK20" i="13"/>
  <c r="BL20" i="13"/>
  <c r="BM20" i="13"/>
  <c r="BN20" i="13"/>
  <c r="BO20" i="13"/>
  <c r="BP20" i="13"/>
  <c r="BK21" i="13"/>
  <c r="BL21" i="13"/>
  <c r="BM21" i="13"/>
  <c r="BN21" i="13"/>
  <c r="BO21" i="13"/>
  <c r="BP21" i="13"/>
  <c r="BK22" i="13"/>
  <c r="BL22" i="13"/>
  <c r="BM22" i="13"/>
  <c r="BN22" i="13"/>
  <c r="BO22" i="13"/>
  <c r="BP22" i="13"/>
  <c r="BK23" i="13"/>
  <c r="BL23" i="13"/>
  <c r="BM23" i="13"/>
  <c r="BN23" i="13"/>
  <c r="BO23" i="13"/>
  <c r="BP23" i="13"/>
  <c r="BK24" i="13"/>
  <c r="BL24" i="13"/>
  <c r="BM24" i="13"/>
  <c r="BN24" i="13"/>
  <c r="BO24" i="13"/>
  <c r="BP24" i="13"/>
  <c r="BK25" i="13"/>
  <c r="BL25" i="13"/>
  <c r="BM25" i="13"/>
  <c r="BN25" i="13"/>
  <c r="BO25" i="13"/>
  <c r="BP25" i="13"/>
  <c r="BK26" i="13"/>
  <c r="BL26" i="13"/>
  <c r="BM26" i="13"/>
  <c r="BN26" i="13"/>
  <c r="BO26" i="13"/>
  <c r="BP26" i="13"/>
  <c r="BK27" i="13"/>
  <c r="BL27" i="13"/>
  <c r="BM27" i="13"/>
  <c r="BN27" i="13"/>
  <c r="BO27" i="13"/>
  <c r="BP27" i="13"/>
  <c r="BK28" i="13"/>
  <c r="BL28" i="13"/>
  <c r="BM28" i="13"/>
  <c r="BN28" i="13"/>
  <c r="BO28" i="13"/>
  <c r="BP28" i="13"/>
  <c r="BK29" i="13"/>
  <c r="BL29" i="13"/>
  <c r="BM29" i="13"/>
  <c r="BN29" i="13"/>
  <c r="BO29" i="13"/>
  <c r="BP29" i="13"/>
  <c r="BK30" i="13"/>
  <c r="BL30" i="13"/>
  <c r="BM30" i="13"/>
  <c r="BN30" i="13"/>
  <c r="BO30" i="13"/>
  <c r="BP30" i="13"/>
  <c r="BK31" i="13"/>
  <c r="BL31" i="13"/>
  <c r="BM31" i="13"/>
  <c r="BN31" i="13"/>
  <c r="BO31" i="13"/>
  <c r="BP31" i="13"/>
  <c r="BK32" i="13"/>
  <c r="BL32" i="13"/>
  <c r="BM32" i="13"/>
  <c r="BN32" i="13"/>
  <c r="BO32" i="13"/>
  <c r="BP32" i="13"/>
  <c r="BK33" i="13"/>
  <c r="BL33" i="13"/>
  <c r="BM33" i="13"/>
  <c r="BN33" i="13"/>
  <c r="BO33" i="13"/>
  <c r="BP33" i="13"/>
  <c r="BK34" i="13"/>
  <c r="BL34" i="13"/>
  <c r="BM34" i="13"/>
  <c r="BN34" i="13"/>
  <c r="BO34" i="13"/>
  <c r="BP34" i="13"/>
  <c r="BK35" i="13"/>
  <c r="BL35" i="13"/>
  <c r="BM35" i="13"/>
  <c r="BN35" i="13"/>
  <c r="BO35" i="13"/>
  <c r="BP35" i="13"/>
  <c r="BK36" i="13"/>
  <c r="BL36" i="13"/>
  <c r="BM36" i="13"/>
  <c r="BN36" i="13"/>
  <c r="BO36" i="13"/>
  <c r="BP36" i="13"/>
  <c r="BK37" i="13"/>
  <c r="BL37" i="13"/>
  <c r="BM37" i="13"/>
  <c r="BN37" i="13"/>
  <c r="BO37" i="13"/>
  <c r="BP37" i="13"/>
  <c r="BK38" i="13"/>
  <c r="BL38" i="13"/>
  <c r="BM38" i="13"/>
  <c r="BN38" i="13"/>
  <c r="BO38" i="13"/>
  <c r="BP38" i="13"/>
  <c r="BK39" i="13"/>
  <c r="BL39" i="13"/>
  <c r="BM39" i="13"/>
  <c r="BN39" i="13"/>
  <c r="BO39" i="13"/>
  <c r="BP39" i="13"/>
  <c r="BK40" i="13"/>
  <c r="BL40" i="13"/>
  <c r="BM40" i="13"/>
  <c r="BN40" i="13"/>
  <c r="BO40" i="13"/>
  <c r="BP40" i="13"/>
  <c r="BK41" i="13"/>
  <c r="BL41" i="13"/>
  <c r="BM41" i="13"/>
  <c r="BN41" i="13"/>
  <c r="BO41" i="13"/>
  <c r="BP41" i="13"/>
  <c r="BK42" i="13"/>
  <c r="BL42" i="13"/>
  <c r="BM42" i="13"/>
  <c r="BN42" i="13"/>
  <c r="BO42" i="13"/>
  <c r="BP42" i="13"/>
  <c r="BK43" i="13"/>
  <c r="BL43" i="13"/>
  <c r="BM43" i="13"/>
  <c r="BN43" i="13"/>
  <c r="BO43" i="13"/>
  <c r="BP43" i="13"/>
  <c r="BK44" i="13"/>
  <c r="BL44" i="13"/>
  <c r="BM44" i="13"/>
  <c r="BN44" i="13"/>
  <c r="BO44" i="13"/>
  <c r="BP44" i="13"/>
  <c r="BK45" i="13"/>
  <c r="BL45" i="13"/>
  <c r="BM45" i="13"/>
  <c r="BN45" i="13"/>
  <c r="BO45" i="13"/>
  <c r="BP45" i="13"/>
  <c r="BK46" i="13"/>
  <c r="BL46" i="13"/>
  <c r="BM46" i="13"/>
  <c r="BN46" i="13"/>
  <c r="BO46" i="13"/>
  <c r="BP46" i="13"/>
  <c r="BK47" i="13"/>
  <c r="BL47" i="13"/>
  <c r="BM47" i="13"/>
  <c r="BN47" i="13"/>
  <c r="BO47" i="13"/>
  <c r="BP47" i="13"/>
  <c r="BK48" i="13"/>
  <c r="BL48" i="13"/>
  <c r="BM48" i="13"/>
  <c r="BN48" i="13"/>
  <c r="BO48" i="13"/>
  <c r="BP48" i="13"/>
  <c r="BK49" i="13"/>
  <c r="BL49" i="13"/>
  <c r="BM49" i="13"/>
  <c r="BN49" i="13"/>
  <c r="BO49" i="13"/>
  <c r="BP49" i="13"/>
  <c r="BK50" i="13"/>
  <c r="BL50" i="13"/>
  <c r="BM50" i="13"/>
  <c r="BN50" i="13"/>
  <c r="BO50" i="13"/>
  <c r="BP50" i="13"/>
  <c r="BK51" i="13"/>
  <c r="BL51" i="13"/>
  <c r="BM51" i="13"/>
  <c r="BN51" i="13"/>
  <c r="BO51" i="13"/>
  <c r="BP51" i="13"/>
  <c r="BK52" i="13"/>
  <c r="BL52" i="13"/>
  <c r="BM52" i="13"/>
  <c r="BN52" i="13"/>
  <c r="BO52" i="13"/>
  <c r="BP52" i="13"/>
  <c r="BK53" i="13"/>
  <c r="BL53" i="13"/>
  <c r="BM53" i="13"/>
  <c r="BN53" i="13"/>
  <c r="BO53" i="13"/>
  <c r="BP53" i="13"/>
  <c r="BK54" i="13"/>
  <c r="BL54" i="13"/>
  <c r="BM54" i="13"/>
  <c r="BN54" i="13"/>
  <c r="BO54" i="13"/>
  <c r="BP54" i="13"/>
  <c r="BK55" i="13"/>
  <c r="BL55" i="13"/>
  <c r="BM55" i="13"/>
  <c r="BN55" i="13"/>
  <c r="BO55" i="13"/>
  <c r="BP55" i="13"/>
  <c r="BK56" i="13"/>
  <c r="BL56" i="13"/>
  <c r="BM56" i="13"/>
  <c r="BN56" i="13"/>
  <c r="BO56" i="13"/>
  <c r="BP56" i="13"/>
  <c r="BK57" i="13"/>
  <c r="BL57" i="13"/>
  <c r="BM57" i="13"/>
  <c r="BN57" i="13"/>
  <c r="BO57" i="13"/>
  <c r="BP57" i="13"/>
  <c r="BK58" i="13"/>
  <c r="BL58" i="13"/>
  <c r="BM58" i="13"/>
  <c r="BN58" i="13"/>
  <c r="BO58" i="13"/>
  <c r="BP58" i="13"/>
  <c r="BK59" i="13"/>
  <c r="BL59" i="13"/>
  <c r="BM59" i="13"/>
  <c r="BN59" i="13"/>
  <c r="BO59" i="13"/>
  <c r="BP59" i="13"/>
  <c r="BK60" i="13"/>
  <c r="BL60" i="13"/>
  <c r="BM60" i="13"/>
  <c r="BN60" i="13"/>
  <c r="BO60" i="13"/>
  <c r="BP60" i="13"/>
  <c r="BK61" i="13"/>
  <c r="BL61" i="13"/>
  <c r="BM61" i="13"/>
  <c r="BN61" i="13"/>
  <c r="BO61" i="13"/>
  <c r="BP61" i="13"/>
  <c r="BK62" i="13"/>
  <c r="BL62" i="13"/>
  <c r="BM62" i="13"/>
  <c r="BN62" i="13"/>
  <c r="BO62" i="13"/>
  <c r="BP62" i="13"/>
  <c r="BK63" i="13"/>
  <c r="BL63" i="13"/>
  <c r="BM63" i="13"/>
  <c r="BN63" i="13"/>
  <c r="BO63" i="13"/>
  <c r="BP63" i="13"/>
  <c r="BK64" i="13"/>
  <c r="BL64" i="13"/>
  <c r="BM64" i="13"/>
  <c r="BN64" i="13"/>
  <c r="BO64" i="13"/>
  <c r="BP64" i="13"/>
  <c r="BK65" i="13"/>
  <c r="BL65" i="13"/>
  <c r="BM65" i="13"/>
  <c r="BN65" i="13"/>
  <c r="BO65" i="13"/>
  <c r="BP65" i="13"/>
  <c r="BK66" i="13"/>
  <c r="BL66" i="13"/>
  <c r="BM66" i="13"/>
  <c r="BN66" i="13"/>
  <c r="BO66" i="13"/>
  <c r="BP66" i="13"/>
  <c r="BK67" i="13"/>
  <c r="BL67" i="13"/>
  <c r="BM67" i="13"/>
  <c r="BN67" i="13"/>
  <c r="BO67" i="13"/>
  <c r="BP67" i="13"/>
  <c r="BK68" i="13"/>
  <c r="BL68" i="13"/>
  <c r="BM68" i="13"/>
  <c r="BN68" i="13"/>
  <c r="BO68" i="13"/>
  <c r="BP68" i="13"/>
  <c r="BK69" i="13"/>
  <c r="BL69" i="13"/>
  <c r="BM69" i="13"/>
  <c r="BN69" i="13"/>
  <c r="BO69" i="13"/>
  <c r="BP69" i="13"/>
  <c r="BK70" i="13"/>
  <c r="BL70" i="13"/>
  <c r="BM70" i="13"/>
  <c r="BN70" i="13"/>
  <c r="BO70" i="13"/>
  <c r="BP70" i="13"/>
  <c r="BK71" i="13"/>
  <c r="BL71" i="13"/>
  <c r="BM71" i="13"/>
  <c r="BN71" i="13"/>
  <c r="BO71" i="13"/>
  <c r="BP71" i="13"/>
  <c r="BK72" i="13"/>
  <c r="BL72" i="13"/>
  <c r="BM72" i="13"/>
  <c r="BN72" i="13"/>
  <c r="BO72" i="13"/>
  <c r="BP72" i="13"/>
  <c r="BK73" i="13"/>
  <c r="BL73" i="13"/>
  <c r="BM73" i="13"/>
  <c r="BN73" i="13"/>
  <c r="BO73" i="13"/>
  <c r="BP73" i="13"/>
  <c r="BK74" i="13"/>
  <c r="BL74" i="13"/>
  <c r="BM74" i="13"/>
  <c r="BN74" i="13"/>
  <c r="BO74" i="13"/>
  <c r="BP74" i="13"/>
  <c r="BK75" i="13"/>
  <c r="BL75" i="13"/>
  <c r="BM75" i="13"/>
  <c r="BN75" i="13"/>
  <c r="BO75" i="13"/>
  <c r="BP75" i="13"/>
  <c r="BK76" i="13"/>
  <c r="BL76" i="13"/>
  <c r="BM76" i="13"/>
  <c r="BN76" i="13"/>
  <c r="BO76" i="13"/>
  <c r="BP76" i="13"/>
  <c r="BK77" i="13"/>
  <c r="BL77" i="13"/>
  <c r="BM77" i="13"/>
  <c r="BN77" i="13"/>
  <c r="BO77" i="13"/>
  <c r="BP77" i="13"/>
  <c r="BK78" i="13"/>
  <c r="BL78" i="13"/>
  <c r="BM78" i="13"/>
  <c r="BN78" i="13"/>
  <c r="BO78" i="13"/>
  <c r="BP78" i="13"/>
  <c r="BK79" i="13"/>
  <c r="BL79" i="13"/>
  <c r="BM79" i="13"/>
  <c r="BN79" i="13"/>
  <c r="BO79" i="13"/>
  <c r="BP79" i="13"/>
  <c r="BK80" i="13"/>
  <c r="BL80" i="13"/>
  <c r="BM80" i="13"/>
  <c r="BN80" i="13"/>
  <c r="BO80" i="13"/>
  <c r="BP80" i="13"/>
  <c r="BK81" i="13"/>
  <c r="BL81" i="13"/>
  <c r="BM81" i="13"/>
  <c r="BN81" i="13"/>
  <c r="BO81" i="13"/>
  <c r="BP81" i="13"/>
  <c r="BK82" i="13"/>
  <c r="BL82" i="13"/>
  <c r="BM82" i="13"/>
  <c r="BN82" i="13"/>
  <c r="BO82" i="13"/>
  <c r="BP82" i="13"/>
  <c r="BK83" i="13"/>
  <c r="BL83" i="13"/>
  <c r="BM83" i="13"/>
  <c r="BN83" i="13"/>
  <c r="BO83" i="13"/>
  <c r="BP83" i="13"/>
  <c r="BK84" i="13"/>
  <c r="BL84" i="13"/>
  <c r="BM84" i="13"/>
  <c r="BN84" i="13"/>
  <c r="BO84" i="13"/>
  <c r="BP84" i="13"/>
  <c r="BK85" i="13"/>
  <c r="BL85" i="13"/>
  <c r="BM85" i="13"/>
  <c r="BN85" i="13"/>
  <c r="BO85" i="13"/>
  <c r="BP85" i="13"/>
  <c r="BK86" i="13"/>
  <c r="BL86" i="13"/>
  <c r="BM86" i="13"/>
  <c r="BN86" i="13"/>
  <c r="BO86" i="13"/>
  <c r="BP86" i="13"/>
  <c r="BK87" i="13"/>
  <c r="BL87" i="13"/>
  <c r="BM87" i="13"/>
  <c r="BN87" i="13"/>
  <c r="BO87" i="13"/>
  <c r="BP87" i="13"/>
  <c r="BK88" i="13"/>
  <c r="BL88" i="13"/>
  <c r="BM88" i="13"/>
  <c r="BN88" i="13"/>
  <c r="BO88" i="13"/>
  <c r="BP88" i="13"/>
  <c r="BK89" i="13"/>
  <c r="BL89" i="13"/>
  <c r="BM89" i="13"/>
  <c r="BN89" i="13"/>
  <c r="BO89" i="13"/>
  <c r="BP89" i="13"/>
  <c r="BK90" i="13"/>
  <c r="BL90" i="13"/>
  <c r="BM90" i="13"/>
  <c r="BN90" i="13"/>
  <c r="BO90" i="13"/>
  <c r="BP90" i="13"/>
  <c r="BK91" i="13"/>
  <c r="BL91" i="13"/>
  <c r="BM91" i="13"/>
  <c r="BN91" i="13"/>
  <c r="BO91" i="13"/>
  <c r="BP91" i="13"/>
  <c r="BK92" i="13"/>
  <c r="BL92" i="13"/>
  <c r="BM92" i="13"/>
  <c r="BN92" i="13"/>
  <c r="BO92" i="13"/>
  <c r="BP92" i="13"/>
  <c r="BK93" i="13"/>
  <c r="BL93" i="13"/>
  <c r="BM93" i="13"/>
  <c r="BN93" i="13"/>
  <c r="BO93" i="13"/>
  <c r="BP93" i="13"/>
  <c r="BK94" i="13"/>
  <c r="BL94" i="13"/>
  <c r="BM94" i="13"/>
  <c r="BN94" i="13"/>
  <c r="BO94" i="13"/>
  <c r="BP94" i="13"/>
  <c r="BK95" i="13"/>
  <c r="BL95" i="13"/>
  <c r="BM95" i="13"/>
  <c r="BN95" i="13"/>
  <c r="BO95" i="13"/>
  <c r="BP95" i="13"/>
  <c r="BK96" i="13"/>
  <c r="BL96" i="13"/>
  <c r="BM96" i="13"/>
  <c r="BN96" i="13"/>
  <c r="BO96" i="13"/>
  <c r="BP96" i="13"/>
  <c r="BK97" i="13"/>
  <c r="BL97" i="13"/>
  <c r="BM97" i="13"/>
  <c r="BN97" i="13"/>
  <c r="BO97" i="13"/>
  <c r="BP97" i="13"/>
  <c r="BK98" i="13"/>
  <c r="BL98" i="13"/>
  <c r="BM98" i="13"/>
  <c r="BN98" i="13"/>
  <c r="BO98" i="13"/>
  <c r="BP98" i="13"/>
  <c r="BK99" i="13"/>
  <c r="BL99" i="13"/>
  <c r="BM99" i="13"/>
  <c r="BN99" i="13"/>
  <c r="BO99" i="13"/>
  <c r="BP99" i="13"/>
  <c r="BK100" i="13"/>
  <c r="BL100" i="13"/>
  <c r="BM100" i="13"/>
  <c r="BN100" i="13"/>
  <c r="BO100" i="13"/>
  <c r="BP100" i="13"/>
  <c r="BK101" i="13"/>
  <c r="BL101" i="13"/>
  <c r="BM101" i="13"/>
  <c r="BN101" i="13"/>
  <c r="BO101" i="13"/>
  <c r="BP101" i="13"/>
  <c r="BK102" i="13"/>
  <c r="BL102" i="13"/>
  <c r="BM102" i="13"/>
  <c r="BN102" i="13"/>
  <c r="BO102" i="13"/>
  <c r="BP102" i="13"/>
  <c r="BK103" i="13"/>
  <c r="BL103" i="13"/>
  <c r="BM103" i="13"/>
  <c r="BN103" i="13"/>
  <c r="BO103" i="13"/>
  <c r="BP103" i="13"/>
  <c r="BK104" i="13"/>
  <c r="BL104" i="13"/>
  <c r="BM104" i="13"/>
  <c r="BN104" i="13"/>
  <c r="BO104" i="13"/>
  <c r="BP104" i="13"/>
  <c r="BK105" i="13"/>
  <c r="BL105" i="13"/>
  <c r="BM105" i="13"/>
  <c r="BN105" i="13"/>
  <c r="BO105" i="13"/>
  <c r="BP105" i="13"/>
  <c r="BK106" i="13"/>
  <c r="BL106" i="13"/>
  <c r="BM106" i="13"/>
  <c r="BN106" i="13"/>
  <c r="BO106" i="13"/>
  <c r="BP106" i="13"/>
  <c r="BE8" i="13"/>
  <c r="BG8" i="13"/>
  <c r="BE9" i="13"/>
  <c r="BG9" i="13"/>
  <c r="BE10" i="13"/>
  <c r="BG10" i="13"/>
  <c r="BE11" i="13"/>
  <c r="BG11" i="13"/>
  <c r="BE12" i="13"/>
  <c r="BG12" i="13"/>
  <c r="BE13" i="13"/>
  <c r="BG13" i="13"/>
  <c r="BE14" i="13"/>
  <c r="BG14" i="13"/>
  <c r="BE15" i="13"/>
  <c r="BG15" i="13"/>
  <c r="BE16" i="13"/>
  <c r="BG16" i="13"/>
  <c r="BE17" i="13"/>
  <c r="BG17" i="13"/>
  <c r="BE18" i="13"/>
  <c r="BG18" i="13"/>
  <c r="BE19" i="13"/>
  <c r="BG19" i="13"/>
  <c r="BE20" i="13"/>
  <c r="BG20" i="13"/>
  <c r="BE21" i="13"/>
  <c r="BG21" i="13"/>
  <c r="BE22" i="13"/>
  <c r="BG22" i="13"/>
  <c r="BE23" i="13"/>
  <c r="BG23" i="13"/>
  <c r="BE24" i="13"/>
  <c r="BG24" i="13"/>
  <c r="BE25" i="13"/>
  <c r="BG25" i="13"/>
  <c r="BE26" i="13"/>
  <c r="BG26" i="13"/>
  <c r="BE27" i="13"/>
  <c r="BG27" i="13"/>
  <c r="BE28" i="13"/>
  <c r="BG28" i="13"/>
  <c r="BE29" i="13"/>
  <c r="BG29" i="13"/>
  <c r="BE30" i="13"/>
  <c r="BG30" i="13"/>
  <c r="BE31" i="13"/>
  <c r="BG31" i="13"/>
  <c r="BE32" i="13"/>
  <c r="BG32" i="13"/>
  <c r="BE33" i="13"/>
  <c r="BG33" i="13"/>
  <c r="BE34" i="13"/>
  <c r="BG34" i="13"/>
  <c r="BE35" i="13"/>
  <c r="BG35" i="13"/>
  <c r="BE36" i="13"/>
  <c r="BG36" i="13"/>
  <c r="BE37" i="13"/>
  <c r="BG37" i="13"/>
  <c r="BE38" i="13"/>
  <c r="BG38" i="13"/>
  <c r="BE39" i="13"/>
  <c r="BG39" i="13"/>
  <c r="BE40" i="13"/>
  <c r="BG40" i="13"/>
  <c r="BE41" i="13"/>
  <c r="BG41" i="13"/>
  <c r="BE42" i="13"/>
  <c r="BG42" i="13"/>
  <c r="BE43" i="13"/>
  <c r="BG43" i="13"/>
  <c r="BE44" i="13"/>
  <c r="BG44" i="13"/>
  <c r="BE45" i="13"/>
  <c r="BG45" i="13"/>
  <c r="BE46" i="13"/>
  <c r="BG46" i="13"/>
  <c r="BE47" i="13"/>
  <c r="BG47" i="13"/>
  <c r="BE48" i="13"/>
  <c r="BG48" i="13"/>
  <c r="BE49" i="13"/>
  <c r="BG49" i="13"/>
  <c r="BE50" i="13"/>
  <c r="BG50" i="13"/>
  <c r="BE51" i="13"/>
  <c r="BG51" i="13"/>
  <c r="BE52" i="13"/>
  <c r="BG52" i="13"/>
  <c r="BE53" i="13"/>
  <c r="BG53" i="13"/>
  <c r="BE54" i="13"/>
  <c r="BG54" i="13"/>
  <c r="BE55" i="13"/>
  <c r="BG55" i="13"/>
  <c r="BE56" i="13"/>
  <c r="BG56" i="13"/>
  <c r="BE57" i="13"/>
  <c r="BG57" i="13"/>
  <c r="BE58" i="13"/>
  <c r="BG58" i="13"/>
  <c r="BE59" i="13"/>
  <c r="BG59" i="13"/>
  <c r="BE60" i="13"/>
  <c r="BG60" i="13"/>
  <c r="BE61" i="13"/>
  <c r="BG61" i="13"/>
  <c r="BE62" i="13"/>
  <c r="BG62" i="13"/>
  <c r="BE63" i="13"/>
  <c r="BG63" i="13"/>
  <c r="BE64" i="13"/>
  <c r="BG64" i="13"/>
  <c r="BE65" i="13"/>
  <c r="BG65" i="13"/>
  <c r="BE66" i="13"/>
  <c r="BG66" i="13"/>
  <c r="BE67" i="13"/>
  <c r="BG67" i="13"/>
  <c r="BE68" i="13"/>
  <c r="BG68" i="13"/>
  <c r="BE69" i="13"/>
  <c r="BG69" i="13"/>
  <c r="BE70" i="13"/>
  <c r="BG70" i="13"/>
  <c r="BE71" i="13"/>
  <c r="BG71" i="13"/>
  <c r="BE72" i="13"/>
  <c r="BG72" i="13"/>
  <c r="BE73" i="13"/>
  <c r="BG73" i="13"/>
  <c r="BE74" i="13"/>
  <c r="BG74" i="13"/>
  <c r="BE75" i="13"/>
  <c r="BG75" i="13"/>
  <c r="BE76" i="13"/>
  <c r="BG76" i="13"/>
  <c r="BE77" i="13"/>
  <c r="BG77" i="13"/>
  <c r="BE78" i="13"/>
  <c r="BG78" i="13"/>
  <c r="BE79" i="13"/>
  <c r="BG79" i="13"/>
  <c r="BE80" i="13"/>
  <c r="BG80" i="13"/>
  <c r="BE81" i="13"/>
  <c r="BG81" i="13"/>
  <c r="BE82" i="13"/>
  <c r="BG82" i="13"/>
  <c r="BE83" i="13"/>
  <c r="BG83" i="13"/>
  <c r="BE84" i="13"/>
  <c r="BG84" i="13"/>
  <c r="BE85" i="13"/>
  <c r="BG85" i="13"/>
  <c r="BE86" i="13"/>
  <c r="BG86" i="13"/>
  <c r="BE87" i="13"/>
  <c r="BG87" i="13"/>
  <c r="BE88" i="13"/>
  <c r="BG88" i="13"/>
  <c r="BE89" i="13"/>
  <c r="BG89" i="13"/>
  <c r="BE90" i="13"/>
  <c r="BG90" i="13"/>
  <c r="BE91" i="13"/>
  <c r="BG91" i="13"/>
  <c r="BE92" i="13"/>
  <c r="BG92" i="13"/>
  <c r="BE93" i="13"/>
  <c r="BG93" i="13"/>
  <c r="BE94" i="13"/>
  <c r="BG94" i="13"/>
  <c r="BE95" i="13"/>
  <c r="BG95" i="13"/>
  <c r="BE96" i="13"/>
  <c r="BG96" i="13"/>
  <c r="BE97" i="13"/>
  <c r="BG97" i="13"/>
  <c r="BE98" i="13"/>
  <c r="BG98" i="13"/>
  <c r="BE99" i="13"/>
  <c r="BG99" i="13"/>
  <c r="BE100" i="13"/>
  <c r="BG100" i="13"/>
  <c r="BE101" i="13"/>
  <c r="BG101" i="13"/>
  <c r="BE102" i="13"/>
  <c r="BG102" i="13"/>
  <c r="BE103" i="13"/>
  <c r="BG103" i="13"/>
  <c r="BE104" i="13"/>
  <c r="BG104" i="13"/>
  <c r="BE105" i="13"/>
  <c r="BG105" i="13"/>
  <c r="BE106" i="13"/>
  <c r="BG106" i="13"/>
  <c r="AU8" i="13"/>
  <c r="AV8" i="13"/>
  <c r="AW8" i="13"/>
  <c r="AX8" i="13"/>
  <c r="AY8" i="13"/>
  <c r="AZ8" i="13"/>
  <c r="BA8" i="13"/>
  <c r="BB8" i="13"/>
  <c r="BC8" i="13"/>
  <c r="AU9" i="13"/>
  <c r="AV9" i="13"/>
  <c r="AW9" i="13"/>
  <c r="AX9" i="13"/>
  <c r="AY9" i="13"/>
  <c r="AZ9" i="13"/>
  <c r="BA9" i="13"/>
  <c r="BB9" i="13"/>
  <c r="BC9" i="13"/>
  <c r="AU10" i="13"/>
  <c r="AV10" i="13"/>
  <c r="AW10" i="13"/>
  <c r="AX10" i="13"/>
  <c r="AY10" i="13"/>
  <c r="AZ10" i="13"/>
  <c r="BA10" i="13"/>
  <c r="BB10" i="13"/>
  <c r="BC10" i="13"/>
  <c r="AU11" i="13"/>
  <c r="AV11" i="13"/>
  <c r="AW11" i="13"/>
  <c r="AX11" i="13"/>
  <c r="AY11" i="13"/>
  <c r="AZ11" i="13"/>
  <c r="BA11" i="13"/>
  <c r="BB11" i="13"/>
  <c r="BC11" i="13"/>
  <c r="AU12" i="13"/>
  <c r="AV12" i="13"/>
  <c r="AW12" i="13"/>
  <c r="AX12" i="13"/>
  <c r="AY12" i="13"/>
  <c r="AZ12" i="13"/>
  <c r="BA12" i="13"/>
  <c r="BB12" i="13"/>
  <c r="BC12" i="13"/>
  <c r="AU13" i="13"/>
  <c r="AV13" i="13"/>
  <c r="AW13" i="13"/>
  <c r="AX13" i="13"/>
  <c r="AY13" i="13"/>
  <c r="AZ13" i="13"/>
  <c r="BA13" i="13"/>
  <c r="BB13" i="13"/>
  <c r="BC13" i="13"/>
  <c r="AU14" i="13"/>
  <c r="AV14" i="13"/>
  <c r="AW14" i="13"/>
  <c r="AX14" i="13"/>
  <c r="AY14" i="13"/>
  <c r="AZ14" i="13"/>
  <c r="BA14" i="13"/>
  <c r="BB14" i="13"/>
  <c r="BC14" i="13"/>
  <c r="AU15" i="13"/>
  <c r="AV15" i="13"/>
  <c r="AW15" i="13"/>
  <c r="AX15" i="13"/>
  <c r="AY15" i="13"/>
  <c r="AZ15" i="13"/>
  <c r="BA15" i="13"/>
  <c r="BB15" i="13"/>
  <c r="BC15" i="13"/>
  <c r="AU16" i="13"/>
  <c r="AV16" i="13"/>
  <c r="AW16" i="13"/>
  <c r="AX16" i="13"/>
  <c r="AY16" i="13"/>
  <c r="AZ16" i="13"/>
  <c r="BA16" i="13"/>
  <c r="BB16" i="13"/>
  <c r="BC16" i="13"/>
  <c r="AU17" i="13"/>
  <c r="AV17" i="13"/>
  <c r="AW17" i="13"/>
  <c r="AX17" i="13"/>
  <c r="AY17" i="13"/>
  <c r="AZ17" i="13"/>
  <c r="BA17" i="13"/>
  <c r="BB17" i="13"/>
  <c r="BC17" i="13"/>
  <c r="AU18" i="13"/>
  <c r="AV18" i="13"/>
  <c r="AW18" i="13"/>
  <c r="AX18" i="13"/>
  <c r="AY18" i="13"/>
  <c r="AZ18" i="13"/>
  <c r="BA18" i="13"/>
  <c r="BB18" i="13"/>
  <c r="BC18" i="13"/>
  <c r="AU19" i="13"/>
  <c r="AV19" i="13"/>
  <c r="AW19" i="13"/>
  <c r="AX19" i="13"/>
  <c r="AY19" i="13"/>
  <c r="AZ19" i="13"/>
  <c r="BA19" i="13"/>
  <c r="BB19" i="13"/>
  <c r="BC19" i="13"/>
  <c r="AU20" i="13"/>
  <c r="AV20" i="13"/>
  <c r="AW20" i="13"/>
  <c r="AX20" i="13"/>
  <c r="AY20" i="13"/>
  <c r="AZ20" i="13"/>
  <c r="BA20" i="13"/>
  <c r="BB20" i="13"/>
  <c r="BC20" i="13"/>
  <c r="AU21" i="13"/>
  <c r="AV21" i="13"/>
  <c r="AW21" i="13"/>
  <c r="AX21" i="13"/>
  <c r="AY21" i="13"/>
  <c r="AZ21" i="13"/>
  <c r="BA21" i="13"/>
  <c r="BB21" i="13"/>
  <c r="BC21" i="13"/>
  <c r="AU22" i="13"/>
  <c r="AV22" i="13"/>
  <c r="AW22" i="13"/>
  <c r="AX22" i="13"/>
  <c r="AY22" i="13"/>
  <c r="AZ22" i="13"/>
  <c r="BA22" i="13"/>
  <c r="BB22" i="13"/>
  <c r="BC22" i="13"/>
  <c r="AU23" i="13"/>
  <c r="AV23" i="13"/>
  <c r="AW23" i="13"/>
  <c r="AX23" i="13"/>
  <c r="AY23" i="13"/>
  <c r="AZ23" i="13"/>
  <c r="BA23" i="13"/>
  <c r="BB23" i="13"/>
  <c r="BC23" i="13"/>
  <c r="AU24" i="13"/>
  <c r="AV24" i="13"/>
  <c r="AW24" i="13"/>
  <c r="AX24" i="13"/>
  <c r="AY24" i="13"/>
  <c r="AZ24" i="13"/>
  <c r="BA24" i="13"/>
  <c r="BB24" i="13"/>
  <c r="BC24" i="13"/>
  <c r="AU25" i="13"/>
  <c r="AV25" i="13"/>
  <c r="AW25" i="13"/>
  <c r="AX25" i="13"/>
  <c r="AY25" i="13"/>
  <c r="AZ25" i="13"/>
  <c r="BA25" i="13"/>
  <c r="BB25" i="13"/>
  <c r="BC25" i="13"/>
  <c r="AU26" i="13"/>
  <c r="AV26" i="13"/>
  <c r="AW26" i="13"/>
  <c r="AX26" i="13"/>
  <c r="AY26" i="13"/>
  <c r="AZ26" i="13"/>
  <c r="BA26" i="13"/>
  <c r="BB26" i="13"/>
  <c r="BC26" i="13"/>
  <c r="AU27" i="13"/>
  <c r="AV27" i="13"/>
  <c r="AW27" i="13"/>
  <c r="AX27" i="13"/>
  <c r="AY27" i="13"/>
  <c r="AZ27" i="13"/>
  <c r="BA27" i="13"/>
  <c r="BB27" i="13"/>
  <c r="BC27" i="13"/>
  <c r="AU28" i="13"/>
  <c r="AV28" i="13"/>
  <c r="AW28" i="13"/>
  <c r="AX28" i="13"/>
  <c r="AY28" i="13"/>
  <c r="AZ28" i="13"/>
  <c r="BA28" i="13"/>
  <c r="BB28" i="13"/>
  <c r="BC28" i="13"/>
  <c r="AU29" i="13"/>
  <c r="AV29" i="13"/>
  <c r="AW29" i="13"/>
  <c r="AX29" i="13"/>
  <c r="AY29" i="13"/>
  <c r="AZ29" i="13"/>
  <c r="BA29" i="13"/>
  <c r="BB29" i="13"/>
  <c r="BC29" i="13"/>
  <c r="AU30" i="13"/>
  <c r="AV30" i="13"/>
  <c r="AW30" i="13"/>
  <c r="AX30" i="13"/>
  <c r="AY30" i="13"/>
  <c r="AZ30" i="13"/>
  <c r="BA30" i="13"/>
  <c r="BB30" i="13"/>
  <c r="BC30" i="13"/>
  <c r="AU31" i="13"/>
  <c r="AV31" i="13"/>
  <c r="AW31" i="13"/>
  <c r="AX31" i="13"/>
  <c r="AY31" i="13"/>
  <c r="AZ31" i="13"/>
  <c r="BA31" i="13"/>
  <c r="BB31" i="13"/>
  <c r="BC31" i="13"/>
  <c r="AU32" i="13"/>
  <c r="AV32" i="13"/>
  <c r="AW32" i="13"/>
  <c r="AX32" i="13"/>
  <c r="AY32" i="13"/>
  <c r="AZ32" i="13"/>
  <c r="BA32" i="13"/>
  <c r="BB32" i="13"/>
  <c r="BC32" i="13"/>
  <c r="AU33" i="13"/>
  <c r="AV33" i="13"/>
  <c r="AW33" i="13"/>
  <c r="AX33" i="13"/>
  <c r="AY33" i="13"/>
  <c r="AZ33" i="13"/>
  <c r="BA33" i="13"/>
  <c r="BB33" i="13"/>
  <c r="BC33" i="13"/>
  <c r="AU34" i="13"/>
  <c r="AV34" i="13"/>
  <c r="AW34" i="13"/>
  <c r="AX34" i="13"/>
  <c r="AY34" i="13"/>
  <c r="AZ34" i="13"/>
  <c r="BA34" i="13"/>
  <c r="BB34" i="13"/>
  <c r="BC34" i="13"/>
  <c r="AU35" i="13"/>
  <c r="AV35" i="13"/>
  <c r="AW35" i="13"/>
  <c r="AX35" i="13"/>
  <c r="AY35" i="13"/>
  <c r="AZ35" i="13"/>
  <c r="BA35" i="13"/>
  <c r="BB35" i="13"/>
  <c r="BC35" i="13"/>
  <c r="AU36" i="13"/>
  <c r="AV36" i="13"/>
  <c r="AW36" i="13"/>
  <c r="AX36" i="13"/>
  <c r="AY36" i="13"/>
  <c r="AZ36" i="13"/>
  <c r="BA36" i="13"/>
  <c r="BB36" i="13"/>
  <c r="BC36" i="13"/>
  <c r="AU37" i="13"/>
  <c r="AV37" i="13"/>
  <c r="AW37" i="13"/>
  <c r="AX37" i="13"/>
  <c r="AY37" i="13"/>
  <c r="AZ37" i="13"/>
  <c r="BA37" i="13"/>
  <c r="BB37" i="13"/>
  <c r="BC37" i="13"/>
  <c r="AU38" i="13"/>
  <c r="AV38" i="13"/>
  <c r="AW38" i="13"/>
  <c r="AX38" i="13"/>
  <c r="AY38" i="13"/>
  <c r="AZ38" i="13"/>
  <c r="BA38" i="13"/>
  <c r="BB38" i="13"/>
  <c r="BC38" i="13"/>
  <c r="AU39" i="13"/>
  <c r="AV39" i="13"/>
  <c r="AW39" i="13"/>
  <c r="AX39" i="13"/>
  <c r="AY39" i="13"/>
  <c r="AZ39" i="13"/>
  <c r="BA39" i="13"/>
  <c r="BB39" i="13"/>
  <c r="BC39" i="13"/>
  <c r="AU40" i="13"/>
  <c r="AV40" i="13"/>
  <c r="AW40" i="13"/>
  <c r="AX40" i="13"/>
  <c r="AY40" i="13"/>
  <c r="AZ40" i="13"/>
  <c r="BA40" i="13"/>
  <c r="BB40" i="13"/>
  <c r="BC40" i="13"/>
  <c r="AU41" i="13"/>
  <c r="AV41" i="13"/>
  <c r="AW41" i="13"/>
  <c r="AX41" i="13"/>
  <c r="AY41" i="13"/>
  <c r="AZ41" i="13"/>
  <c r="BA41" i="13"/>
  <c r="BB41" i="13"/>
  <c r="BC41" i="13"/>
  <c r="AU42" i="13"/>
  <c r="AV42" i="13"/>
  <c r="AW42" i="13"/>
  <c r="AX42" i="13"/>
  <c r="AY42" i="13"/>
  <c r="AZ42" i="13"/>
  <c r="BA42" i="13"/>
  <c r="BB42" i="13"/>
  <c r="BC42" i="13"/>
  <c r="AU43" i="13"/>
  <c r="AV43" i="13"/>
  <c r="AW43" i="13"/>
  <c r="AX43" i="13"/>
  <c r="AY43" i="13"/>
  <c r="AZ43" i="13"/>
  <c r="BA43" i="13"/>
  <c r="BB43" i="13"/>
  <c r="BC43" i="13"/>
  <c r="AU44" i="13"/>
  <c r="AV44" i="13"/>
  <c r="AW44" i="13"/>
  <c r="AX44" i="13"/>
  <c r="AY44" i="13"/>
  <c r="AZ44" i="13"/>
  <c r="BA44" i="13"/>
  <c r="BB44" i="13"/>
  <c r="BC44" i="13"/>
  <c r="AU45" i="13"/>
  <c r="AV45" i="13"/>
  <c r="AW45" i="13"/>
  <c r="AX45" i="13"/>
  <c r="AY45" i="13"/>
  <c r="AZ45" i="13"/>
  <c r="BA45" i="13"/>
  <c r="BB45" i="13"/>
  <c r="BC45" i="13"/>
  <c r="AU46" i="13"/>
  <c r="AV46" i="13"/>
  <c r="AW46" i="13"/>
  <c r="AX46" i="13"/>
  <c r="AY46" i="13"/>
  <c r="AZ46" i="13"/>
  <c r="BA46" i="13"/>
  <c r="BB46" i="13"/>
  <c r="BC46" i="13"/>
  <c r="AU47" i="13"/>
  <c r="AV47" i="13"/>
  <c r="AW47" i="13"/>
  <c r="AX47" i="13"/>
  <c r="AY47" i="13"/>
  <c r="AZ47" i="13"/>
  <c r="BA47" i="13"/>
  <c r="BB47" i="13"/>
  <c r="BC47" i="13"/>
  <c r="AU48" i="13"/>
  <c r="AV48" i="13"/>
  <c r="AW48" i="13"/>
  <c r="AX48" i="13"/>
  <c r="AY48" i="13"/>
  <c r="AZ48" i="13"/>
  <c r="BA48" i="13"/>
  <c r="BB48" i="13"/>
  <c r="BC48" i="13"/>
  <c r="AU49" i="13"/>
  <c r="AV49" i="13"/>
  <c r="AW49" i="13"/>
  <c r="AX49" i="13"/>
  <c r="AY49" i="13"/>
  <c r="AZ49" i="13"/>
  <c r="BA49" i="13"/>
  <c r="BB49" i="13"/>
  <c r="BC49" i="13"/>
  <c r="AU50" i="13"/>
  <c r="AV50" i="13"/>
  <c r="AW50" i="13"/>
  <c r="AX50" i="13"/>
  <c r="AY50" i="13"/>
  <c r="AZ50" i="13"/>
  <c r="BA50" i="13"/>
  <c r="BB50" i="13"/>
  <c r="BC50" i="13"/>
  <c r="AU51" i="13"/>
  <c r="AV51" i="13"/>
  <c r="AW51" i="13"/>
  <c r="AX51" i="13"/>
  <c r="AY51" i="13"/>
  <c r="AZ51" i="13"/>
  <c r="BA51" i="13"/>
  <c r="BB51" i="13"/>
  <c r="BC51" i="13"/>
  <c r="AU52" i="13"/>
  <c r="AV52" i="13"/>
  <c r="AW52" i="13"/>
  <c r="AX52" i="13"/>
  <c r="AY52" i="13"/>
  <c r="AZ52" i="13"/>
  <c r="BA52" i="13"/>
  <c r="BB52" i="13"/>
  <c r="BC52" i="13"/>
  <c r="AU53" i="13"/>
  <c r="AV53" i="13"/>
  <c r="AW53" i="13"/>
  <c r="AX53" i="13"/>
  <c r="AY53" i="13"/>
  <c r="AZ53" i="13"/>
  <c r="BA53" i="13"/>
  <c r="BB53" i="13"/>
  <c r="BC53" i="13"/>
  <c r="AU54" i="13"/>
  <c r="AV54" i="13"/>
  <c r="AW54" i="13"/>
  <c r="AX54" i="13"/>
  <c r="AY54" i="13"/>
  <c r="AZ54" i="13"/>
  <c r="BA54" i="13"/>
  <c r="BB54" i="13"/>
  <c r="BC54" i="13"/>
  <c r="AU55" i="13"/>
  <c r="AV55" i="13"/>
  <c r="AW55" i="13"/>
  <c r="AX55" i="13"/>
  <c r="AY55" i="13"/>
  <c r="AZ55" i="13"/>
  <c r="BA55" i="13"/>
  <c r="BB55" i="13"/>
  <c r="BC55" i="13"/>
  <c r="AU56" i="13"/>
  <c r="AV56" i="13"/>
  <c r="AW56" i="13"/>
  <c r="AX56" i="13"/>
  <c r="AY56" i="13"/>
  <c r="AZ56" i="13"/>
  <c r="BA56" i="13"/>
  <c r="BB56" i="13"/>
  <c r="BC56" i="13"/>
  <c r="AU57" i="13"/>
  <c r="AV57" i="13"/>
  <c r="AW57" i="13"/>
  <c r="AX57" i="13"/>
  <c r="AY57" i="13"/>
  <c r="AZ57" i="13"/>
  <c r="BA57" i="13"/>
  <c r="BB57" i="13"/>
  <c r="BC57" i="13"/>
  <c r="AU58" i="13"/>
  <c r="AV58" i="13"/>
  <c r="AW58" i="13"/>
  <c r="AX58" i="13"/>
  <c r="AY58" i="13"/>
  <c r="AZ58" i="13"/>
  <c r="BA58" i="13"/>
  <c r="BB58" i="13"/>
  <c r="BC58" i="13"/>
  <c r="AU59" i="13"/>
  <c r="AV59" i="13"/>
  <c r="AW59" i="13"/>
  <c r="AX59" i="13"/>
  <c r="AY59" i="13"/>
  <c r="AZ59" i="13"/>
  <c r="BA59" i="13"/>
  <c r="BB59" i="13"/>
  <c r="BC59" i="13"/>
  <c r="AU60" i="13"/>
  <c r="AV60" i="13"/>
  <c r="AW60" i="13"/>
  <c r="AX60" i="13"/>
  <c r="AY60" i="13"/>
  <c r="AZ60" i="13"/>
  <c r="BA60" i="13"/>
  <c r="BB60" i="13"/>
  <c r="BC60" i="13"/>
  <c r="AU61" i="13"/>
  <c r="AV61" i="13"/>
  <c r="AW61" i="13"/>
  <c r="AX61" i="13"/>
  <c r="AY61" i="13"/>
  <c r="AZ61" i="13"/>
  <c r="BA61" i="13"/>
  <c r="BB61" i="13"/>
  <c r="BC61" i="13"/>
  <c r="AU62" i="13"/>
  <c r="AV62" i="13"/>
  <c r="AW62" i="13"/>
  <c r="AX62" i="13"/>
  <c r="AY62" i="13"/>
  <c r="AZ62" i="13"/>
  <c r="BA62" i="13"/>
  <c r="BB62" i="13"/>
  <c r="BC62" i="13"/>
  <c r="AU63" i="13"/>
  <c r="AV63" i="13"/>
  <c r="AW63" i="13"/>
  <c r="AX63" i="13"/>
  <c r="AY63" i="13"/>
  <c r="AZ63" i="13"/>
  <c r="BA63" i="13"/>
  <c r="BB63" i="13"/>
  <c r="BC63" i="13"/>
  <c r="AU64" i="13"/>
  <c r="AV64" i="13"/>
  <c r="AW64" i="13"/>
  <c r="AX64" i="13"/>
  <c r="AY64" i="13"/>
  <c r="AZ64" i="13"/>
  <c r="BA64" i="13"/>
  <c r="BB64" i="13"/>
  <c r="BC64" i="13"/>
  <c r="AU65" i="13"/>
  <c r="AV65" i="13"/>
  <c r="AW65" i="13"/>
  <c r="AX65" i="13"/>
  <c r="AY65" i="13"/>
  <c r="AZ65" i="13"/>
  <c r="BA65" i="13"/>
  <c r="BB65" i="13"/>
  <c r="BC65" i="13"/>
  <c r="AU66" i="13"/>
  <c r="AV66" i="13"/>
  <c r="AW66" i="13"/>
  <c r="AX66" i="13"/>
  <c r="AY66" i="13"/>
  <c r="AZ66" i="13"/>
  <c r="BA66" i="13"/>
  <c r="BB66" i="13"/>
  <c r="BC66" i="13"/>
  <c r="AU67" i="13"/>
  <c r="AV67" i="13"/>
  <c r="AW67" i="13"/>
  <c r="AX67" i="13"/>
  <c r="AY67" i="13"/>
  <c r="AZ67" i="13"/>
  <c r="BA67" i="13"/>
  <c r="BB67" i="13"/>
  <c r="BC67" i="13"/>
  <c r="AU68" i="13"/>
  <c r="AV68" i="13"/>
  <c r="AW68" i="13"/>
  <c r="AX68" i="13"/>
  <c r="AY68" i="13"/>
  <c r="AZ68" i="13"/>
  <c r="BA68" i="13"/>
  <c r="BB68" i="13"/>
  <c r="BC68" i="13"/>
  <c r="AU69" i="13"/>
  <c r="AV69" i="13"/>
  <c r="AW69" i="13"/>
  <c r="AX69" i="13"/>
  <c r="AY69" i="13"/>
  <c r="AZ69" i="13"/>
  <c r="BA69" i="13"/>
  <c r="BB69" i="13"/>
  <c r="BC69" i="13"/>
  <c r="AU70" i="13"/>
  <c r="AV70" i="13"/>
  <c r="AW70" i="13"/>
  <c r="AX70" i="13"/>
  <c r="AY70" i="13"/>
  <c r="AZ70" i="13"/>
  <c r="BA70" i="13"/>
  <c r="BB70" i="13"/>
  <c r="BC70" i="13"/>
  <c r="AU71" i="13"/>
  <c r="AV71" i="13"/>
  <c r="AW71" i="13"/>
  <c r="AX71" i="13"/>
  <c r="AY71" i="13"/>
  <c r="AZ71" i="13"/>
  <c r="BA71" i="13"/>
  <c r="BB71" i="13"/>
  <c r="BC71" i="13"/>
  <c r="AU72" i="13"/>
  <c r="AV72" i="13"/>
  <c r="AW72" i="13"/>
  <c r="AX72" i="13"/>
  <c r="AY72" i="13"/>
  <c r="AZ72" i="13"/>
  <c r="BA72" i="13"/>
  <c r="BB72" i="13"/>
  <c r="BC72" i="13"/>
  <c r="AU73" i="13"/>
  <c r="AV73" i="13"/>
  <c r="AW73" i="13"/>
  <c r="AX73" i="13"/>
  <c r="AY73" i="13"/>
  <c r="AZ73" i="13"/>
  <c r="BA73" i="13"/>
  <c r="BB73" i="13"/>
  <c r="BC73" i="13"/>
  <c r="AU74" i="13"/>
  <c r="AV74" i="13"/>
  <c r="AW74" i="13"/>
  <c r="AX74" i="13"/>
  <c r="AY74" i="13"/>
  <c r="AZ74" i="13"/>
  <c r="BA74" i="13"/>
  <c r="BB74" i="13"/>
  <c r="BC74" i="13"/>
  <c r="AU75" i="13"/>
  <c r="AV75" i="13"/>
  <c r="AW75" i="13"/>
  <c r="AX75" i="13"/>
  <c r="AY75" i="13"/>
  <c r="AZ75" i="13"/>
  <c r="BA75" i="13"/>
  <c r="BB75" i="13"/>
  <c r="BC75" i="13"/>
  <c r="AU76" i="13"/>
  <c r="AV76" i="13"/>
  <c r="AW76" i="13"/>
  <c r="AX76" i="13"/>
  <c r="AY76" i="13"/>
  <c r="AZ76" i="13"/>
  <c r="BA76" i="13"/>
  <c r="BB76" i="13"/>
  <c r="BC76" i="13"/>
  <c r="AU77" i="13"/>
  <c r="AV77" i="13"/>
  <c r="AW77" i="13"/>
  <c r="AX77" i="13"/>
  <c r="AY77" i="13"/>
  <c r="AZ77" i="13"/>
  <c r="BA77" i="13"/>
  <c r="BB77" i="13"/>
  <c r="BC77" i="13"/>
  <c r="AU78" i="13"/>
  <c r="AV78" i="13"/>
  <c r="AW78" i="13"/>
  <c r="AX78" i="13"/>
  <c r="AY78" i="13"/>
  <c r="AZ78" i="13"/>
  <c r="BA78" i="13"/>
  <c r="BB78" i="13"/>
  <c r="BC78" i="13"/>
  <c r="AU79" i="13"/>
  <c r="AV79" i="13"/>
  <c r="AW79" i="13"/>
  <c r="AX79" i="13"/>
  <c r="AY79" i="13"/>
  <c r="AZ79" i="13"/>
  <c r="BA79" i="13"/>
  <c r="BB79" i="13"/>
  <c r="BC79" i="13"/>
  <c r="AU80" i="13"/>
  <c r="AV80" i="13"/>
  <c r="AW80" i="13"/>
  <c r="AX80" i="13"/>
  <c r="AY80" i="13"/>
  <c r="AZ80" i="13"/>
  <c r="BA80" i="13"/>
  <c r="BB80" i="13"/>
  <c r="BC80" i="13"/>
  <c r="AU81" i="13"/>
  <c r="AV81" i="13"/>
  <c r="AW81" i="13"/>
  <c r="AX81" i="13"/>
  <c r="AY81" i="13"/>
  <c r="AZ81" i="13"/>
  <c r="BA81" i="13"/>
  <c r="BB81" i="13"/>
  <c r="BC81" i="13"/>
  <c r="AU82" i="13"/>
  <c r="AV82" i="13"/>
  <c r="AW82" i="13"/>
  <c r="AX82" i="13"/>
  <c r="AY82" i="13"/>
  <c r="AZ82" i="13"/>
  <c r="BA82" i="13"/>
  <c r="BB82" i="13"/>
  <c r="BC82" i="13"/>
  <c r="AU83" i="13"/>
  <c r="AV83" i="13"/>
  <c r="AW83" i="13"/>
  <c r="AX83" i="13"/>
  <c r="AY83" i="13"/>
  <c r="AZ83" i="13"/>
  <c r="BA83" i="13"/>
  <c r="BB83" i="13"/>
  <c r="BC83" i="13"/>
  <c r="AU84" i="13"/>
  <c r="AV84" i="13"/>
  <c r="AW84" i="13"/>
  <c r="AX84" i="13"/>
  <c r="AY84" i="13"/>
  <c r="AZ84" i="13"/>
  <c r="BA84" i="13"/>
  <c r="BB84" i="13"/>
  <c r="BC84" i="13"/>
  <c r="AU85" i="13"/>
  <c r="AV85" i="13"/>
  <c r="AW85" i="13"/>
  <c r="AX85" i="13"/>
  <c r="AY85" i="13"/>
  <c r="AZ85" i="13"/>
  <c r="BA85" i="13"/>
  <c r="BB85" i="13"/>
  <c r="BC85" i="13"/>
  <c r="AU86" i="13"/>
  <c r="AV86" i="13"/>
  <c r="AW86" i="13"/>
  <c r="AX86" i="13"/>
  <c r="AY86" i="13"/>
  <c r="AZ86" i="13"/>
  <c r="BA86" i="13"/>
  <c r="BB86" i="13"/>
  <c r="BC86" i="13"/>
  <c r="AU87" i="13"/>
  <c r="AV87" i="13"/>
  <c r="AW87" i="13"/>
  <c r="AX87" i="13"/>
  <c r="AY87" i="13"/>
  <c r="AZ87" i="13"/>
  <c r="BA87" i="13"/>
  <c r="BB87" i="13"/>
  <c r="BC87" i="13"/>
  <c r="AU88" i="13"/>
  <c r="AV88" i="13"/>
  <c r="AW88" i="13"/>
  <c r="AX88" i="13"/>
  <c r="AY88" i="13"/>
  <c r="AZ88" i="13"/>
  <c r="BA88" i="13"/>
  <c r="BB88" i="13"/>
  <c r="BC88" i="13"/>
  <c r="AU89" i="13"/>
  <c r="AV89" i="13"/>
  <c r="AW89" i="13"/>
  <c r="AX89" i="13"/>
  <c r="AY89" i="13"/>
  <c r="AZ89" i="13"/>
  <c r="BA89" i="13"/>
  <c r="BB89" i="13"/>
  <c r="BC89" i="13"/>
  <c r="AU90" i="13"/>
  <c r="AV90" i="13"/>
  <c r="AW90" i="13"/>
  <c r="AX90" i="13"/>
  <c r="AY90" i="13"/>
  <c r="AZ90" i="13"/>
  <c r="BA90" i="13"/>
  <c r="BB90" i="13"/>
  <c r="BC90" i="13"/>
  <c r="AU91" i="13"/>
  <c r="AV91" i="13"/>
  <c r="AW91" i="13"/>
  <c r="AX91" i="13"/>
  <c r="AY91" i="13"/>
  <c r="AZ91" i="13"/>
  <c r="BA91" i="13"/>
  <c r="BB91" i="13"/>
  <c r="BC91" i="13"/>
  <c r="AU92" i="13"/>
  <c r="AV92" i="13"/>
  <c r="AW92" i="13"/>
  <c r="AX92" i="13"/>
  <c r="AY92" i="13"/>
  <c r="AZ92" i="13"/>
  <c r="BA92" i="13"/>
  <c r="BB92" i="13"/>
  <c r="BC92" i="13"/>
  <c r="AU93" i="13"/>
  <c r="AV93" i="13"/>
  <c r="AW93" i="13"/>
  <c r="AX93" i="13"/>
  <c r="AY93" i="13"/>
  <c r="AZ93" i="13"/>
  <c r="BA93" i="13"/>
  <c r="BB93" i="13"/>
  <c r="BC93" i="13"/>
  <c r="AU94" i="13"/>
  <c r="AV94" i="13"/>
  <c r="AW94" i="13"/>
  <c r="AX94" i="13"/>
  <c r="AY94" i="13"/>
  <c r="AZ94" i="13"/>
  <c r="BA94" i="13"/>
  <c r="BB94" i="13"/>
  <c r="BC94" i="13"/>
  <c r="AU95" i="13"/>
  <c r="AV95" i="13"/>
  <c r="AW95" i="13"/>
  <c r="AX95" i="13"/>
  <c r="AY95" i="13"/>
  <c r="AZ95" i="13"/>
  <c r="BA95" i="13"/>
  <c r="BB95" i="13"/>
  <c r="BC95" i="13"/>
  <c r="AU96" i="13"/>
  <c r="AV96" i="13"/>
  <c r="AW96" i="13"/>
  <c r="AX96" i="13"/>
  <c r="AY96" i="13"/>
  <c r="AZ96" i="13"/>
  <c r="BA96" i="13"/>
  <c r="BB96" i="13"/>
  <c r="BC96" i="13"/>
  <c r="AU97" i="13"/>
  <c r="AV97" i="13"/>
  <c r="AW97" i="13"/>
  <c r="AX97" i="13"/>
  <c r="AY97" i="13"/>
  <c r="AZ97" i="13"/>
  <c r="BA97" i="13"/>
  <c r="BB97" i="13"/>
  <c r="BC97" i="13"/>
  <c r="AU98" i="13"/>
  <c r="AV98" i="13"/>
  <c r="AW98" i="13"/>
  <c r="AX98" i="13"/>
  <c r="AY98" i="13"/>
  <c r="AZ98" i="13"/>
  <c r="BA98" i="13"/>
  <c r="BB98" i="13"/>
  <c r="BC98" i="13"/>
  <c r="AU99" i="13"/>
  <c r="AV99" i="13"/>
  <c r="AW99" i="13"/>
  <c r="AX99" i="13"/>
  <c r="AY99" i="13"/>
  <c r="AZ99" i="13"/>
  <c r="BA99" i="13"/>
  <c r="BB99" i="13"/>
  <c r="BC99" i="13"/>
  <c r="AU100" i="13"/>
  <c r="AV100" i="13"/>
  <c r="AW100" i="13"/>
  <c r="AX100" i="13"/>
  <c r="AY100" i="13"/>
  <c r="AZ100" i="13"/>
  <c r="BA100" i="13"/>
  <c r="BB100" i="13"/>
  <c r="BC100" i="13"/>
  <c r="AU101" i="13"/>
  <c r="AV101" i="13"/>
  <c r="AW101" i="13"/>
  <c r="AX101" i="13"/>
  <c r="AY101" i="13"/>
  <c r="AZ101" i="13"/>
  <c r="BA101" i="13"/>
  <c r="BB101" i="13"/>
  <c r="BC101" i="13"/>
  <c r="AU102" i="13"/>
  <c r="AV102" i="13"/>
  <c r="AW102" i="13"/>
  <c r="AX102" i="13"/>
  <c r="AY102" i="13"/>
  <c r="AZ102" i="13"/>
  <c r="BA102" i="13"/>
  <c r="BB102" i="13"/>
  <c r="BC102" i="13"/>
  <c r="AU103" i="13"/>
  <c r="AV103" i="13"/>
  <c r="AW103" i="13"/>
  <c r="AX103" i="13"/>
  <c r="AY103" i="13"/>
  <c r="AZ103" i="13"/>
  <c r="BA103" i="13"/>
  <c r="BB103" i="13"/>
  <c r="BC103" i="13"/>
  <c r="AU104" i="13"/>
  <c r="AV104" i="13"/>
  <c r="AW104" i="13"/>
  <c r="AX104" i="13"/>
  <c r="AY104" i="13"/>
  <c r="AZ104" i="13"/>
  <c r="BA104" i="13"/>
  <c r="BB104" i="13"/>
  <c r="BC104" i="13"/>
  <c r="AU105" i="13"/>
  <c r="AV105" i="13"/>
  <c r="AW105" i="13"/>
  <c r="AX105" i="13"/>
  <c r="AY105" i="13"/>
  <c r="AZ105" i="13"/>
  <c r="BA105" i="13"/>
  <c r="BB105" i="13"/>
  <c r="BC105" i="13"/>
  <c r="AU106" i="13"/>
  <c r="AV106" i="13"/>
  <c r="AW106" i="13"/>
  <c r="AX106" i="13"/>
  <c r="AY106" i="13"/>
  <c r="AZ106" i="13"/>
  <c r="BA106" i="13"/>
  <c r="BB106" i="13"/>
  <c r="BC106" i="13"/>
  <c r="AP8" i="13"/>
  <c r="AP9" i="13"/>
  <c r="AP10" i="13"/>
  <c r="AP11" i="13"/>
  <c r="AP12" i="13"/>
  <c r="AP13" i="13"/>
  <c r="AP14" i="13"/>
  <c r="AP15" i="13"/>
  <c r="AP16" i="13"/>
  <c r="AP17" i="13"/>
  <c r="AP18" i="13"/>
  <c r="AP19" i="13"/>
  <c r="AP20" i="13"/>
  <c r="AP21" i="13"/>
  <c r="AP22" i="13"/>
  <c r="AP23" i="13"/>
  <c r="AP24" i="13"/>
  <c r="AP25" i="13"/>
  <c r="AP26" i="13"/>
  <c r="AP27" i="13"/>
  <c r="AP28" i="13"/>
  <c r="AP29" i="13"/>
  <c r="AP30" i="13"/>
  <c r="AP31" i="13"/>
  <c r="AP32" i="13"/>
  <c r="AP33" i="13"/>
  <c r="AP34" i="13"/>
  <c r="AP35" i="13"/>
  <c r="AP36" i="13"/>
  <c r="AP37" i="13"/>
  <c r="AP38" i="13"/>
  <c r="AP39" i="13"/>
  <c r="AP40" i="13"/>
  <c r="AP41" i="13"/>
  <c r="AP42" i="13"/>
  <c r="AP43" i="13"/>
  <c r="AP44" i="13"/>
  <c r="AP45" i="13"/>
  <c r="AP46" i="13"/>
  <c r="AP47" i="13"/>
  <c r="AP48" i="13"/>
  <c r="AP49" i="13"/>
  <c r="AP50" i="13"/>
  <c r="AP51" i="13"/>
  <c r="AP52" i="13"/>
  <c r="AP53" i="13"/>
  <c r="AP54" i="13"/>
  <c r="AP55" i="13"/>
  <c r="AP56" i="13"/>
  <c r="AP57" i="13"/>
  <c r="AP58" i="13"/>
  <c r="AP59" i="13"/>
  <c r="AP60" i="13"/>
  <c r="AP61" i="13"/>
  <c r="AP62" i="13"/>
  <c r="AP63" i="13"/>
  <c r="AP64" i="13"/>
  <c r="AP65" i="13"/>
  <c r="AP66" i="13"/>
  <c r="AP67" i="13"/>
  <c r="AP68" i="13"/>
  <c r="AP69" i="13"/>
  <c r="AP70" i="13"/>
  <c r="AP71" i="13"/>
  <c r="AP72" i="13"/>
  <c r="AP73" i="13"/>
  <c r="AP74" i="13"/>
  <c r="AP75" i="13"/>
  <c r="AP76" i="13"/>
  <c r="AP77" i="13"/>
  <c r="AP78" i="13"/>
  <c r="AP79" i="13"/>
  <c r="AP80" i="13"/>
  <c r="AP81" i="13"/>
  <c r="AP82" i="13"/>
  <c r="AP83" i="13"/>
  <c r="AP84" i="13"/>
  <c r="AP85" i="13"/>
  <c r="AP86" i="13"/>
  <c r="AP87" i="13"/>
  <c r="AP88" i="13"/>
  <c r="AP89" i="13"/>
  <c r="AP90" i="13"/>
  <c r="AP91" i="13"/>
  <c r="AP92" i="13"/>
  <c r="AP93" i="13"/>
  <c r="AP94" i="13"/>
  <c r="AP95" i="13"/>
  <c r="AP96" i="13"/>
  <c r="AP97" i="13"/>
  <c r="AP98" i="13"/>
  <c r="AP99" i="13"/>
  <c r="AP100" i="13"/>
  <c r="AP101" i="13"/>
  <c r="AP102" i="13"/>
  <c r="AP103" i="13"/>
  <c r="AP104" i="13"/>
  <c r="AP105" i="13"/>
  <c r="AP106" i="13"/>
  <c r="AF8" i="13"/>
  <c r="AG8" i="13"/>
  <c r="AH8" i="13"/>
  <c r="AI8" i="13"/>
  <c r="AJ8" i="13"/>
  <c r="AK8" i="13"/>
  <c r="AL8" i="13"/>
  <c r="AF9" i="13"/>
  <c r="AG9" i="13"/>
  <c r="AH9" i="13"/>
  <c r="AI9" i="13"/>
  <c r="AJ9" i="13"/>
  <c r="AK9" i="13"/>
  <c r="AL9" i="13"/>
  <c r="AF10" i="13"/>
  <c r="AG10" i="13"/>
  <c r="AH10" i="13"/>
  <c r="AI10" i="13"/>
  <c r="AJ10" i="13"/>
  <c r="AK10" i="13"/>
  <c r="AL10" i="13"/>
  <c r="AF11" i="13"/>
  <c r="AG11" i="13"/>
  <c r="AH11" i="13"/>
  <c r="AI11" i="13"/>
  <c r="AJ11" i="13"/>
  <c r="AK11" i="13"/>
  <c r="AL11" i="13"/>
  <c r="AF12" i="13"/>
  <c r="AG12" i="13"/>
  <c r="AH12" i="13"/>
  <c r="AI12" i="13"/>
  <c r="AJ12" i="13"/>
  <c r="AK12" i="13"/>
  <c r="AL12" i="13"/>
  <c r="AF13" i="13"/>
  <c r="AG13" i="13"/>
  <c r="AH13" i="13"/>
  <c r="AI13" i="13"/>
  <c r="AJ13" i="13"/>
  <c r="AK13" i="13"/>
  <c r="AL13" i="13"/>
  <c r="AF14" i="13"/>
  <c r="AG14" i="13"/>
  <c r="AH14" i="13"/>
  <c r="AI14" i="13"/>
  <c r="AJ14" i="13"/>
  <c r="AK14" i="13"/>
  <c r="AL14" i="13"/>
  <c r="AF15" i="13"/>
  <c r="AG15" i="13"/>
  <c r="AH15" i="13"/>
  <c r="AI15" i="13"/>
  <c r="AJ15" i="13"/>
  <c r="AK15" i="13"/>
  <c r="AL15" i="13"/>
  <c r="AF16" i="13"/>
  <c r="AG16" i="13"/>
  <c r="AH16" i="13"/>
  <c r="AI16" i="13"/>
  <c r="AJ16" i="13"/>
  <c r="AK16" i="13"/>
  <c r="AL16" i="13"/>
  <c r="AF17" i="13"/>
  <c r="AG17" i="13"/>
  <c r="AH17" i="13"/>
  <c r="AI17" i="13"/>
  <c r="AJ17" i="13"/>
  <c r="AK17" i="13"/>
  <c r="AL17" i="13"/>
  <c r="AF18" i="13"/>
  <c r="AG18" i="13"/>
  <c r="AH18" i="13"/>
  <c r="AI18" i="13"/>
  <c r="AJ18" i="13"/>
  <c r="AK18" i="13"/>
  <c r="AL18" i="13"/>
  <c r="AF19" i="13"/>
  <c r="AG19" i="13"/>
  <c r="AH19" i="13"/>
  <c r="AI19" i="13"/>
  <c r="AJ19" i="13"/>
  <c r="AK19" i="13"/>
  <c r="AL19" i="13"/>
  <c r="AF20" i="13"/>
  <c r="AG20" i="13"/>
  <c r="AH20" i="13"/>
  <c r="AI20" i="13"/>
  <c r="AJ20" i="13"/>
  <c r="AK20" i="13"/>
  <c r="AL20" i="13"/>
  <c r="AF21" i="13"/>
  <c r="AG21" i="13"/>
  <c r="AH21" i="13"/>
  <c r="AI21" i="13"/>
  <c r="AJ21" i="13"/>
  <c r="AK21" i="13"/>
  <c r="AL21" i="13"/>
  <c r="AF22" i="13"/>
  <c r="AG22" i="13"/>
  <c r="AH22" i="13"/>
  <c r="AI22" i="13"/>
  <c r="AJ22" i="13"/>
  <c r="AK22" i="13"/>
  <c r="AL22" i="13"/>
  <c r="AF23" i="13"/>
  <c r="AG23" i="13"/>
  <c r="AH23" i="13"/>
  <c r="AI23" i="13"/>
  <c r="AJ23" i="13"/>
  <c r="AK23" i="13"/>
  <c r="AL23" i="13"/>
  <c r="AF24" i="13"/>
  <c r="AG24" i="13"/>
  <c r="AH24" i="13"/>
  <c r="AI24" i="13"/>
  <c r="AJ24" i="13"/>
  <c r="AK24" i="13"/>
  <c r="AL24" i="13"/>
  <c r="AF25" i="13"/>
  <c r="AG25" i="13"/>
  <c r="AH25" i="13"/>
  <c r="AI25" i="13"/>
  <c r="AJ25" i="13"/>
  <c r="AK25" i="13"/>
  <c r="AL25" i="13"/>
  <c r="AF26" i="13"/>
  <c r="AG26" i="13"/>
  <c r="AH26" i="13"/>
  <c r="AI26" i="13"/>
  <c r="AJ26" i="13"/>
  <c r="AK26" i="13"/>
  <c r="AL26" i="13"/>
  <c r="AF27" i="13"/>
  <c r="AG27" i="13"/>
  <c r="AH27" i="13"/>
  <c r="AI27" i="13"/>
  <c r="AJ27" i="13"/>
  <c r="AK27" i="13"/>
  <c r="AL27" i="13"/>
  <c r="AF28" i="13"/>
  <c r="AG28" i="13"/>
  <c r="AH28" i="13"/>
  <c r="AI28" i="13"/>
  <c r="AJ28" i="13"/>
  <c r="AK28" i="13"/>
  <c r="AL28" i="13"/>
  <c r="AF29" i="13"/>
  <c r="AG29" i="13"/>
  <c r="AH29" i="13"/>
  <c r="AI29" i="13"/>
  <c r="AJ29" i="13"/>
  <c r="AK29" i="13"/>
  <c r="AL29" i="13"/>
  <c r="AF30" i="13"/>
  <c r="AG30" i="13"/>
  <c r="AH30" i="13"/>
  <c r="AI30" i="13"/>
  <c r="AJ30" i="13"/>
  <c r="AK30" i="13"/>
  <c r="AL30" i="13"/>
  <c r="AF31" i="13"/>
  <c r="AG31" i="13"/>
  <c r="AH31" i="13"/>
  <c r="AI31" i="13"/>
  <c r="AJ31" i="13"/>
  <c r="AK31" i="13"/>
  <c r="AL31" i="13"/>
  <c r="AF32" i="13"/>
  <c r="AG32" i="13"/>
  <c r="AH32" i="13"/>
  <c r="AI32" i="13"/>
  <c r="AJ32" i="13"/>
  <c r="AK32" i="13"/>
  <c r="AL32" i="13"/>
  <c r="AF33" i="13"/>
  <c r="AG33" i="13"/>
  <c r="AH33" i="13"/>
  <c r="AI33" i="13"/>
  <c r="AJ33" i="13"/>
  <c r="AK33" i="13"/>
  <c r="AL33" i="13"/>
  <c r="AF34" i="13"/>
  <c r="AG34" i="13"/>
  <c r="AH34" i="13"/>
  <c r="AI34" i="13"/>
  <c r="AJ34" i="13"/>
  <c r="AK34" i="13"/>
  <c r="AL34" i="13"/>
  <c r="AF35" i="13"/>
  <c r="AG35" i="13"/>
  <c r="AH35" i="13"/>
  <c r="AI35" i="13"/>
  <c r="AJ35" i="13"/>
  <c r="AK35" i="13"/>
  <c r="AL35" i="13"/>
  <c r="AF36" i="13"/>
  <c r="AG36" i="13"/>
  <c r="AH36" i="13"/>
  <c r="AI36" i="13"/>
  <c r="AJ36" i="13"/>
  <c r="AK36" i="13"/>
  <c r="AL36" i="13"/>
  <c r="AF37" i="13"/>
  <c r="AG37" i="13"/>
  <c r="AH37" i="13"/>
  <c r="AI37" i="13"/>
  <c r="AJ37" i="13"/>
  <c r="AK37" i="13"/>
  <c r="AL37" i="13"/>
  <c r="AF38" i="13"/>
  <c r="AG38" i="13"/>
  <c r="AH38" i="13"/>
  <c r="AI38" i="13"/>
  <c r="AJ38" i="13"/>
  <c r="AK38" i="13"/>
  <c r="AL38" i="13"/>
  <c r="AF39" i="13"/>
  <c r="AG39" i="13"/>
  <c r="AH39" i="13"/>
  <c r="AI39" i="13"/>
  <c r="AJ39" i="13"/>
  <c r="AK39" i="13"/>
  <c r="AL39" i="13"/>
  <c r="AF40" i="13"/>
  <c r="AG40" i="13"/>
  <c r="AH40" i="13"/>
  <c r="AI40" i="13"/>
  <c r="AJ40" i="13"/>
  <c r="AK40" i="13"/>
  <c r="AL40" i="13"/>
  <c r="AF41" i="13"/>
  <c r="AG41" i="13"/>
  <c r="AH41" i="13"/>
  <c r="AI41" i="13"/>
  <c r="AJ41" i="13"/>
  <c r="AK41" i="13"/>
  <c r="AL41" i="13"/>
  <c r="AF42" i="13"/>
  <c r="AG42" i="13"/>
  <c r="AH42" i="13"/>
  <c r="AI42" i="13"/>
  <c r="AJ42" i="13"/>
  <c r="AK42" i="13"/>
  <c r="AL42" i="13"/>
  <c r="AF43" i="13"/>
  <c r="AG43" i="13"/>
  <c r="AH43" i="13"/>
  <c r="AI43" i="13"/>
  <c r="AJ43" i="13"/>
  <c r="AK43" i="13"/>
  <c r="AL43" i="13"/>
  <c r="AF44" i="13"/>
  <c r="AG44" i="13"/>
  <c r="AH44" i="13"/>
  <c r="AI44" i="13"/>
  <c r="AJ44" i="13"/>
  <c r="AK44" i="13"/>
  <c r="AL44" i="13"/>
  <c r="AF45" i="13"/>
  <c r="AG45" i="13"/>
  <c r="AH45" i="13"/>
  <c r="AI45" i="13"/>
  <c r="AJ45" i="13"/>
  <c r="AK45" i="13"/>
  <c r="AL45" i="13"/>
  <c r="AF46" i="13"/>
  <c r="AG46" i="13"/>
  <c r="AH46" i="13"/>
  <c r="AI46" i="13"/>
  <c r="AJ46" i="13"/>
  <c r="AK46" i="13"/>
  <c r="AL46" i="13"/>
  <c r="AF47" i="13"/>
  <c r="AG47" i="13"/>
  <c r="AH47" i="13"/>
  <c r="AI47" i="13"/>
  <c r="AJ47" i="13"/>
  <c r="AK47" i="13"/>
  <c r="AL47" i="13"/>
  <c r="AF48" i="13"/>
  <c r="AG48" i="13"/>
  <c r="AH48" i="13"/>
  <c r="AI48" i="13"/>
  <c r="AJ48" i="13"/>
  <c r="AK48" i="13"/>
  <c r="AL48" i="13"/>
  <c r="AF49" i="13"/>
  <c r="AG49" i="13"/>
  <c r="AH49" i="13"/>
  <c r="AI49" i="13"/>
  <c r="AJ49" i="13"/>
  <c r="AK49" i="13"/>
  <c r="AL49" i="13"/>
  <c r="AF50" i="13"/>
  <c r="AG50" i="13"/>
  <c r="AH50" i="13"/>
  <c r="AI50" i="13"/>
  <c r="AJ50" i="13"/>
  <c r="AK50" i="13"/>
  <c r="AL50" i="13"/>
  <c r="AF51" i="13"/>
  <c r="AG51" i="13"/>
  <c r="AH51" i="13"/>
  <c r="AI51" i="13"/>
  <c r="AJ51" i="13"/>
  <c r="AK51" i="13"/>
  <c r="AL51" i="13"/>
  <c r="AF52" i="13"/>
  <c r="AG52" i="13"/>
  <c r="AH52" i="13"/>
  <c r="AI52" i="13"/>
  <c r="AJ52" i="13"/>
  <c r="AK52" i="13"/>
  <c r="AL52" i="13"/>
  <c r="AF53" i="13"/>
  <c r="AG53" i="13"/>
  <c r="AH53" i="13"/>
  <c r="AI53" i="13"/>
  <c r="AJ53" i="13"/>
  <c r="AK53" i="13"/>
  <c r="AL53" i="13"/>
  <c r="AF54" i="13"/>
  <c r="AG54" i="13"/>
  <c r="AH54" i="13"/>
  <c r="AI54" i="13"/>
  <c r="AJ54" i="13"/>
  <c r="AK54" i="13"/>
  <c r="AL54" i="13"/>
  <c r="AF55" i="13"/>
  <c r="AG55" i="13"/>
  <c r="AH55" i="13"/>
  <c r="AI55" i="13"/>
  <c r="AJ55" i="13"/>
  <c r="AK55" i="13"/>
  <c r="AL55" i="13"/>
  <c r="AF56" i="13"/>
  <c r="AG56" i="13"/>
  <c r="AH56" i="13"/>
  <c r="AI56" i="13"/>
  <c r="AJ56" i="13"/>
  <c r="AK56" i="13"/>
  <c r="AL56" i="13"/>
  <c r="AF57" i="13"/>
  <c r="AG57" i="13"/>
  <c r="AH57" i="13"/>
  <c r="AI57" i="13"/>
  <c r="AJ57" i="13"/>
  <c r="AK57" i="13"/>
  <c r="AL57" i="13"/>
  <c r="AF58" i="13"/>
  <c r="AG58" i="13"/>
  <c r="AH58" i="13"/>
  <c r="AI58" i="13"/>
  <c r="AJ58" i="13"/>
  <c r="AK58" i="13"/>
  <c r="AL58" i="13"/>
  <c r="AF59" i="13"/>
  <c r="AG59" i="13"/>
  <c r="AH59" i="13"/>
  <c r="AI59" i="13"/>
  <c r="AJ59" i="13"/>
  <c r="AK59" i="13"/>
  <c r="AL59" i="13"/>
  <c r="AF60" i="13"/>
  <c r="AG60" i="13"/>
  <c r="AH60" i="13"/>
  <c r="AI60" i="13"/>
  <c r="AJ60" i="13"/>
  <c r="AK60" i="13"/>
  <c r="AL60" i="13"/>
  <c r="AF61" i="13"/>
  <c r="AG61" i="13"/>
  <c r="AH61" i="13"/>
  <c r="AI61" i="13"/>
  <c r="AJ61" i="13"/>
  <c r="AK61" i="13"/>
  <c r="AL61" i="13"/>
  <c r="AF62" i="13"/>
  <c r="AG62" i="13"/>
  <c r="AH62" i="13"/>
  <c r="AI62" i="13"/>
  <c r="AJ62" i="13"/>
  <c r="AK62" i="13"/>
  <c r="AL62" i="13"/>
  <c r="AF63" i="13"/>
  <c r="AG63" i="13"/>
  <c r="AH63" i="13"/>
  <c r="AI63" i="13"/>
  <c r="AJ63" i="13"/>
  <c r="AK63" i="13"/>
  <c r="AL63" i="13"/>
  <c r="AF64" i="13"/>
  <c r="AG64" i="13"/>
  <c r="AH64" i="13"/>
  <c r="AI64" i="13"/>
  <c r="AJ64" i="13"/>
  <c r="AK64" i="13"/>
  <c r="AL64" i="13"/>
  <c r="AF65" i="13"/>
  <c r="AG65" i="13"/>
  <c r="AH65" i="13"/>
  <c r="AI65" i="13"/>
  <c r="AJ65" i="13"/>
  <c r="AK65" i="13"/>
  <c r="AL65" i="13"/>
  <c r="AF66" i="13"/>
  <c r="AG66" i="13"/>
  <c r="AH66" i="13"/>
  <c r="AI66" i="13"/>
  <c r="AJ66" i="13"/>
  <c r="AK66" i="13"/>
  <c r="AL66" i="13"/>
  <c r="AF67" i="13"/>
  <c r="AG67" i="13"/>
  <c r="AH67" i="13"/>
  <c r="AI67" i="13"/>
  <c r="AJ67" i="13"/>
  <c r="AK67" i="13"/>
  <c r="AL67" i="13"/>
  <c r="AF68" i="13"/>
  <c r="AG68" i="13"/>
  <c r="AH68" i="13"/>
  <c r="AI68" i="13"/>
  <c r="AJ68" i="13"/>
  <c r="AK68" i="13"/>
  <c r="AL68" i="13"/>
  <c r="AF69" i="13"/>
  <c r="AG69" i="13"/>
  <c r="AH69" i="13"/>
  <c r="AI69" i="13"/>
  <c r="AJ69" i="13"/>
  <c r="AK69" i="13"/>
  <c r="AL69" i="13"/>
  <c r="AF70" i="13"/>
  <c r="AG70" i="13"/>
  <c r="AH70" i="13"/>
  <c r="AI70" i="13"/>
  <c r="AJ70" i="13"/>
  <c r="AK70" i="13"/>
  <c r="AL70" i="13"/>
  <c r="AF71" i="13"/>
  <c r="AG71" i="13"/>
  <c r="AH71" i="13"/>
  <c r="AI71" i="13"/>
  <c r="AJ71" i="13"/>
  <c r="AK71" i="13"/>
  <c r="AL71" i="13"/>
  <c r="AF72" i="13"/>
  <c r="AG72" i="13"/>
  <c r="AH72" i="13"/>
  <c r="AI72" i="13"/>
  <c r="AJ72" i="13"/>
  <c r="AK72" i="13"/>
  <c r="AL72" i="13"/>
  <c r="AF73" i="13"/>
  <c r="AG73" i="13"/>
  <c r="AH73" i="13"/>
  <c r="AI73" i="13"/>
  <c r="AJ73" i="13"/>
  <c r="AK73" i="13"/>
  <c r="AL73" i="13"/>
  <c r="AF74" i="13"/>
  <c r="AG74" i="13"/>
  <c r="AH74" i="13"/>
  <c r="AI74" i="13"/>
  <c r="AJ74" i="13"/>
  <c r="AK74" i="13"/>
  <c r="AL74" i="13"/>
  <c r="AF75" i="13"/>
  <c r="AG75" i="13"/>
  <c r="AH75" i="13"/>
  <c r="AI75" i="13"/>
  <c r="AJ75" i="13"/>
  <c r="AK75" i="13"/>
  <c r="AL75" i="13"/>
  <c r="AF76" i="13"/>
  <c r="AG76" i="13"/>
  <c r="AH76" i="13"/>
  <c r="AI76" i="13"/>
  <c r="AJ76" i="13"/>
  <c r="AK76" i="13"/>
  <c r="AL76" i="13"/>
  <c r="AF77" i="13"/>
  <c r="AG77" i="13"/>
  <c r="AH77" i="13"/>
  <c r="AI77" i="13"/>
  <c r="AJ77" i="13"/>
  <c r="AK77" i="13"/>
  <c r="AL77" i="13"/>
  <c r="AF78" i="13"/>
  <c r="AG78" i="13"/>
  <c r="AH78" i="13"/>
  <c r="AI78" i="13"/>
  <c r="AJ78" i="13"/>
  <c r="AK78" i="13"/>
  <c r="AL78" i="13"/>
  <c r="AF79" i="13"/>
  <c r="AG79" i="13"/>
  <c r="AH79" i="13"/>
  <c r="AI79" i="13"/>
  <c r="AJ79" i="13"/>
  <c r="AK79" i="13"/>
  <c r="AL79" i="13"/>
  <c r="AF80" i="13"/>
  <c r="AG80" i="13"/>
  <c r="AH80" i="13"/>
  <c r="AI80" i="13"/>
  <c r="AJ80" i="13"/>
  <c r="AK80" i="13"/>
  <c r="AL80" i="13"/>
  <c r="AF81" i="13"/>
  <c r="AG81" i="13"/>
  <c r="AH81" i="13"/>
  <c r="AI81" i="13"/>
  <c r="AJ81" i="13"/>
  <c r="AK81" i="13"/>
  <c r="AL81" i="13"/>
  <c r="AF82" i="13"/>
  <c r="AG82" i="13"/>
  <c r="AH82" i="13"/>
  <c r="AI82" i="13"/>
  <c r="AJ82" i="13"/>
  <c r="AK82" i="13"/>
  <c r="AL82" i="13"/>
  <c r="AF83" i="13"/>
  <c r="AG83" i="13"/>
  <c r="AH83" i="13"/>
  <c r="AI83" i="13"/>
  <c r="AJ83" i="13"/>
  <c r="AK83" i="13"/>
  <c r="AL83" i="13"/>
  <c r="AF84" i="13"/>
  <c r="AG84" i="13"/>
  <c r="AH84" i="13"/>
  <c r="AI84" i="13"/>
  <c r="AJ84" i="13"/>
  <c r="AK84" i="13"/>
  <c r="AL84" i="13"/>
  <c r="AF85" i="13"/>
  <c r="AG85" i="13"/>
  <c r="AH85" i="13"/>
  <c r="AI85" i="13"/>
  <c r="AJ85" i="13"/>
  <c r="AK85" i="13"/>
  <c r="AL85" i="13"/>
  <c r="AF86" i="13"/>
  <c r="AG86" i="13"/>
  <c r="AH86" i="13"/>
  <c r="AI86" i="13"/>
  <c r="AJ86" i="13"/>
  <c r="AK86" i="13"/>
  <c r="AL86" i="13"/>
  <c r="AF87" i="13"/>
  <c r="AG87" i="13"/>
  <c r="AH87" i="13"/>
  <c r="AI87" i="13"/>
  <c r="AJ87" i="13"/>
  <c r="AK87" i="13"/>
  <c r="AL87" i="13"/>
  <c r="AF88" i="13"/>
  <c r="AG88" i="13"/>
  <c r="AH88" i="13"/>
  <c r="AI88" i="13"/>
  <c r="AJ88" i="13"/>
  <c r="AK88" i="13"/>
  <c r="AL88" i="13"/>
  <c r="AF89" i="13"/>
  <c r="AG89" i="13"/>
  <c r="AH89" i="13"/>
  <c r="AI89" i="13"/>
  <c r="AJ89" i="13"/>
  <c r="AK89" i="13"/>
  <c r="AL89" i="13"/>
  <c r="AF90" i="13"/>
  <c r="AG90" i="13"/>
  <c r="AH90" i="13"/>
  <c r="AI90" i="13"/>
  <c r="AJ90" i="13"/>
  <c r="AK90" i="13"/>
  <c r="AL90" i="13"/>
  <c r="AF91" i="13"/>
  <c r="AG91" i="13"/>
  <c r="AH91" i="13"/>
  <c r="AI91" i="13"/>
  <c r="AJ91" i="13"/>
  <c r="AK91" i="13"/>
  <c r="AL91" i="13"/>
  <c r="AF92" i="13"/>
  <c r="AG92" i="13"/>
  <c r="AH92" i="13"/>
  <c r="AI92" i="13"/>
  <c r="AJ92" i="13"/>
  <c r="AK92" i="13"/>
  <c r="AL92" i="13"/>
  <c r="AF93" i="13"/>
  <c r="AG93" i="13"/>
  <c r="AH93" i="13"/>
  <c r="AI93" i="13"/>
  <c r="AJ93" i="13"/>
  <c r="AK93" i="13"/>
  <c r="AL93" i="13"/>
  <c r="AF94" i="13"/>
  <c r="AG94" i="13"/>
  <c r="AH94" i="13"/>
  <c r="AI94" i="13"/>
  <c r="AJ94" i="13"/>
  <c r="AK94" i="13"/>
  <c r="AL94" i="13"/>
  <c r="AF95" i="13"/>
  <c r="AG95" i="13"/>
  <c r="AH95" i="13"/>
  <c r="AI95" i="13"/>
  <c r="AJ95" i="13"/>
  <c r="AK95" i="13"/>
  <c r="AL95" i="13"/>
  <c r="AF96" i="13"/>
  <c r="AG96" i="13"/>
  <c r="AH96" i="13"/>
  <c r="AI96" i="13"/>
  <c r="AJ96" i="13"/>
  <c r="AK96" i="13"/>
  <c r="AL96" i="13"/>
  <c r="AF97" i="13"/>
  <c r="AG97" i="13"/>
  <c r="AH97" i="13"/>
  <c r="AI97" i="13"/>
  <c r="AJ97" i="13"/>
  <c r="AK97" i="13"/>
  <c r="AL97" i="13"/>
  <c r="AF98" i="13"/>
  <c r="AG98" i="13"/>
  <c r="AH98" i="13"/>
  <c r="AI98" i="13"/>
  <c r="AJ98" i="13"/>
  <c r="AK98" i="13"/>
  <c r="AL98" i="13"/>
  <c r="AF99" i="13"/>
  <c r="AG99" i="13"/>
  <c r="AH99" i="13"/>
  <c r="AI99" i="13"/>
  <c r="AJ99" i="13"/>
  <c r="AK99" i="13"/>
  <c r="AL99" i="13"/>
  <c r="AF100" i="13"/>
  <c r="AG100" i="13"/>
  <c r="AH100" i="13"/>
  <c r="AI100" i="13"/>
  <c r="AJ100" i="13"/>
  <c r="AK100" i="13"/>
  <c r="AL100" i="13"/>
  <c r="AF101" i="13"/>
  <c r="AG101" i="13"/>
  <c r="AH101" i="13"/>
  <c r="AI101" i="13"/>
  <c r="AJ101" i="13"/>
  <c r="AK101" i="13"/>
  <c r="AL101" i="13"/>
  <c r="AF102" i="13"/>
  <c r="AG102" i="13"/>
  <c r="AH102" i="13"/>
  <c r="AI102" i="13"/>
  <c r="AJ102" i="13"/>
  <c r="AK102" i="13"/>
  <c r="AL102" i="13"/>
  <c r="AF103" i="13"/>
  <c r="AG103" i="13"/>
  <c r="AH103" i="13"/>
  <c r="AI103" i="13"/>
  <c r="AJ103" i="13"/>
  <c r="AK103" i="13"/>
  <c r="AL103" i="13"/>
  <c r="AF104" i="13"/>
  <c r="AG104" i="13"/>
  <c r="AH104" i="13"/>
  <c r="AI104" i="13"/>
  <c r="AJ104" i="13"/>
  <c r="AK104" i="13"/>
  <c r="AL104" i="13"/>
  <c r="AF105" i="13"/>
  <c r="AG105" i="13"/>
  <c r="AH105" i="13"/>
  <c r="AI105" i="13"/>
  <c r="AJ105" i="13"/>
  <c r="AK105" i="13"/>
  <c r="AL105" i="13"/>
  <c r="AF106" i="13"/>
  <c r="AG106" i="13"/>
  <c r="AH106" i="13"/>
  <c r="AI106" i="13"/>
  <c r="AJ106" i="13"/>
  <c r="AK106" i="13"/>
  <c r="AL106" i="13"/>
  <c r="C31" i="24"/>
  <c r="C30" i="24"/>
  <c r="C29" i="24"/>
  <c r="C28" i="24"/>
  <c r="C27" i="24"/>
  <c r="C26" i="24"/>
  <c r="C25" i="24"/>
  <c r="C24" i="24"/>
  <c r="C23" i="24"/>
  <c r="C22" i="24"/>
  <c r="C21" i="24"/>
  <c r="C20" i="24"/>
  <c r="C19" i="24"/>
  <c r="C18" i="24"/>
  <c r="C17" i="24"/>
  <c r="C16" i="24"/>
  <c r="C15" i="24"/>
  <c r="C14" i="24"/>
  <c r="C13" i="24"/>
  <c r="C12" i="24"/>
  <c r="C11" i="24"/>
  <c r="C10" i="24"/>
  <c r="C9" i="24"/>
  <c r="C8" i="24"/>
  <c r="C7" i="24"/>
  <c r="C6" i="24"/>
  <c r="C5" i="24"/>
  <c r="C4" i="24"/>
  <c r="C3" i="24"/>
  <c r="C4" i="23"/>
  <c r="C5" i="23"/>
  <c r="C6" i="23"/>
  <c r="C7" i="23"/>
  <c r="C8" i="23"/>
  <c r="C9" i="23"/>
  <c r="C10" i="23"/>
  <c r="C11" i="23"/>
  <c r="C12" i="23"/>
  <c r="C13" i="23"/>
  <c r="C14" i="23"/>
  <c r="C15" i="23"/>
  <c r="C16" i="23"/>
  <c r="C17" i="23"/>
  <c r="C18" i="23"/>
  <c r="C19" i="23"/>
  <c r="C20" i="23"/>
  <c r="C21" i="23"/>
  <c r="C22" i="23"/>
  <c r="C23" i="23"/>
  <c r="C24" i="23"/>
  <c r="C25" i="23"/>
  <c r="C26" i="23"/>
  <c r="C27" i="23"/>
  <c r="C28" i="23"/>
  <c r="C29" i="23"/>
  <c r="C30" i="23"/>
  <c r="C3" i="23"/>
  <c r="C3" i="40"/>
  <c r="C4" i="39"/>
  <c r="C5" i="39"/>
  <c r="C6" i="39"/>
  <c r="C7" i="39"/>
  <c r="C8" i="39"/>
  <c r="C3" i="39"/>
  <c r="C28" i="38"/>
  <c r="C4" i="48"/>
  <c r="BA7" i="13"/>
  <c r="C5" i="48"/>
  <c r="C6" i="48"/>
  <c r="C7" i="48"/>
  <c r="C8" i="48"/>
  <c r="C9" i="48"/>
  <c r="C10" i="48"/>
  <c r="C11" i="48"/>
  <c r="C12" i="48"/>
  <c r="C3" i="48"/>
  <c r="U7" i="30"/>
  <c r="C4" i="8"/>
  <c r="C5" i="8"/>
  <c r="C6" i="8"/>
  <c r="C9" i="8"/>
  <c r="C10" i="8"/>
  <c r="C11" i="8"/>
  <c r="C12" i="8"/>
  <c r="C14" i="8"/>
  <c r="C13" i="8"/>
  <c r="C15" i="8"/>
  <c r="C16" i="8"/>
  <c r="C7" i="8"/>
  <c r="C8" i="8"/>
  <c r="C3" i="8"/>
  <c r="O2" i="47"/>
  <c r="O3" i="47"/>
  <c r="O1" i="47"/>
  <c r="L7" i="26"/>
  <c r="E46" i="35" s="1"/>
  <c r="E50" i="54" s="1"/>
  <c r="L8" i="26"/>
  <c r="L9" i="26"/>
  <c r="L10" i="26"/>
  <c r="L11" i="26"/>
  <c r="L12" i="26"/>
  <c r="L13" i="26"/>
  <c r="L14" i="26"/>
  <c r="L15" i="26"/>
  <c r="L16" i="26"/>
  <c r="AY6" i="53"/>
  <c r="AY73" i="53" s="1"/>
  <c r="R6" i="53"/>
  <c r="AY6" i="30"/>
  <c r="R6" i="30"/>
  <c r="AY6" i="16"/>
  <c r="AY57" i="16" s="1"/>
  <c r="R6" i="16"/>
  <c r="S9" i="15"/>
  <c r="S10" i="15"/>
  <c r="S11" i="15"/>
  <c r="S12" i="15"/>
  <c r="S13" i="15"/>
  <c r="S14" i="15"/>
  <c r="S15" i="15"/>
  <c r="S16" i="15"/>
  <c r="S17" i="15"/>
  <c r="S18" i="15"/>
  <c r="S19" i="15"/>
  <c r="S20" i="15"/>
  <c r="S21" i="15"/>
  <c r="S22" i="15"/>
  <c r="S23" i="15"/>
  <c r="S24" i="15"/>
  <c r="S25" i="15"/>
  <c r="S26" i="15"/>
  <c r="S27" i="15"/>
  <c r="S28" i="15"/>
  <c r="S29" i="15"/>
  <c r="S30" i="15"/>
  <c r="S31" i="15"/>
  <c r="S32" i="15"/>
  <c r="S33" i="15"/>
  <c r="S34" i="15"/>
  <c r="S35" i="15"/>
  <c r="S36" i="15"/>
  <c r="S37" i="15"/>
  <c r="S38" i="15"/>
  <c r="S39" i="15"/>
  <c r="S40" i="15"/>
  <c r="S41" i="15"/>
  <c r="S42" i="15"/>
  <c r="S43" i="15"/>
  <c r="S44" i="15"/>
  <c r="S45" i="15"/>
  <c r="S46" i="15"/>
  <c r="S47" i="15"/>
  <c r="S48" i="15"/>
  <c r="S49" i="15"/>
  <c r="S50" i="15"/>
  <c r="S51" i="15"/>
  <c r="S52" i="15"/>
  <c r="S53" i="15"/>
  <c r="S54" i="15"/>
  <c r="S55" i="15"/>
  <c r="S56" i="15"/>
  <c r="S57" i="15"/>
  <c r="S58" i="15"/>
  <c r="S59" i="15"/>
  <c r="S60" i="15"/>
  <c r="S61" i="15"/>
  <c r="S62" i="15"/>
  <c r="S63" i="15"/>
  <c r="S64" i="15"/>
  <c r="S65" i="15"/>
  <c r="S66" i="15"/>
  <c r="S67" i="15"/>
  <c r="S68" i="15"/>
  <c r="S69" i="15"/>
  <c r="S70" i="15"/>
  <c r="S71" i="15"/>
  <c r="S72" i="15"/>
  <c r="S73" i="15"/>
  <c r="S74" i="15"/>
  <c r="S75" i="15"/>
  <c r="S76" i="15"/>
  <c r="S77" i="15"/>
  <c r="S78" i="15"/>
  <c r="S79" i="15"/>
  <c r="S80" i="15"/>
  <c r="S81" i="15"/>
  <c r="S82" i="15"/>
  <c r="S83" i="15"/>
  <c r="S84" i="15"/>
  <c r="S85" i="15"/>
  <c r="S86" i="15"/>
  <c r="S87" i="15"/>
  <c r="S88" i="15"/>
  <c r="S89" i="15"/>
  <c r="S90" i="15"/>
  <c r="S91" i="15"/>
  <c r="S92" i="15"/>
  <c r="S93" i="15"/>
  <c r="S94" i="15"/>
  <c r="S95" i="15"/>
  <c r="S96" i="15"/>
  <c r="S97" i="15"/>
  <c r="S98" i="15"/>
  <c r="S99" i="15"/>
  <c r="S100" i="15"/>
  <c r="S101" i="15"/>
  <c r="S102" i="15"/>
  <c r="S103" i="15"/>
  <c r="S104" i="15"/>
  <c r="S105" i="15"/>
  <c r="S106" i="15"/>
  <c r="AA12" i="32"/>
  <c r="AB12" i="32"/>
  <c r="AC12" i="32"/>
  <c r="AD12" i="32"/>
  <c r="AE12" i="32"/>
  <c r="AF12" i="32"/>
  <c r="AG12" i="32"/>
  <c r="AH12" i="32"/>
  <c r="AI12" i="32"/>
  <c r="AK12" i="32"/>
  <c r="AL12" i="32"/>
  <c r="AM12" i="32"/>
  <c r="AN12" i="32"/>
  <c r="AO12" i="32"/>
  <c r="AP12" i="32"/>
  <c r="AQ12" i="32"/>
  <c r="AR12" i="32"/>
  <c r="AS12" i="32"/>
  <c r="AA13" i="32"/>
  <c r="AB13" i="32"/>
  <c r="AC13" i="32"/>
  <c r="AD13" i="32"/>
  <c r="AE13" i="32"/>
  <c r="AF13" i="32"/>
  <c r="AG13" i="32"/>
  <c r="AH13" i="32"/>
  <c r="AI13" i="32"/>
  <c r="AK13" i="32"/>
  <c r="AL13" i="32"/>
  <c r="AM13" i="32"/>
  <c r="AN13" i="32"/>
  <c r="AO13" i="32"/>
  <c r="AP13" i="32"/>
  <c r="AQ13" i="32"/>
  <c r="AR13" i="32"/>
  <c r="AS13" i="32"/>
  <c r="AA14" i="32"/>
  <c r="AB14" i="32"/>
  <c r="AC14" i="32"/>
  <c r="AD14" i="32"/>
  <c r="AE14" i="32"/>
  <c r="AF14" i="32"/>
  <c r="AG14" i="32"/>
  <c r="AH14" i="32"/>
  <c r="AI14" i="32"/>
  <c r="AK14" i="32"/>
  <c r="AL14" i="32"/>
  <c r="AM14" i="32"/>
  <c r="AN14" i="32"/>
  <c r="AO14" i="32"/>
  <c r="AP14" i="32"/>
  <c r="AQ14" i="32"/>
  <c r="AR14" i="32"/>
  <c r="AS14" i="32"/>
  <c r="AA15" i="32"/>
  <c r="AB15" i="32"/>
  <c r="AC15" i="32"/>
  <c r="AD15" i="32"/>
  <c r="AE15" i="32"/>
  <c r="AF15" i="32"/>
  <c r="AG15" i="32"/>
  <c r="AH15" i="32"/>
  <c r="AI15" i="32"/>
  <c r="AK15" i="32"/>
  <c r="AL15" i="32"/>
  <c r="AM15" i="32"/>
  <c r="AN15" i="32"/>
  <c r="AO15" i="32"/>
  <c r="AP15" i="32"/>
  <c r="AQ15" i="32"/>
  <c r="AR15" i="32"/>
  <c r="AS15" i="32"/>
  <c r="AA16" i="32"/>
  <c r="AB16" i="32"/>
  <c r="AC16" i="32"/>
  <c r="AD16" i="32"/>
  <c r="AE16" i="32"/>
  <c r="AF16" i="32"/>
  <c r="AG16" i="32"/>
  <c r="AH16" i="32"/>
  <c r="AI16" i="32"/>
  <c r="AK16" i="32"/>
  <c r="AL16" i="32"/>
  <c r="AM16" i="32"/>
  <c r="AN16" i="32"/>
  <c r="AO16" i="32"/>
  <c r="AP16" i="32"/>
  <c r="AQ16" i="32"/>
  <c r="AR16" i="32"/>
  <c r="AS16" i="32"/>
  <c r="AA17" i="32"/>
  <c r="AB17" i="32"/>
  <c r="AC17" i="32"/>
  <c r="AD17" i="32"/>
  <c r="AE17" i="32"/>
  <c r="AF17" i="32"/>
  <c r="AG17" i="32"/>
  <c r="AH17" i="32"/>
  <c r="AI17" i="32"/>
  <c r="AK17" i="32"/>
  <c r="AL17" i="32"/>
  <c r="AM17" i="32"/>
  <c r="AN17" i="32"/>
  <c r="AO17" i="32"/>
  <c r="AP17" i="32"/>
  <c r="AQ17" i="32"/>
  <c r="AR17" i="32"/>
  <c r="AS17" i="32"/>
  <c r="AA18" i="32"/>
  <c r="AB18" i="32"/>
  <c r="AC18" i="32"/>
  <c r="AD18" i="32"/>
  <c r="AE18" i="32"/>
  <c r="AF18" i="32"/>
  <c r="AG18" i="32"/>
  <c r="AH18" i="32"/>
  <c r="AI18" i="32"/>
  <c r="AK18" i="32"/>
  <c r="AL18" i="32"/>
  <c r="AM18" i="32"/>
  <c r="AN18" i="32"/>
  <c r="AO18" i="32"/>
  <c r="AP18" i="32"/>
  <c r="AQ18" i="32"/>
  <c r="AR18" i="32"/>
  <c r="AS18" i="32"/>
  <c r="AA19" i="32"/>
  <c r="AB19" i="32"/>
  <c r="AC19" i="32"/>
  <c r="AD19" i="32"/>
  <c r="AE19" i="32"/>
  <c r="AF19" i="32"/>
  <c r="AG19" i="32"/>
  <c r="AH19" i="32"/>
  <c r="AI19" i="32"/>
  <c r="AK19" i="32"/>
  <c r="AL19" i="32"/>
  <c r="AM19" i="32"/>
  <c r="AN19" i="32"/>
  <c r="AO19" i="32"/>
  <c r="AP19" i="32"/>
  <c r="AQ19" i="32"/>
  <c r="AR19" i="32"/>
  <c r="AS19" i="32"/>
  <c r="AA20" i="32"/>
  <c r="AB20" i="32"/>
  <c r="AC20" i="32"/>
  <c r="AD20" i="32"/>
  <c r="AE20" i="32"/>
  <c r="AF20" i="32"/>
  <c r="AG20" i="32"/>
  <c r="AH20" i="32"/>
  <c r="AI20" i="32"/>
  <c r="AK20" i="32"/>
  <c r="AL20" i="32"/>
  <c r="AM20" i="32"/>
  <c r="AN20" i="32"/>
  <c r="AO20" i="32"/>
  <c r="AP20" i="32"/>
  <c r="AQ20" i="32"/>
  <c r="AR20" i="32"/>
  <c r="AS20" i="32"/>
  <c r="AB11" i="32"/>
  <c r="AL11" i="32"/>
  <c r="AC11" i="32"/>
  <c r="AM11" i="32"/>
  <c r="AD11" i="32"/>
  <c r="AN11" i="32"/>
  <c r="AE11" i="32"/>
  <c r="AO11" i="32"/>
  <c r="AP11" i="32"/>
  <c r="AQ11" i="32"/>
  <c r="AR11" i="32"/>
  <c r="AF11" i="32"/>
  <c r="AG11" i="32"/>
  <c r="AH11" i="32"/>
  <c r="AI11" i="32"/>
  <c r="AS11" i="32"/>
  <c r="AA11" i="32"/>
  <c r="AK11" i="32"/>
  <c r="AS6" i="13"/>
  <c r="Q13" i="26"/>
  <c r="R13" i="26" s="1"/>
  <c r="Q10" i="26"/>
  <c r="R10" i="26" s="1"/>
  <c r="Q8" i="26"/>
  <c r="R8" i="26" s="1"/>
  <c r="Q7" i="26"/>
  <c r="R7" i="26" s="1"/>
  <c r="X8" i="26"/>
  <c r="Y8" i="26" s="1"/>
  <c r="X9" i="26"/>
  <c r="Y9" i="26" s="1"/>
  <c r="X10" i="26"/>
  <c r="Y10" i="26" s="1"/>
  <c r="X11" i="26"/>
  <c r="Y11" i="26" s="1"/>
  <c r="X12" i="26"/>
  <c r="Y12" i="26" s="1"/>
  <c r="X13" i="26"/>
  <c r="Y13" i="26" s="1"/>
  <c r="X14" i="26"/>
  <c r="Y14" i="26" s="1"/>
  <c r="X7" i="26"/>
  <c r="Y7" i="26" s="1"/>
  <c r="U8" i="26"/>
  <c r="V8" i="26" s="1"/>
  <c r="U9" i="26"/>
  <c r="V9" i="26" s="1"/>
  <c r="U10" i="26"/>
  <c r="V10" i="26" s="1"/>
  <c r="U11" i="26"/>
  <c r="V11" i="26" s="1"/>
  <c r="U12" i="26"/>
  <c r="V12" i="26" s="1"/>
  <c r="U13" i="26"/>
  <c r="V13" i="26" s="1"/>
  <c r="U14" i="26"/>
  <c r="V14" i="26" s="1"/>
  <c r="U15" i="26"/>
  <c r="V15" i="26" s="1"/>
  <c r="U16" i="26"/>
  <c r="V16" i="26" s="1"/>
  <c r="U17" i="26"/>
  <c r="V17" i="26" s="1"/>
  <c r="U7" i="26"/>
  <c r="V7" i="26" s="1"/>
  <c r="N36" i="18"/>
  <c r="N12" i="18"/>
  <c r="O12" i="18"/>
  <c r="P12" i="18"/>
  <c r="Q12" i="18"/>
  <c r="R12" i="18"/>
  <c r="N14" i="18"/>
  <c r="O14" i="18"/>
  <c r="P14" i="18"/>
  <c r="Q14" i="18"/>
  <c r="R14" i="18"/>
  <c r="N16" i="18"/>
  <c r="O16" i="18"/>
  <c r="P16" i="18"/>
  <c r="Q16" i="18"/>
  <c r="R16" i="18"/>
  <c r="N18" i="18"/>
  <c r="O18" i="18"/>
  <c r="P18" i="18"/>
  <c r="Q18" i="18"/>
  <c r="R18" i="18"/>
  <c r="N20" i="18"/>
  <c r="O20" i="18"/>
  <c r="P20" i="18"/>
  <c r="Q20" i="18"/>
  <c r="R20" i="18"/>
  <c r="N22" i="18"/>
  <c r="O22" i="18"/>
  <c r="P22" i="18"/>
  <c r="Q22" i="18"/>
  <c r="R22" i="18"/>
  <c r="N24" i="18"/>
  <c r="O24" i="18"/>
  <c r="P24" i="18"/>
  <c r="Q24" i="18"/>
  <c r="R24" i="18"/>
  <c r="N26" i="18"/>
  <c r="O26" i="18"/>
  <c r="P26" i="18"/>
  <c r="Q26" i="18"/>
  <c r="R26" i="18"/>
  <c r="N28" i="18"/>
  <c r="O28" i="18"/>
  <c r="P28" i="18"/>
  <c r="Q28" i="18"/>
  <c r="R28" i="18"/>
  <c r="N30" i="18"/>
  <c r="O30" i="18"/>
  <c r="P30" i="18"/>
  <c r="Q30" i="18"/>
  <c r="R30" i="18"/>
  <c r="R10" i="18"/>
  <c r="Q10" i="18"/>
  <c r="P10" i="18"/>
  <c r="O10" i="18"/>
  <c r="N10" i="18"/>
  <c r="M28" i="18"/>
  <c r="M30" i="18"/>
  <c r="M26" i="18"/>
  <c r="M24" i="18"/>
  <c r="M22" i="18"/>
  <c r="M20" i="18"/>
  <c r="M18" i="18"/>
  <c r="M16" i="18"/>
  <c r="M14" i="18"/>
  <c r="M12" i="18"/>
  <c r="M10" i="18"/>
  <c r="N33" i="18"/>
  <c r="O11" i="35"/>
  <c r="O10" i="35"/>
  <c r="O9" i="35"/>
  <c r="CA7" i="53"/>
  <c r="CA7" i="30"/>
  <c r="AT7" i="53"/>
  <c r="E96" i="35" s="1"/>
  <c r="AT7" i="30"/>
  <c r="BG7" i="13"/>
  <c r="V7" i="16"/>
  <c r="AJ7" i="16"/>
  <c r="X7" i="53"/>
  <c r="AL7" i="53"/>
  <c r="T7" i="16"/>
  <c r="AT7" i="16"/>
  <c r="Y7" i="16"/>
  <c r="AM7" i="16"/>
  <c r="AF7" i="16"/>
  <c r="AV7" i="16"/>
  <c r="Y7" i="53"/>
  <c r="AM7" i="53"/>
  <c r="AD7" i="30"/>
  <c r="AQ7" i="30"/>
  <c r="I137" i="35"/>
  <c r="I136" i="35"/>
  <c r="BC7" i="30"/>
  <c r="J7" i="37"/>
  <c r="M7" i="37"/>
  <c r="BA7" i="30"/>
  <c r="BK7" i="30"/>
  <c r="BX7" i="30"/>
  <c r="BH7" i="30"/>
  <c r="BV7" i="30"/>
  <c r="BF7" i="30"/>
  <c r="BT7" i="30"/>
  <c r="BD7" i="30"/>
  <c r="BR7" i="30"/>
  <c r="BB7" i="30"/>
  <c r="BM7" i="30"/>
  <c r="CC7" i="30"/>
  <c r="BI7" i="30"/>
  <c r="BZ7" i="30"/>
  <c r="BG7" i="30"/>
  <c r="BU7" i="30"/>
  <c r="BE7" i="30"/>
  <c r="BS7" i="30"/>
  <c r="BH7" i="16"/>
  <c r="BF7" i="16"/>
  <c r="BT7" i="16"/>
  <c r="BD7" i="16"/>
  <c r="BB7" i="16"/>
  <c r="BM7" i="16"/>
  <c r="BM7" i="53"/>
  <c r="CC7" i="53"/>
  <c r="BH7" i="53"/>
  <c r="BV7" i="53"/>
  <c r="BF7" i="53"/>
  <c r="BT7" i="53"/>
  <c r="BD7" i="53"/>
  <c r="BR7" i="53"/>
  <c r="BB7" i="53"/>
  <c r="I7" i="37"/>
  <c r="L7" i="37"/>
  <c r="E102" i="35" s="1"/>
  <c r="BA7" i="16"/>
  <c r="BI7" i="16"/>
  <c r="BZ7" i="16"/>
  <c r="BG7" i="16"/>
  <c r="BE7" i="16"/>
  <c r="BC7" i="16"/>
  <c r="BQ7" i="16"/>
  <c r="BK7" i="16"/>
  <c r="BP7" i="16"/>
  <c r="BA7" i="53"/>
  <c r="BK7" i="53"/>
  <c r="BP7" i="53"/>
  <c r="BI7" i="53"/>
  <c r="BZ7" i="53"/>
  <c r="BG7" i="53"/>
  <c r="BU7" i="53"/>
  <c r="BE7" i="53"/>
  <c r="BS7" i="53"/>
  <c r="BC7" i="53"/>
  <c r="BQ7" i="53"/>
  <c r="BQ7" i="30"/>
  <c r="W7" i="53"/>
  <c r="AK7" i="53"/>
  <c r="T7" i="53"/>
  <c r="W7" i="16"/>
  <c r="AK7" i="16"/>
  <c r="BB7" i="13"/>
  <c r="X7" i="30"/>
  <c r="AL7" i="30"/>
  <c r="AB7" i="30"/>
  <c r="AS7" i="30"/>
  <c r="V7" i="53"/>
  <c r="AJ7" i="53"/>
  <c r="AF7" i="53"/>
  <c r="AV7" i="53"/>
  <c r="AB7" i="16"/>
  <c r="AS7" i="16"/>
  <c r="R7" i="15"/>
  <c r="S7" i="15"/>
  <c r="S8" i="15"/>
  <c r="R8" i="15"/>
  <c r="F137" i="35"/>
  <c r="F136" i="35"/>
  <c r="G136" i="35"/>
  <c r="G137" i="35"/>
  <c r="CC7" i="16"/>
  <c r="BU7" i="16"/>
  <c r="CA7" i="16"/>
  <c r="BR7" i="16"/>
  <c r="BV7" i="16"/>
  <c r="BS7" i="16"/>
  <c r="E137" i="35"/>
  <c r="E136" i="35"/>
  <c r="H136" i="35"/>
  <c r="J136" i="35"/>
  <c r="H137" i="35"/>
  <c r="E177" i="35"/>
  <c r="E178" i="35"/>
  <c r="J137" i="35"/>
  <c r="E176" i="35"/>
  <c r="AY98" i="30"/>
  <c r="AS79" i="13"/>
  <c r="AY13" i="30"/>
  <c r="R55" i="53"/>
  <c r="AY35" i="30"/>
  <c r="AY97" i="30"/>
  <c r="R56" i="53"/>
  <c r="AY37" i="30"/>
  <c r="AY87" i="30"/>
  <c r="R56" i="30"/>
  <c r="R41" i="53"/>
  <c r="R42" i="53"/>
  <c r="AY47" i="30"/>
  <c r="AY31" i="30"/>
  <c r="AY36" i="30"/>
  <c r="AY76" i="30"/>
  <c r="AY94" i="30"/>
  <c r="R11" i="53"/>
  <c r="R58" i="53"/>
  <c r="R44" i="53"/>
  <c r="AY66" i="30"/>
  <c r="AY52" i="30"/>
  <c r="AY28" i="30"/>
  <c r="AY61" i="30"/>
  <c r="R35" i="53"/>
  <c r="AY15" i="30"/>
  <c r="R53" i="30"/>
  <c r="R80" i="30"/>
  <c r="R39" i="30"/>
  <c r="R87" i="30"/>
  <c r="R76" i="30"/>
  <c r="R59" i="30"/>
  <c r="R37" i="30"/>
  <c r="R50" i="30"/>
  <c r="R94" i="30"/>
  <c r="R28" i="30"/>
  <c r="R69" i="30"/>
  <c r="R51" i="30"/>
  <c r="R31" i="30"/>
  <c r="R42" i="30"/>
  <c r="AY77" i="30"/>
  <c r="AY80" i="30"/>
  <c r="AY93" i="30"/>
  <c r="AY19" i="30"/>
  <c r="AS32" i="13"/>
  <c r="AY65" i="30"/>
  <c r="AY70" i="30"/>
  <c r="AY78" i="30"/>
  <c r="AY89" i="30"/>
  <c r="AY105" i="30"/>
  <c r="AY100" i="30"/>
  <c r="AY27" i="30"/>
  <c r="AY64" i="30"/>
  <c r="AY48" i="30"/>
  <c r="AY40" i="30"/>
  <c r="AY24" i="30"/>
  <c r="AY16" i="30"/>
  <c r="AY8" i="30"/>
  <c r="AY63" i="30"/>
  <c r="AY71" i="30"/>
  <c r="AY79" i="30"/>
  <c r="AY85" i="30"/>
  <c r="AY84" i="30"/>
  <c r="AY95" i="30"/>
  <c r="AY103" i="30"/>
  <c r="AY96" i="30"/>
  <c r="AY104" i="30"/>
  <c r="AY70" i="53"/>
  <c r="AY17" i="30"/>
  <c r="R81" i="53"/>
  <c r="AY29" i="30"/>
  <c r="AS23" i="13"/>
  <c r="R34" i="30"/>
  <c r="AS94" i="13"/>
  <c r="R63" i="30"/>
  <c r="R99" i="30"/>
  <c r="R49" i="30"/>
  <c r="AY9" i="53"/>
  <c r="R57" i="16"/>
  <c r="R52" i="30"/>
  <c r="R68" i="30"/>
  <c r="R61" i="30"/>
  <c r="R81" i="30"/>
  <c r="R88" i="30"/>
  <c r="R101" i="30"/>
  <c r="R102" i="30"/>
  <c r="R10" i="30"/>
  <c r="R11" i="30"/>
  <c r="R19" i="30"/>
  <c r="R27" i="30"/>
  <c r="R35" i="30"/>
  <c r="R45" i="30"/>
  <c r="R90" i="30"/>
  <c r="R54" i="30"/>
  <c r="R44" i="30"/>
  <c r="R58" i="30"/>
  <c r="R22" i="30"/>
  <c r="R93" i="16"/>
  <c r="R32" i="16"/>
  <c r="R87" i="16"/>
  <c r="R22" i="16"/>
  <c r="R30" i="30"/>
  <c r="R48" i="30"/>
  <c r="R64" i="30"/>
  <c r="R83" i="30"/>
  <c r="R73" i="30"/>
  <c r="R84" i="30"/>
  <c r="R93" i="30"/>
  <c r="R98" i="30"/>
  <c r="R20" i="30"/>
  <c r="R9" i="30"/>
  <c r="R17" i="30"/>
  <c r="R25" i="30"/>
  <c r="R33" i="30"/>
  <c r="R41" i="30"/>
  <c r="R91" i="30"/>
  <c r="R62" i="30"/>
  <c r="R40" i="30"/>
  <c r="R74" i="30"/>
  <c r="R66" i="30"/>
  <c r="AY66" i="53"/>
  <c r="R105" i="16"/>
  <c r="R44" i="16"/>
  <c r="R12" i="16"/>
  <c r="R103" i="30"/>
  <c r="R85" i="30"/>
  <c r="R70" i="30"/>
  <c r="R18" i="30"/>
  <c r="R36" i="30"/>
  <c r="R55" i="30"/>
  <c r="R67" i="30"/>
  <c r="R26" i="30"/>
  <c r="R77" i="30"/>
  <c r="R86" i="30"/>
  <c r="AY28" i="53"/>
  <c r="AY92" i="53"/>
  <c r="R49" i="16"/>
  <c r="R17" i="16"/>
  <c r="R20" i="16"/>
  <c r="R10" i="16"/>
  <c r="R71" i="16"/>
  <c r="R43" i="30"/>
  <c r="R96" i="30"/>
  <c r="R82" i="30"/>
  <c r="R79" i="30"/>
  <c r="R46" i="30"/>
  <c r="R32" i="30"/>
  <c r="R16" i="30"/>
  <c r="R78" i="30"/>
  <c r="R14" i="30"/>
  <c r="R97" i="30"/>
  <c r="R38" i="30"/>
  <c r="R57" i="30"/>
  <c r="AY51" i="53"/>
  <c r="R101" i="16"/>
  <c r="R37" i="16"/>
  <c r="R104" i="16"/>
  <c r="R40" i="16"/>
  <c r="R24" i="16"/>
  <c r="R35" i="16"/>
  <c r="R67" i="16"/>
  <c r="R34" i="16"/>
  <c r="R66" i="16"/>
  <c r="R31" i="16"/>
  <c r="R47" i="16"/>
  <c r="R8" i="16"/>
  <c r="R14" i="16"/>
  <c r="R78" i="16"/>
  <c r="R11" i="16"/>
  <c r="R43" i="16"/>
  <c r="R75" i="16"/>
  <c r="R29" i="30"/>
  <c r="R59" i="53"/>
  <c r="R57" i="53"/>
  <c r="R13" i="53"/>
  <c r="R23" i="53"/>
  <c r="R47" i="30"/>
  <c r="R95" i="30"/>
  <c r="R106" i="30"/>
  <c r="R92" i="30"/>
  <c r="R9" i="53"/>
  <c r="AS101" i="13"/>
  <c r="AS88" i="13"/>
  <c r="AS95" i="13"/>
  <c r="AY7" i="30"/>
  <c r="AY59" i="30"/>
  <c r="AY82" i="30"/>
  <c r="AY18" i="30"/>
  <c r="AY20" i="30"/>
  <c r="AY62" i="30"/>
  <c r="AY39" i="30"/>
  <c r="AY46" i="30"/>
  <c r="AY26" i="30"/>
  <c r="AY69" i="30"/>
  <c r="AY99" i="30"/>
  <c r="AY11" i="30"/>
  <c r="AY50" i="30"/>
  <c r="AY33" i="30"/>
  <c r="AY38" i="30"/>
  <c r="AY14" i="30"/>
  <c r="AY68" i="30"/>
  <c r="AY101" i="30"/>
  <c r="AY10" i="30"/>
  <c r="AY67" i="30"/>
  <c r="AY74" i="30"/>
  <c r="AY90" i="30"/>
  <c r="AY92" i="30"/>
  <c r="AY21" i="30"/>
  <c r="AY22" i="30"/>
  <c r="AY53" i="30"/>
  <c r="AY75" i="30"/>
  <c r="AS53" i="13"/>
  <c r="AY9" i="30"/>
  <c r="AY73" i="30"/>
  <c r="AY44" i="30"/>
  <c r="AY58" i="30"/>
  <c r="AS50" i="13"/>
  <c r="AY83" i="30"/>
  <c r="AY42" i="30"/>
  <c r="AY54" i="30"/>
  <c r="AY49" i="53"/>
  <c r="AY30" i="30"/>
  <c r="AS73" i="13"/>
  <c r="AY106" i="30"/>
  <c r="AY56" i="30"/>
  <c r="AY51" i="30"/>
  <c r="AY81" i="30"/>
  <c r="AY34" i="30"/>
  <c r="AY60" i="30"/>
  <c r="R8" i="30"/>
  <c r="R65" i="30"/>
  <c r="R13" i="30"/>
  <c r="R12" i="30"/>
  <c r="R7" i="30"/>
  <c r="R100" i="30"/>
  <c r="R72" i="30"/>
  <c r="R105" i="30"/>
  <c r="R21" i="30"/>
  <c r="R71" i="30"/>
  <c r="R75" i="30"/>
  <c r="R23" i="30"/>
  <c r="R60" i="30"/>
  <c r="R89" i="30"/>
  <c r="R15" i="30"/>
  <c r="R104" i="30"/>
  <c r="R24" i="30"/>
  <c r="AY46" i="53"/>
  <c r="X7" i="16"/>
  <c r="AL7" i="16"/>
  <c r="Z7" i="53"/>
  <c r="AN7" i="53"/>
  <c r="BC7" i="13"/>
  <c r="BT7" i="13"/>
  <c r="AZ7" i="13"/>
  <c r="AA7" i="16"/>
  <c r="AO7" i="16"/>
  <c r="AD7" i="16"/>
  <c r="AA7" i="53"/>
  <c r="AO7" i="53"/>
  <c r="T7" i="30"/>
  <c r="AH7" i="30"/>
  <c r="AA7" i="30"/>
  <c r="AO7" i="30"/>
  <c r="W7" i="30"/>
  <c r="AK7" i="30"/>
  <c r="Y7" i="30"/>
  <c r="AM7" i="30"/>
  <c r="U7" i="53"/>
  <c r="AD7" i="53"/>
  <c r="U7" i="16"/>
  <c r="AU7" i="13"/>
  <c r="V7" i="30"/>
  <c r="AJ7" i="30"/>
  <c r="Z7" i="30"/>
  <c r="AN7" i="30"/>
  <c r="AF7" i="30"/>
  <c r="AV7" i="30"/>
  <c r="AB7" i="53"/>
  <c r="AS7" i="53"/>
  <c r="Z7" i="16"/>
  <c r="AN7" i="16"/>
  <c r="AI7" i="30"/>
  <c r="BO7" i="30"/>
  <c r="E52" i="35" s="1"/>
  <c r="BP7" i="30"/>
  <c r="AQ7" i="16"/>
  <c r="AH7" i="16"/>
  <c r="BX7" i="16"/>
  <c r="BO7" i="16"/>
  <c r="BX7" i="53"/>
  <c r="BO7" i="53"/>
  <c r="AI7" i="16"/>
  <c r="BJ7" i="13"/>
  <c r="BN7" i="13"/>
  <c r="BM7" i="13"/>
  <c r="BL7" i="13"/>
  <c r="AI7" i="53"/>
  <c r="AQ7" i="53"/>
  <c r="AH7" i="53"/>
  <c r="AS22" i="13"/>
  <c r="AS102" i="13"/>
  <c r="AS55" i="13"/>
  <c r="AS90" i="13"/>
  <c r="AS26" i="13"/>
  <c r="AS17" i="13"/>
  <c r="AS43" i="13"/>
  <c r="AS78" i="13"/>
  <c r="AS14" i="13"/>
  <c r="AS92" i="13"/>
  <c r="AS31" i="13"/>
  <c r="AS37" i="13"/>
  <c r="AS67" i="13"/>
  <c r="AS71" i="13"/>
  <c r="AS74" i="13"/>
  <c r="AS81" i="13"/>
  <c r="AS20" i="13"/>
  <c r="AS59" i="13"/>
  <c r="AS62" i="13"/>
  <c r="AS57" i="13"/>
  <c r="AS100" i="13"/>
  <c r="AS16" i="13"/>
  <c r="AS66" i="13"/>
  <c r="AS35" i="13"/>
  <c r="AS97" i="13"/>
  <c r="AS44" i="13"/>
  <c r="AS13" i="13"/>
  <c r="AS69" i="13"/>
  <c r="AS34" i="13"/>
  <c r="AS19" i="13"/>
  <c r="AS93" i="13"/>
  <c r="AS87" i="13"/>
  <c r="AS38" i="13"/>
  <c r="AS21" i="13"/>
  <c r="AS39" i="13"/>
  <c r="AS58" i="13"/>
  <c r="AS49" i="13"/>
  <c r="AS15" i="13"/>
  <c r="AS41" i="13"/>
  <c r="AS106" i="13"/>
  <c r="AS52" i="13"/>
  <c r="AS27" i="13"/>
  <c r="AS30" i="13"/>
  <c r="AS28" i="13"/>
  <c r="AS8" i="13"/>
  <c r="AS7" i="13"/>
  <c r="BU7" i="13"/>
  <c r="AS45" i="13"/>
  <c r="AS54" i="13"/>
  <c r="AS96" i="13"/>
  <c r="AS76" i="13"/>
  <c r="AS40" i="13"/>
  <c r="AS29" i="13"/>
  <c r="AS83" i="13"/>
  <c r="AS72" i="13"/>
  <c r="AS80" i="13"/>
  <c r="AS68" i="13"/>
  <c r="AS12" i="13"/>
  <c r="AS42" i="13"/>
  <c r="AS11" i="13"/>
  <c r="AS89" i="13"/>
  <c r="AS56" i="13"/>
  <c r="AS47" i="13"/>
  <c r="AS61" i="13"/>
  <c r="AS46" i="13"/>
  <c r="AS63" i="13"/>
  <c r="AS48" i="13"/>
  <c r="AS70" i="13"/>
  <c r="AS104" i="13"/>
  <c r="AS64" i="13"/>
  <c r="AS85" i="13"/>
  <c r="AS10" i="13"/>
  <c r="AS75" i="13"/>
  <c r="AS60" i="13"/>
  <c r="AS9" i="13"/>
  <c r="AS65" i="13"/>
  <c r="AS36" i="13"/>
  <c r="AS18" i="13"/>
  <c r="AS103" i="13"/>
  <c r="AS99" i="13"/>
  <c r="AY94" i="16"/>
  <c r="AY18" i="16"/>
  <c r="AY54" i="16"/>
  <c r="AY51" i="16"/>
  <c r="AY98" i="16"/>
  <c r="AY23" i="16"/>
  <c r="AS24" i="13"/>
  <c r="AS51" i="13"/>
  <c r="AS25" i="13"/>
  <c r="AS84" i="13"/>
  <c r="AS33" i="13"/>
  <c r="AS82" i="13"/>
  <c r="AY45" i="16"/>
  <c r="AS86" i="13"/>
  <c r="AS98" i="13"/>
  <c r="AS105" i="13"/>
  <c r="AS77" i="13"/>
  <c r="AS91" i="13"/>
  <c r="R87" i="53"/>
  <c r="R30" i="53"/>
  <c r="R22" i="53"/>
  <c r="R106" i="53"/>
  <c r="R40" i="53"/>
  <c r="R94" i="53"/>
  <c r="R19" i="53"/>
  <c r="R91" i="53"/>
  <c r="R34" i="53"/>
  <c r="R12" i="53"/>
  <c r="R54" i="53"/>
  <c r="R49" i="53"/>
  <c r="R101" i="53"/>
  <c r="R51" i="53"/>
  <c r="R96" i="53"/>
  <c r="R52" i="53"/>
  <c r="R20" i="53"/>
  <c r="R25" i="53"/>
  <c r="R71" i="53"/>
  <c r="R10" i="53"/>
  <c r="R37" i="53"/>
  <c r="R73" i="53"/>
  <c r="R32" i="53"/>
  <c r="R68" i="53"/>
  <c r="R92" i="53"/>
  <c r="R63" i="53"/>
  <c r="R18" i="53"/>
  <c r="R17" i="53"/>
  <c r="R75" i="53"/>
  <c r="R31" i="53"/>
  <c r="R80" i="53"/>
  <c r="R36" i="53"/>
  <c r="R15" i="53"/>
  <c r="R47" i="53"/>
  <c r="R66" i="53"/>
  <c r="R53" i="53"/>
  <c r="R105" i="53"/>
  <c r="R24" i="53"/>
  <c r="R7" i="53"/>
  <c r="R83" i="53"/>
  <c r="R16" i="53"/>
  <c r="R46" i="53"/>
  <c r="R100" i="53"/>
  <c r="R76" i="53"/>
  <c r="R99" i="53"/>
  <c r="R50" i="53"/>
  <c r="R60" i="53"/>
  <c r="R27" i="53"/>
  <c r="R88" i="53"/>
  <c r="R77" i="53"/>
  <c r="R72" i="53"/>
  <c r="R28" i="53"/>
  <c r="R14" i="53"/>
  <c r="R61" i="53"/>
  <c r="R21" i="53"/>
  <c r="R69" i="53"/>
  <c r="R48" i="53"/>
  <c r="R85" i="53"/>
  <c r="R26" i="53"/>
  <c r="R65" i="53"/>
  <c r="R103" i="53"/>
  <c r="R8" i="53"/>
  <c r="R97" i="53"/>
  <c r="R98" i="53"/>
  <c r="R43" i="53"/>
  <c r="R38" i="53"/>
  <c r="R82" i="53"/>
  <c r="R93" i="53"/>
  <c r="R62" i="53"/>
  <c r="R90" i="53"/>
  <c r="R67" i="53"/>
  <c r="R70" i="53"/>
  <c r="R29" i="53"/>
  <c r="R89" i="53"/>
  <c r="R78" i="53"/>
  <c r="R39" i="53"/>
  <c r="R64" i="53"/>
  <c r="R45" i="53"/>
  <c r="R74" i="53"/>
  <c r="R86" i="53"/>
  <c r="R104" i="53"/>
  <c r="R79" i="53"/>
  <c r="R102" i="53"/>
  <c r="R84" i="53"/>
  <c r="R95" i="53"/>
  <c r="R33" i="53"/>
  <c r="R45" i="16"/>
  <c r="R16" i="16"/>
  <c r="R55" i="16"/>
  <c r="R90" i="16"/>
  <c r="R29" i="16"/>
  <c r="R58" i="16"/>
  <c r="R25" i="16"/>
  <c r="R51" i="16"/>
  <c r="R9" i="16"/>
  <c r="R54" i="16"/>
  <c r="R65" i="16"/>
  <c r="R100" i="16"/>
  <c r="R36" i="16"/>
  <c r="R74" i="16"/>
  <c r="R103" i="16"/>
  <c r="R91" i="16"/>
  <c r="R77" i="16"/>
  <c r="R80" i="16"/>
  <c r="R86" i="16"/>
  <c r="R61" i="16"/>
  <c r="R23" i="16"/>
  <c r="R28" i="16"/>
  <c r="R41" i="16"/>
  <c r="R19" i="16"/>
  <c r="R33" i="16"/>
  <c r="R52" i="16"/>
  <c r="R106" i="16"/>
  <c r="R85" i="16"/>
  <c r="R21" i="16"/>
  <c r="R56" i="16"/>
  <c r="R70" i="16"/>
  <c r="R99" i="16"/>
  <c r="R50" i="16"/>
  <c r="R15" i="16"/>
  <c r="R79" i="16"/>
  <c r="R30" i="16"/>
  <c r="R94" i="16"/>
  <c r="R59" i="16"/>
  <c r="R48" i="16"/>
  <c r="R92" i="16"/>
  <c r="R96" i="16"/>
  <c r="R89" i="16"/>
  <c r="R73" i="16"/>
  <c r="R83" i="16"/>
  <c r="R97" i="16"/>
  <c r="R84" i="16"/>
  <c r="R42" i="16"/>
  <c r="R69" i="16"/>
  <c r="R88" i="16"/>
  <c r="R38" i="16"/>
  <c r="R82" i="16"/>
  <c r="R63" i="16"/>
  <c r="R46" i="16"/>
  <c r="R27" i="16"/>
  <c r="R13" i="16"/>
  <c r="R26" i="16"/>
  <c r="R7" i="16"/>
  <c r="R64" i="16"/>
  <c r="R60" i="16"/>
  <c r="R76" i="16"/>
  <c r="R81" i="16"/>
  <c r="R68" i="16"/>
  <c r="R39" i="16"/>
  <c r="R53" i="16"/>
  <c r="R72" i="16"/>
  <c r="R102" i="16"/>
  <c r="R18" i="16"/>
  <c r="R98" i="16"/>
  <c r="R95" i="16"/>
  <c r="R62" i="16"/>
  <c r="E66" i="35"/>
  <c r="AY45" i="30"/>
  <c r="AY43" i="30"/>
  <c r="AY49" i="30"/>
  <c r="AY41" i="30"/>
  <c r="AY86" i="30"/>
  <c r="AY57" i="30"/>
  <c r="AY102" i="30"/>
  <c r="AY12" i="30"/>
  <c r="AY88" i="30"/>
  <c r="AY25" i="30"/>
  <c r="AY32" i="30"/>
  <c r="AY55" i="30"/>
  <c r="AY72" i="30"/>
  <c r="AY91" i="30"/>
  <c r="AY23" i="30"/>
  <c r="BW7" i="13"/>
  <c r="BO7" i="13"/>
  <c r="BR7" i="13"/>
  <c r="BI7" i="13"/>
  <c r="BP7" i="13"/>
  <c r="BK7" i="13"/>
  <c r="AV7" i="13"/>
  <c r="AW7" i="13"/>
  <c r="AY7" i="13"/>
  <c r="AX7" i="13"/>
  <c r="BE7" i="13"/>
  <c r="P7" i="13"/>
  <c r="X7" i="13"/>
  <c r="AL7" i="13"/>
  <c r="T7" i="13"/>
  <c r="AH7" i="13"/>
  <c r="V7" i="13"/>
  <c r="AJ7" i="13"/>
  <c r="T3" i="15"/>
  <c r="U7" i="13"/>
  <c r="AI7" i="13"/>
  <c r="Z7" i="13"/>
  <c r="AN7" i="13"/>
  <c r="W7" i="13"/>
  <c r="AK7" i="13"/>
  <c r="S7" i="13"/>
  <c r="AG7" i="13"/>
  <c r="R7" i="13"/>
  <c r="AF7" i="13"/>
  <c r="Q7" i="13"/>
  <c r="AB7" i="13"/>
  <c r="AP7" i="13"/>
  <c r="AE7" i="13"/>
  <c r="AD7" i="13"/>
  <c r="E42" i="35" s="1"/>
  <c r="E117" i="35"/>
  <c r="E115" i="35"/>
  <c r="E113" i="35"/>
  <c r="E104" i="35"/>
  <c r="E94" i="35"/>
  <c r="E50" i="35"/>
  <c r="E44" i="35"/>
  <c r="E100" i="35"/>
  <c r="E48" i="35"/>
  <c r="E48" i="54" s="1"/>
  <c r="R12" i="26"/>
  <c r="E24" i="35"/>
  <c r="F24" i="35" s="1"/>
  <c r="E34" i="35"/>
  <c r="E74" i="35"/>
  <c r="E80" i="54" s="1"/>
  <c r="E60" i="35" l="1"/>
  <c r="E66" i="54" s="1"/>
  <c r="E28" i="35"/>
  <c r="E76" i="54"/>
  <c r="E74" i="54"/>
  <c r="E22" i="35"/>
  <c r="F22" i="35" s="1"/>
  <c r="E128" i="35"/>
  <c r="E92" i="35"/>
  <c r="E42" i="54"/>
  <c r="E123" i="35"/>
  <c r="F34" i="35"/>
  <c r="E52" i="54"/>
  <c r="E44" i="54"/>
  <c r="E64" i="54"/>
  <c r="E62" i="54"/>
  <c r="E60" i="54"/>
  <c r="E12" i="35"/>
  <c r="R11" i="26"/>
  <c r="E30" i="35" s="1"/>
  <c r="E26" i="35"/>
  <c r="E32" i="35"/>
  <c r="E10" i="35"/>
  <c r="E46" i="54"/>
  <c r="E90" i="35"/>
  <c r="R3" i="15"/>
  <c r="G71" i="15" s="1"/>
  <c r="AY95" i="16"/>
  <c r="AY32" i="16"/>
  <c r="AY77" i="16"/>
  <c r="AY79" i="16"/>
  <c r="AY27" i="16"/>
  <c r="AY52" i="16"/>
  <c r="AY60" i="16"/>
  <c r="AY22" i="53"/>
  <c r="AY99" i="53"/>
  <c r="AY35" i="53"/>
  <c r="AY76" i="53"/>
  <c r="AY12" i="53"/>
  <c r="AY34" i="53"/>
  <c r="AY93" i="53"/>
  <c r="AY30" i="53"/>
  <c r="AY92" i="16"/>
  <c r="E111" i="35"/>
  <c r="E121" i="35"/>
  <c r="E78" i="54"/>
  <c r="E82" i="54"/>
  <c r="AY16" i="16"/>
  <c r="AY11" i="16"/>
  <c r="AY83" i="16"/>
  <c r="AY35" i="16"/>
  <c r="AY21" i="16"/>
  <c r="AY39" i="16"/>
  <c r="AY97" i="53"/>
  <c r="AY62" i="16"/>
  <c r="AY83" i="53"/>
  <c r="AY19" i="53"/>
  <c r="AY60" i="53"/>
  <c r="AY61" i="53"/>
  <c r="N38" i="18"/>
  <c r="E98" i="35" s="1"/>
  <c r="E119" i="35"/>
  <c r="AY36" i="16"/>
  <c r="AY20" i="16"/>
  <c r="AY105" i="16"/>
  <c r="AY37" i="16"/>
  <c r="AY91" i="16"/>
  <c r="AY67" i="53"/>
  <c r="AY44" i="53"/>
  <c r="AY98" i="53"/>
  <c r="AY29" i="53"/>
  <c r="AY99" i="16"/>
  <c r="AY49" i="16"/>
  <c r="AY50" i="16"/>
  <c r="AY66" i="16"/>
  <c r="AY31" i="16"/>
  <c r="AY73" i="16"/>
  <c r="AY75" i="16"/>
  <c r="AY8" i="16"/>
  <c r="AY96" i="16"/>
  <c r="AY25" i="16"/>
  <c r="AY101" i="16"/>
  <c r="AY69" i="16"/>
  <c r="AY104" i="16"/>
  <c r="AY56" i="16"/>
  <c r="AY64" i="16"/>
  <c r="AY100" i="16"/>
  <c r="AY12" i="16"/>
  <c r="AY85" i="16"/>
  <c r="AY103" i="16"/>
  <c r="AY89" i="16"/>
  <c r="AY74" i="16"/>
  <c r="AY59" i="16"/>
  <c r="AY46" i="16"/>
  <c r="AY72" i="16"/>
  <c r="AY102" i="16"/>
  <c r="AY48" i="16"/>
  <c r="AY82" i="16"/>
  <c r="AY44" i="16"/>
  <c r="AY17" i="16"/>
  <c r="AY87" i="16"/>
  <c r="AY15" i="16"/>
  <c r="AY78" i="16"/>
  <c r="AY61" i="16"/>
  <c r="AY106" i="16"/>
  <c r="AY13" i="16"/>
  <c r="AY97" i="16"/>
  <c r="AY29" i="16"/>
  <c r="AY63" i="16"/>
  <c r="AY10" i="16"/>
  <c r="AY55" i="16"/>
  <c r="AY71" i="16"/>
  <c r="AY7" i="16"/>
  <c r="AY40" i="16"/>
  <c r="AY28" i="16"/>
  <c r="AY80" i="16"/>
  <c r="AY88" i="16"/>
  <c r="AY22" i="16"/>
  <c r="AY34" i="16"/>
  <c r="AY43" i="16"/>
  <c r="AY26" i="16"/>
  <c r="AY9" i="16"/>
  <c r="AY24" i="16"/>
  <c r="AY86" i="16"/>
  <c r="AY38" i="16"/>
  <c r="AY19" i="16"/>
  <c r="AY53" i="16"/>
  <c r="AY42" i="16"/>
  <c r="AY76" i="16"/>
  <c r="AY41" i="16"/>
  <c r="AY58" i="16"/>
  <c r="AY93" i="16"/>
  <c r="AY47" i="16"/>
  <c r="AY70" i="16"/>
  <c r="AY30" i="16"/>
  <c r="AY81" i="16"/>
  <c r="AY90" i="16"/>
  <c r="AY65" i="16"/>
  <c r="AY14" i="16"/>
  <c r="AY84" i="16"/>
  <c r="AY33" i="16"/>
  <c r="AY68" i="16"/>
  <c r="AY67" i="16"/>
  <c r="AY102" i="53"/>
  <c r="AY62" i="53"/>
  <c r="AY25" i="53"/>
  <c r="AY89" i="53"/>
  <c r="AY37" i="53"/>
  <c r="AY69" i="53"/>
  <c r="AY101" i="53"/>
  <c r="AY10" i="53"/>
  <c r="AY42" i="53"/>
  <c r="AY74" i="53"/>
  <c r="AY106" i="53"/>
  <c r="AY16" i="53"/>
  <c r="AY32" i="53"/>
  <c r="AY48" i="53"/>
  <c r="AY64" i="53"/>
  <c r="AY80" i="53"/>
  <c r="AY96" i="53"/>
  <c r="AY7" i="53"/>
  <c r="AY23" i="53"/>
  <c r="AY39" i="53"/>
  <c r="AY55" i="53"/>
  <c r="AY71" i="53"/>
  <c r="AY87" i="53"/>
  <c r="AY33" i="53"/>
  <c r="AY54" i="53"/>
  <c r="AY78" i="53"/>
  <c r="AY41" i="53"/>
  <c r="AY105" i="53"/>
  <c r="AY13" i="53"/>
  <c r="AY45" i="53"/>
  <c r="AY77" i="53"/>
  <c r="AY18" i="53"/>
  <c r="AY50" i="53"/>
  <c r="AY82" i="53"/>
  <c r="AY20" i="53"/>
  <c r="AY36" i="53"/>
  <c r="AY52" i="53"/>
  <c r="AY68" i="53"/>
  <c r="AY84" i="53"/>
  <c r="AY100" i="53"/>
  <c r="AY11" i="53"/>
  <c r="AY27" i="53"/>
  <c r="AY43" i="53"/>
  <c r="AY59" i="53"/>
  <c r="AY75" i="53"/>
  <c r="AY91" i="53"/>
  <c r="AY17" i="53"/>
  <c r="AY81" i="53"/>
  <c r="AY86" i="53"/>
  <c r="AY38" i="53"/>
  <c r="AY94" i="53"/>
  <c r="AY57" i="53"/>
  <c r="AY21" i="53"/>
  <c r="AY53" i="53"/>
  <c r="AY85" i="53"/>
  <c r="AY26" i="53"/>
  <c r="AY58" i="53"/>
  <c r="AY90" i="53"/>
  <c r="AY8" i="53"/>
  <c r="AY24" i="53"/>
  <c r="AY40" i="53"/>
  <c r="AY56" i="53"/>
  <c r="AY72" i="53"/>
  <c r="AY88" i="53"/>
  <c r="AY104" i="53"/>
  <c r="AY15" i="53"/>
  <c r="AY31" i="53"/>
  <c r="AY47" i="53"/>
  <c r="AY63" i="53"/>
  <c r="AY79" i="53"/>
  <c r="AY95" i="53"/>
  <c r="AY103" i="53"/>
  <c r="AY65" i="53"/>
  <c r="AY14" i="53"/>
  <c r="G15" i="15" l="1"/>
  <c r="G47" i="15"/>
  <c r="G75" i="15"/>
  <c r="G99" i="15"/>
  <c r="G27" i="15"/>
  <c r="G11" i="15"/>
  <c r="G19" i="15"/>
  <c r="G55" i="15"/>
  <c r="G79" i="15"/>
  <c r="G103" i="15"/>
  <c r="E28" i="54"/>
  <c r="G31" i="15"/>
  <c r="G59" i="15"/>
  <c r="G83" i="15"/>
  <c r="E117" i="54"/>
  <c r="E92" i="54"/>
  <c r="G35" i="15"/>
  <c r="G63" i="15"/>
  <c r="G95" i="15"/>
  <c r="E98" i="54"/>
  <c r="E119" i="54"/>
  <c r="S9" i="35"/>
  <c r="P9" i="35"/>
  <c r="E30" i="54"/>
  <c r="E34" i="54"/>
  <c r="E111" i="54"/>
  <c r="E115" i="54"/>
  <c r="E109" i="54"/>
  <c r="E32" i="54"/>
  <c r="F32" i="35"/>
  <c r="E113" i="54"/>
  <c r="E24" i="54"/>
  <c r="O66" i="15"/>
  <c r="O74" i="15"/>
  <c r="O44" i="15"/>
  <c r="O63" i="15"/>
  <c r="O72" i="15"/>
  <c r="G18" i="15"/>
  <c r="O19" i="15"/>
  <c r="G37" i="15"/>
  <c r="G52" i="15"/>
  <c r="G22" i="15"/>
  <c r="G105" i="15"/>
  <c r="G73" i="15"/>
  <c r="O77" i="15"/>
  <c r="G70" i="15"/>
  <c r="G101" i="15"/>
  <c r="G62" i="15"/>
  <c r="G42" i="15"/>
  <c r="O103" i="15"/>
  <c r="O68" i="15"/>
  <c r="O28" i="15"/>
  <c r="O47" i="15"/>
  <c r="O67" i="15"/>
  <c r="G29" i="15"/>
  <c r="G20" i="15"/>
  <c r="G82" i="15"/>
  <c r="G98" i="15"/>
  <c r="G14" i="15"/>
  <c r="G44" i="15"/>
  <c r="O17" i="15"/>
  <c r="O59" i="15"/>
  <c r="G30" i="15"/>
  <c r="O51" i="15"/>
  <c r="O93" i="15"/>
  <c r="O18" i="15"/>
  <c r="O27" i="15"/>
  <c r="O46" i="15"/>
  <c r="G68" i="15"/>
  <c r="G85" i="15"/>
  <c r="O69" i="15"/>
  <c r="O100" i="15"/>
  <c r="O35" i="15"/>
  <c r="G60" i="15"/>
  <c r="O102" i="15"/>
  <c r="G17" i="15"/>
  <c r="O29" i="15"/>
  <c r="O14" i="15"/>
  <c r="O106" i="15"/>
  <c r="G12" i="15"/>
  <c r="O84" i="15"/>
  <c r="G76" i="15"/>
  <c r="O30" i="15"/>
  <c r="O12" i="15"/>
  <c r="O38" i="15"/>
  <c r="O34" i="15"/>
  <c r="O96" i="15"/>
  <c r="O48" i="15"/>
  <c r="O99" i="15"/>
  <c r="G54" i="15"/>
  <c r="G74" i="15"/>
  <c r="O61" i="15"/>
  <c r="G88" i="15"/>
  <c r="G33" i="15"/>
  <c r="G100" i="15"/>
  <c r="G84" i="15"/>
  <c r="G56" i="15"/>
  <c r="O33" i="15"/>
  <c r="G94" i="15"/>
  <c r="G53" i="15"/>
  <c r="G106" i="15"/>
  <c r="O13" i="15"/>
  <c r="G26" i="15"/>
  <c r="G41" i="15"/>
  <c r="O39" i="15"/>
  <c r="G89" i="15"/>
  <c r="O101" i="15"/>
  <c r="O60" i="15"/>
  <c r="G69" i="15"/>
  <c r="O88" i="15"/>
  <c r="G90" i="15"/>
  <c r="O25" i="15"/>
  <c r="G48" i="15"/>
  <c r="O22" i="15"/>
  <c r="G24" i="15"/>
  <c r="G10" i="15"/>
  <c r="O58" i="15"/>
  <c r="G92" i="15"/>
  <c r="G28" i="15"/>
  <c r="O32" i="15"/>
  <c r="O82" i="15"/>
  <c r="O36" i="15"/>
  <c r="O90" i="15"/>
  <c r="O98" i="15"/>
  <c r="O54" i="15"/>
  <c r="O104" i="15"/>
  <c r="G38" i="15"/>
  <c r="O41" i="15"/>
  <c r="G72" i="15"/>
  <c r="O95" i="15"/>
  <c r="O73" i="15"/>
  <c r="G61" i="15"/>
  <c r="G80" i="15"/>
  <c r="O97" i="15"/>
  <c r="O81" i="15"/>
  <c r="O45" i="15"/>
  <c r="O75" i="15"/>
  <c r="O85" i="15"/>
  <c r="G96" i="15"/>
  <c r="G81" i="15"/>
  <c r="G45" i="15"/>
  <c r="G13" i="15"/>
  <c r="G32" i="15"/>
  <c r="G16" i="15"/>
  <c r="O55" i="15"/>
  <c r="G36" i="15"/>
  <c r="O71" i="15"/>
  <c r="G21" i="15"/>
  <c r="O105" i="15"/>
  <c r="O62" i="15"/>
  <c r="O16" i="15"/>
  <c r="O80" i="15"/>
  <c r="G57" i="15"/>
  <c r="O49" i="15"/>
  <c r="O15" i="15"/>
  <c r="O78" i="15"/>
  <c r="G66" i="15"/>
  <c r="O10" i="15"/>
  <c r="G97" i="15"/>
  <c r="O52" i="15"/>
  <c r="O26" i="15"/>
  <c r="O56" i="15"/>
  <c r="G49" i="15"/>
  <c r="G39" i="15"/>
  <c r="O91" i="15"/>
  <c r="G58" i="15"/>
  <c r="O64" i="15"/>
  <c r="O24" i="15"/>
  <c r="O83" i="15"/>
  <c r="O21" i="15"/>
  <c r="G43" i="15"/>
  <c r="O89" i="15"/>
  <c r="O57" i="15"/>
  <c r="O79" i="15"/>
  <c r="O65" i="15"/>
  <c r="G50" i="15"/>
  <c r="O53" i="15"/>
  <c r="O76" i="15"/>
  <c r="O50" i="15"/>
  <c r="O87" i="15"/>
  <c r="G46" i="15"/>
  <c r="O43" i="15"/>
  <c r="G102" i="15"/>
  <c r="G65" i="15"/>
  <c r="O70" i="15"/>
  <c r="O42" i="15"/>
  <c r="O40" i="15"/>
  <c r="O20" i="15"/>
  <c r="O86" i="15"/>
  <c r="G40" i="15"/>
  <c r="O31" i="15"/>
  <c r="G93" i="15"/>
  <c r="O23" i="15"/>
  <c r="G87" i="15"/>
  <c r="O94" i="15"/>
  <c r="O11" i="15"/>
  <c r="G86" i="15"/>
  <c r="O92" i="15"/>
  <c r="G34" i="15"/>
  <c r="G78" i="15"/>
  <c r="O37" i="15"/>
  <c r="G25" i="15"/>
  <c r="G104" i="15"/>
  <c r="G77" i="15"/>
  <c r="G64" i="15"/>
  <c r="G23" i="15"/>
  <c r="G51" i="15"/>
  <c r="G67" i="15"/>
  <c r="G91" i="15"/>
  <c r="E121" i="54"/>
  <c r="S10" i="35"/>
  <c r="P10" i="35"/>
  <c r="E100" i="54"/>
  <c r="E94" i="54"/>
  <c r="E14" i="35"/>
  <c r="E90" i="54"/>
  <c r="E96" i="54"/>
  <c r="E26" i="54"/>
  <c r="F26" i="35"/>
  <c r="E22" i="54"/>
  <c r="E102" i="54"/>
  <c r="E14" i="54" l="1"/>
  <c r="S11" i="35"/>
  <c r="P11" i="35"/>
  <c r="E10" i="54"/>
  <c r="E12" i="54"/>
  <c r="S10" i="54" l="1"/>
  <c r="P10" i="54"/>
  <c r="P11" i="54"/>
  <c r="S11" i="54"/>
  <c r="P9" i="54"/>
  <c r="S9" i="54"/>
</calcChain>
</file>

<file path=xl/comments1.xml><?xml version="1.0" encoding="utf-8"?>
<comments xmlns="http://schemas.openxmlformats.org/spreadsheetml/2006/main">
  <authors>
    <author>Philippe Pernstich</author>
  </authors>
  <commentList>
    <comment ref="D31" authorId="0" shapeId="0">
      <text>
        <r>
          <rPr>
            <b/>
            <sz val="8"/>
            <color indexed="81"/>
            <rFont val="Tahoma"/>
            <family val="2"/>
          </rPr>
          <t>Carbon Trust:</t>
        </r>
        <r>
          <rPr>
            <sz val="8"/>
            <color indexed="81"/>
            <rFont val="Tahoma"/>
            <family val="2"/>
          </rPr>
          <t xml:space="preserve">
The total capacity of new equipment filled with refrigerant by the user</t>
        </r>
      </text>
    </comment>
  </commentList>
</comments>
</file>

<file path=xl/comments2.xml><?xml version="1.0" encoding="utf-8"?>
<comments xmlns="http://schemas.openxmlformats.org/spreadsheetml/2006/main">
  <authors>
    <author>Jingjing Zhu</author>
  </authors>
  <commentList>
    <comment ref="E9" authorId="0" shapeId="0">
      <text>
        <r>
          <rPr>
            <b/>
            <sz val="9"/>
            <color indexed="81"/>
            <rFont val="Tahoma"/>
            <charset val="1"/>
          </rPr>
          <t>Jingjing Zhu:</t>
        </r>
        <r>
          <rPr>
            <sz val="9"/>
            <color indexed="81"/>
            <rFont val="Tahoma"/>
            <charset val="1"/>
          </rPr>
          <t xml:space="preserve">
原CT工具中为“国家”，为适应中国用户，改为“区域电网”</t>
        </r>
      </text>
    </comment>
    <comment ref="J9" authorId="0" shapeId="0">
      <text>
        <r>
          <rPr>
            <b/>
            <sz val="9"/>
            <color indexed="81"/>
            <rFont val="Tahoma"/>
            <family val="2"/>
          </rPr>
          <t>Jingjing Zhu:</t>
        </r>
        <r>
          <rPr>
            <sz val="9"/>
            <color indexed="81"/>
            <rFont val="Tahoma"/>
            <family val="2"/>
          </rPr>
          <t xml:space="preserve">
原为MWh，为配合一般使用习惯，改为百万千焦GJ</t>
        </r>
      </text>
    </comment>
    <comment ref="K9" authorId="0" shapeId="0">
      <text>
        <r>
          <rPr>
            <b/>
            <sz val="9"/>
            <color indexed="81"/>
            <rFont val="Tahoma"/>
            <charset val="1"/>
          </rPr>
          <t>Jingjing Zhu:</t>
        </r>
        <r>
          <rPr>
            <sz val="9"/>
            <color indexed="81"/>
            <rFont val="Tahoma"/>
            <charset val="1"/>
          </rPr>
          <t xml:space="preserve">
原CT工具中为“技术和地区”，WRI计算的中国外购热力数据不区分技术，只区分地区，因此改为“地区”</t>
        </r>
      </text>
    </comment>
  </commentList>
</comments>
</file>

<file path=xl/comments3.xml><?xml version="1.0" encoding="utf-8"?>
<comments xmlns="http://schemas.openxmlformats.org/spreadsheetml/2006/main">
  <authors>
    <author>Jingjing Zhu</author>
  </authors>
  <commentList>
    <comment ref="E78" authorId="0" shapeId="0">
      <text>
        <r>
          <rPr>
            <b/>
            <sz val="9"/>
            <color indexed="81"/>
            <rFont val="Tahoma"/>
            <charset val="1"/>
          </rPr>
          <t>Jingjing Zhu:</t>
        </r>
        <r>
          <rPr>
            <sz val="9"/>
            <color indexed="81"/>
            <rFont val="Tahoma"/>
            <charset val="1"/>
          </rPr>
          <t xml:space="preserve">
原表热力的单位也为MWh，故无/3.6
现将热力单位改为GJ，本公式中增加/3.6</t>
        </r>
      </text>
    </comment>
    <comment ref="D80" authorId="0" shapeId="0">
      <text>
        <r>
          <rPr>
            <b/>
            <sz val="9"/>
            <color indexed="81"/>
            <rFont val="Tahoma"/>
            <charset val="1"/>
          </rPr>
          <t xml:space="preserve">Jingjing Zhu:
</t>
        </r>
        <r>
          <rPr>
            <sz val="9"/>
            <color indexed="81"/>
            <rFont val="Tahoma"/>
            <family val="2"/>
          </rPr>
          <t>蒸汽计入热力中</t>
        </r>
      </text>
    </comment>
  </commentList>
</comments>
</file>

<file path=xl/comments4.xml><?xml version="1.0" encoding="utf-8"?>
<comments xmlns="http://schemas.openxmlformats.org/spreadsheetml/2006/main">
  <authors>
    <author>Jingjing Zhu</author>
  </authors>
  <commentList>
    <comment ref="G1" authorId="0" shapeId="0">
      <text>
        <r>
          <rPr>
            <b/>
            <sz val="9"/>
            <color indexed="81"/>
            <rFont val="Tahoma"/>
            <charset val="1"/>
          </rPr>
          <t>Jingjing Zhu:</t>
        </r>
        <r>
          <rPr>
            <sz val="9"/>
            <color indexed="81"/>
            <rFont val="Tahoma"/>
            <charset val="1"/>
          </rPr>
          <t xml:space="preserve">
用于统计所用燃料的总热量</t>
        </r>
      </text>
    </comment>
    <comment ref="D2" authorId="0" shapeId="0">
      <text>
        <r>
          <rPr>
            <b/>
            <sz val="9"/>
            <color indexed="81"/>
            <rFont val="Tahoma"/>
            <charset val="1"/>
          </rPr>
          <t>Jingjing Zhu:</t>
        </r>
        <r>
          <rPr>
            <sz val="9"/>
            <color indexed="81"/>
            <rFont val="Tahoma"/>
            <charset val="1"/>
          </rPr>
          <t xml:space="preserve">
本列原为暂填数据1，现改为各种温室气体排放因子加和得到的二氧化碳当量因子</t>
        </r>
      </text>
    </comment>
    <comment ref="H3" authorId="0" shapeId="0">
      <text>
        <r>
          <rPr>
            <b/>
            <sz val="9"/>
            <color indexed="81"/>
            <rFont val="Tahoma"/>
            <charset val="1"/>
          </rPr>
          <t>Jingjing Zhu:</t>
        </r>
        <r>
          <rPr>
            <sz val="9"/>
            <color indexed="81"/>
            <rFont val="Tahoma"/>
            <charset val="1"/>
          </rPr>
          <t xml:space="preserve">
省级清单
27.4 tC/TJ * 44/12 * 94% *1000*0.0036</t>
        </r>
      </text>
    </comment>
    <comment ref="G4" authorId="0" shapeId="0">
      <text>
        <r>
          <rPr>
            <b/>
            <sz val="9"/>
            <color indexed="81"/>
            <rFont val="Tahoma"/>
            <charset val="1"/>
          </rPr>
          <t>Jingjing Zhu:</t>
        </r>
        <r>
          <rPr>
            <sz val="9"/>
            <color indexed="81"/>
            <rFont val="Tahoma"/>
            <charset val="1"/>
          </rPr>
          <t xml:space="preserve">
=6000 (kcal/kg) * 4.1816 (kJ/kcal) *1000 (kg/t) / 3600000 (kJ/MWh) </t>
        </r>
      </text>
    </comment>
    <comment ref="H4" authorId="0" shapeId="0">
      <text>
        <r>
          <rPr>
            <b/>
            <sz val="9"/>
            <color indexed="81"/>
            <rFont val="Tahoma"/>
            <charset val="1"/>
          </rPr>
          <t>Jingjing Zhu:</t>
        </r>
        <r>
          <rPr>
            <sz val="9"/>
            <color indexed="81"/>
            <rFont val="Tahoma"/>
            <charset val="1"/>
          </rPr>
          <t xml:space="preserve">
6000(kcal/kg) *4.1816 (kJ/kcal) *27.4 (gC/MJ) * 94% *44/12/1000</t>
        </r>
      </text>
    </comment>
    <comment ref="H5" authorId="0" shapeId="0">
      <text>
        <r>
          <rPr>
            <b/>
            <sz val="9"/>
            <color indexed="81"/>
            <rFont val="Tahoma"/>
            <charset val="1"/>
          </rPr>
          <t>Jingjing Zhu:</t>
        </r>
        <r>
          <rPr>
            <sz val="9"/>
            <color indexed="81"/>
            <rFont val="Tahoma"/>
            <charset val="1"/>
          </rPr>
          <t xml:space="preserve">
25.4 tC/TJ * 44/12 *98%*1000*0.0036</t>
        </r>
      </text>
    </comment>
    <comment ref="G6" authorId="0" shapeId="0">
      <text>
        <r>
          <rPr>
            <b/>
            <sz val="9"/>
            <color indexed="81"/>
            <rFont val="Tahoma"/>
            <charset val="1"/>
          </rPr>
          <t>Jingjing Zhu:同无烟煤</t>
        </r>
      </text>
    </comment>
    <comment ref="H6" authorId="0" shapeId="0">
      <text>
        <r>
          <rPr>
            <b/>
            <sz val="9"/>
            <color indexed="81"/>
            <rFont val="Tahoma"/>
            <charset val="1"/>
          </rPr>
          <t xml:space="preserve">Jingjing Zhu:
</t>
        </r>
        <r>
          <rPr>
            <sz val="9"/>
            <color indexed="81"/>
            <rFont val="Tahoma"/>
            <family val="2"/>
          </rPr>
          <t>6000 (kcal/kg) *4.1816 (kJ/kcal) *25.4 (gC/MJ) * 98% *44/12/1000</t>
        </r>
      </text>
    </comment>
    <comment ref="A7" authorId="0" shapeId="0">
      <text>
        <r>
          <rPr>
            <b/>
            <sz val="9"/>
            <color indexed="81"/>
            <rFont val="Tahoma"/>
            <charset val="1"/>
          </rPr>
          <t>Jingjing Zhu:</t>
        </r>
        <r>
          <rPr>
            <sz val="9"/>
            <color indexed="81"/>
            <rFont val="Tahoma"/>
            <charset val="1"/>
          </rPr>
          <t xml:space="preserve">
原为石油焦 鉴于一般生产企业不常用，改为柴油</t>
        </r>
      </text>
    </comment>
    <comment ref="H7" authorId="0" shapeId="0">
      <text>
        <r>
          <rPr>
            <b/>
            <sz val="9"/>
            <color indexed="81"/>
            <rFont val="Tahoma"/>
            <charset val="1"/>
          </rPr>
          <t>Jingjing Zhu:</t>
        </r>
        <r>
          <rPr>
            <sz val="9"/>
            <color indexed="81"/>
            <rFont val="Tahoma"/>
            <charset val="1"/>
          </rPr>
          <t xml:space="preserve">
省级清单
=20.2tC/TJ * 98% *44/12 * 1000*0/0036</t>
        </r>
      </text>
    </comment>
    <comment ref="G8" authorId="0" shapeId="0">
      <text>
        <r>
          <rPr>
            <b/>
            <sz val="9"/>
            <color indexed="81"/>
            <rFont val="Tahoma"/>
            <charset val="1"/>
          </rPr>
          <t>Jingjing Zhu:</t>
        </r>
        <r>
          <rPr>
            <sz val="9"/>
            <color indexed="81"/>
            <rFont val="Tahoma"/>
            <charset val="1"/>
          </rPr>
          <t xml:space="preserve">
=42652 (MJ/t) /3600 (MJ/MWh)</t>
        </r>
      </text>
    </comment>
    <comment ref="H8" authorId="0" shapeId="0">
      <text>
        <r>
          <rPr>
            <b/>
            <sz val="9"/>
            <color indexed="81"/>
            <rFont val="Tahoma"/>
            <charset val="1"/>
          </rPr>
          <t>Jingjing Zhu:</t>
        </r>
        <r>
          <rPr>
            <sz val="9"/>
            <color indexed="81"/>
            <rFont val="Tahoma"/>
            <charset val="1"/>
          </rPr>
          <t xml:space="preserve">
=42652 (MJ/t) *20.2 (tC/TJ) * 98% * 44/12/1000 </t>
        </r>
      </text>
    </comment>
    <comment ref="H9" authorId="0" shapeId="0">
      <text>
        <r>
          <rPr>
            <b/>
            <sz val="9"/>
            <color indexed="81"/>
            <rFont val="Tahoma"/>
            <charset val="1"/>
          </rPr>
          <t>Jingjing Zhu:</t>
        </r>
        <r>
          <rPr>
            <sz val="9"/>
            <color indexed="81"/>
            <rFont val="Tahoma"/>
            <charset val="1"/>
          </rPr>
          <t xml:space="preserve">
16.8 (kg C/GJ) * 44/12 * 100% *3.6</t>
        </r>
      </text>
    </comment>
    <comment ref="G10" authorId="0" shapeId="0">
      <text>
        <r>
          <rPr>
            <b/>
            <sz val="9"/>
            <color indexed="81"/>
            <rFont val="Tahoma"/>
            <charset val="1"/>
          </rPr>
          <t>Jingjing Zhu:</t>
        </r>
        <r>
          <rPr>
            <sz val="9"/>
            <color indexed="81"/>
            <rFont val="Tahoma"/>
            <charset val="1"/>
          </rPr>
          <t xml:space="preserve">
=46400 (MJ/t) /3600 (MJ/MWh)</t>
        </r>
      </text>
    </comment>
    <comment ref="H10" authorId="0" shapeId="0">
      <text>
        <r>
          <rPr>
            <b/>
            <sz val="9"/>
            <color indexed="81"/>
            <rFont val="Tahoma"/>
            <charset val="1"/>
          </rPr>
          <t>Jingjing Zhu:</t>
        </r>
        <r>
          <rPr>
            <sz val="9"/>
            <color indexed="81"/>
            <rFont val="Tahoma"/>
            <charset val="1"/>
          </rPr>
          <t xml:space="preserve">
46.4 (TJ/Gg) * 16.8 (kg C/GJ) *44/12*100% </t>
        </r>
      </text>
    </comment>
    <comment ref="H11" authorId="0" shapeId="0">
      <text>
        <r>
          <rPr>
            <b/>
            <sz val="9"/>
            <color indexed="81"/>
            <rFont val="Tahoma"/>
            <charset val="1"/>
          </rPr>
          <t>Jingjing Zhu:</t>
        </r>
        <r>
          <rPr>
            <sz val="9"/>
            <color indexed="81"/>
            <rFont val="Tahoma"/>
            <charset val="1"/>
          </rPr>
          <t xml:space="preserve">
28.0 (tC/TJ) * 96% *44/12 *1000*0.0036</t>
        </r>
      </text>
    </comment>
    <comment ref="G12" authorId="0" shapeId="0">
      <text>
        <r>
          <rPr>
            <b/>
            <sz val="9"/>
            <color indexed="81"/>
            <rFont val="Tahoma"/>
            <charset val="1"/>
          </rPr>
          <t>Jingjing Zhu:</t>
        </r>
        <r>
          <rPr>
            <sz val="9"/>
            <color indexed="81"/>
            <rFont val="Tahoma"/>
            <charset val="1"/>
          </rPr>
          <t xml:space="preserve">
=3000 (kcal/kg) * 4.1816 (kJ/kcal) /3600 (MJ/MWh)</t>
        </r>
      </text>
    </comment>
    <comment ref="H12" authorId="0" shapeId="0">
      <text>
        <r>
          <rPr>
            <b/>
            <sz val="9"/>
            <color indexed="81"/>
            <rFont val="Tahoma"/>
            <family val="2"/>
          </rPr>
          <t>Jingjing Zhu:</t>
        </r>
        <r>
          <rPr>
            <sz val="9"/>
            <color indexed="81"/>
            <rFont val="Tahoma"/>
            <family val="2"/>
          </rPr>
          <t xml:space="preserve">
3000 (kcal/kg) *4.1816 (kJ/kca)l *28.0 (gC/MJ) * 96% *44/12/1000</t>
        </r>
      </text>
    </comment>
    <comment ref="B13" authorId="0" shapeId="0">
      <text>
        <r>
          <rPr>
            <b/>
            <sz val="9"/>
            <color indexed="81"/>
            <rFont val="Tahoma"/>
            <charset val="1"/>
          </rPr>
          <t xml:space="preserve">Jingjing Zhu:
</t>
        </r>
        <r>
          <rPr>
            <sz val="9"/>
            <color indexed="81"/>
            <rFont val="Tahoma"/>
            <family val="2"/>
          </rPr>
          <t>原工具为t，现改</t>
        </r>
        <r>
          <rPr>
            <sz val="9"/>
            <color indexed="81"/>
            <rFont val="Tahoma"/>
            <charset val="1"/>
          </rPr>
          <t>为万立方米</t>
        </r>
      </text>
    </comment>
    <comment ref="G13" authorId="0" shapeId="0">
      <text>
        <r>
          <rPr>
            <b/>
            <sz val="9"/>
            <color indexed="81"/>
            <rFont val="Tahoma"/>
            <charset val="1"/>
          </rPr>
          <t>Jingjing Zhu:</t>
        </r>
        <r>
          <rPr>
            <sz val="9"/>
            <color indexed="81"/>
            <rFont val="Tahoma"/>
            <charset val="1"/>
          </rPr>
          <t xml:space="preserve">
=389310/3600</t>
        </r>
      </text>
    </comment>
    <comment ref="H13" authorId="0" shapeId="0">
      <text>
        <r>
          <rPr>
            <b/>
            <sz val="9"/>
            <color indexed="81"/>
            <rFont val="Tahoma"/>
            <family val="2"/>
          </rPr>
          <t>Jingjing Zhu:</t>
        </r>
        <r>
          <rPr>
            <sz val="9"/>
            <color indexed="81"/>
            <rFont val="Tahoma"/>
            <family val="2"/>
          </rPr>
          <t xml:space="preserve">
=389310 (MJ/10^4m3) *15.3 (gC /MJ) *99% *44/12</t>
        </r>
      </text>
    </comment>
    <comment ref="H14" authorId="0" shapeId="0">
      <text>
        <r>
          <rPr>
            <b/>
            <sz val="9"/>
            <color indexed="81"/>
            <rFont val="Tahoma"/>
            <charset val="1"/>
          </rPr>
          <t>Jingjing Zhu:</t>
        </r>
        <r>
          <rPr>
            <sz val="9"/>
            <color indexed="81"/>
            <rFont val="Tahoma"/>
            <charset val="1"/>
          </rPr>
          <t xml:space="preserve">
15.3 (tC/TJ) * 99% * 44/12 * 3.6
</t>
        </r>
      </text>
    </comment>
    <comment ref="H15" authorId="0" shapeId="0">
      <text>
        <r>
          <rPr>
            <b/>
            <sz val="9"/>
            <color indexed="81"/>
            <rFont val="Tahoma"/>
            <charset val="1"/>
          </rPr>
          <t>Jingjing Zhu:</t>
        </r>
        <r>
          <rPr>
            <sz val="9"/>
            <color indexed="81"/>
            <rFont val="Tahoma"/>
            <charset val="1"/>
          </rPr>
          <t xml:space="preserve">
=18.9 (tC/TJ) * 98% *44/12*3.6</t>
        </r>
      </text>
    </comment>
    <comment ref="G16" authorId="0" shapeId="0">
      <text>
        <r>
          <rPr>
            <b/>
            <sz val="9"/>
            <color indexed="81"/>
            <rFont val="Tahoma"/>
            <charset val="1"/>
          </rPr>
          <t>Jingjing Zhu:</t>
        </r>
        <r>
          <rPr>
            <sz val="9"/>
            <color indexed="81"/>
            <rFont val="Tahoma"/>
            <charset val="1"/>
          </rPr>
          <t xml:space="preserve">
=43070/3600</t>
        </r>
      </text>
    </comment>
    <comment ref="H16" authorId="0" shapeId="0">
      <text>
        <r>
          <rPr>
            <b/>
            <sz val="9"/>
            <color indexed="81"/>
            <rFont val="Tahoma"/>
            <family val="2"/>
          </rPr>
          <t>Jingjing Zhu:</t>
        </r>
        <r>
          <rPr>
            <sz val="9"/>
            <color indexed="81"/>
            <rFont val="Tahoma"/>
            <family val="2"/>
          </rPr>
          <t xml:space="preserve">
=18.9 (gC/MJ) * 98% * 43070 (MJ/t) *44/12 /1000</t>
        </r>
      </text>
    </comment>
  </commentList>
</comments>
</file>

<file path=xl/comments5.xml><?xml version="1.0" encoding="utf-8"?>
<comments xmlns="http://schemas.openxmlformats.org/spreadsheetml/2006/main">
  <authors>
    <author>Jingjing Zhu</author>
  </authors>
  <commentList>
    <comment ref="G7" authorId="0" shapeId="0">
      <text>
        <r>
          <rPr>
            <b/>
            <sz val="9"/>
            <color indexed="81"/>
            <rFont val="Tahoma"/>
            <charset val="1"/>
          </rPr>
          <t>Jingjing Zhu:</t>
        </r>
        <r>
          <rPr>
            <sz val="9"/>
            <color indexed="81"/>
            <rFont val="Tahoma"/>
            <charset val="1"/>
          </rPr>
          <t xml:space="preserve">
=0.86 (kg/L) * 42652 (MJ/t) /1000 (kg/t) /3600 (MJ/MWh)
</t>
        </r>
      </text>
    </comment>
    <comment ref="H7" authorId="0" shapeId="0">
      <text>
        <r>
          <rPr>
            <b/>
            <sz val="9"/>
            <color indexed="81"/>
            <rFont val="Tahoma"/>
            <family val="2"/>
          </rPr>
          <t>Jingjing Zhu:</t>
        </r>
        <r>
          <rPr>
            <sz val="9"/>
            <color indexed="81"/>
            <rFont val="Tahoma"/>
            <family val="2"/>
          </rPr>
          <t xml:space="preserve">
=20.2 (gC/MJ) * 42652 (MJ/t) /1000 *0.86 (kg/L) *44/12 *98% /1000</t>
        </r>
      </text>
    </comment>
    <comment ref="H8" authorId="0" shapeId="0">
      <text>
        <r>
          <rPr>
            <b/>
            <sz val="9"/>
            <color indexed="81"/>
            <rFont val="Tahoma"/>
            <charset val="1"/>
          </rPr>
          <t>Jingjing Zhu:</t>
        </r>
        <r>
          <rPr>
            <sz val="9"/>
            <color indexed="81"/>
            <rFont val="Tahoma"/>
            <charset val="1"/>
          </rPr>
          <t xml:space="preserve">
20.2 tC/TJ * 98% *44/12 *3.6</t>
        </r>
      </text>
    </comment>
    <comment ref="G11" authorId="0" shapeId="0">
      <text>
        <r>
          <rPr>
            <b/>
            <sz val="9"/>
            <color indexed="81"/>
            <rFont val="Tahoma"/>
            <charset val="1"/>
          </rPr>
          <t>Jingjing Zhu:</t>
        </r>
        <r>
          <rPr>
            <sz val="9"/>
            <color indexed="81"/>
            <rFont val="Tahoma"/>
            <charset val="1"/>
          </rPr>
          <t xml:space="preserve">
=0.73 (kg/L) * 43070 (MJ/t) /1000 (kg/t) /3600 (MJ/MWh)
</t>
        </r>
      </text>
    </comment>
    <comment ref="H11" authorId="0" shapeId="0">
      <text>
        <r>
          <rPr>
            <b/>
            <sz val="9"/>
            <color indexed="81"/>
            <rFont val="Tahoma"/>
            <family val="2"/>
          </rPr>
          <t>Jingjing Zhu:</t>
        </r>
        <r>
          <rPr>
            <sz val="9"/>
            <color indexed="81"/>
            <rFont val="Tahoma"/>
            <family val="2"/>
          </rPr>
          <t xml:space="preserve">
=18.9 (gC/MJ) * 43070 (MJ/t) /1000 * 0.73 (kg/L) *44/12 * 98%/1000</t>
        </r>
      </text>
    </comment>
    <comment ref="H12" authorId="0" shapeId="0">
      <text>
        <r>
          <rPr>
            <b/>
            <sz val="9"/>
            <color indexed="81"/>
            <rFont val="Tahoma"/>
            <charset val="1"/>
          </rPr>
          <t>Jingjing Zhu:</t>
        </r>
        <r>
          <rPr>
            <sz val="9"/>
            <color indexed="81"/>
            <rFont val="Tahoma"/>
            <charset val="1"/>
          </rPr>
          <t xml:space="preserve">
18.9 tC/TJ * 98% *44/12 *3.6</t>
        </r>
      </text>
    </comment>
  </commentList>
</comments>
</file>

<file path=xl/comments6.xml><?xml version="1.0" encoding="utf-8"?>
<comments xmlns="http://schemas.openxmlformats.org/spreadsheetml/2006/main">
  <authors>
    <author>Jingjing Zhu</author>
  </authors>
  <commentList>
    <comment ref="G1" authorId="0" shapeId="0">
      <text>
        <r>
          <rPr>
            <b/>
            <sz val="9"/>
            <color indexed="81"/>
            <rFont val="Tahoma"/>
            <family val="2"/>
          </rPr>
          <t>Jingjing Zhu:</t>
        </r>
        <r>
          <rPr>
            <sz val="9"/>
            <color indexed="81"/>
            <rFont val="Tahoma"/>
            <family val="2"/>
          </rPr>
          <t xml:space="preserve">
GWP用AR4</t>
        </r>
      </text>
    </comment>
  </commentList>
</comments>
</file>

<file path=xl/comments7.xml><?xml version="1.0" encoding="utf-8"?>
<comments xmlns="http://schemas.openxmlformats.org/spreadsheetml/2006/main">
  <authors>
    <author>Jingjing Zhu</author>
  </authors>
  <commentList>
    <comment ref="D1" authorId="0" shapeId="0">
      <text>
        <r>
          <rPr>
            <b/>
            <sz val="9"/>
            <color indexed="81"/>
            <rFont val="Tahoma"/>
            <family val="2"/>
          </rPr>
          <t>Jingjing Zhu:</t>
        </r>
        <r>
          <rPr>
            <sz val="9"/>
            <color indexed="81"/>
            <rFont val="Tahoma"/>
            <family val="2"/>
          </rPr>
          <t xml:space="preserve">
原为MWh，为方便使用改为GJ</t>
        </r>
      </text>
    </comment>
    <comment ref="E1" authorId="0" shapeId="0">
      <text>
        <r>
          <rPr>
            <b/>
            <sz val="9"/>
            <color indexed="81"/>
            <rFont val="Tahoma"/>
            <family val="2"/>
          </rPr>
          <t>Jingjing Zhu:</t>
        </r>
        <r>
          <rPr>
            <sz val="9"/>
            <color indexed="81"/>
            <rFont val="Tahoma"/>
            <family val="2"/>
          </rPr>
          <t xml:space="preserve">
原为MWh，为方便使用改为GJ</t>
        </r>
      </text>
    </comment>
    <comment ref="B2" authorId="0" shapeId="0">
      <text>
        <r>
          <rPr>
            <b/>
            <sz val="9"/>
            <color indexed="81"/>
            <rFont val="Tahoma"/>
            <charset val="1"/>
          </rPr>
          <t>Jingjing Zhu:</t>
        </r>
        <r>
          <rPr>
            <sz val="9"/>
            <color indexed="81"/>
            <rFont val="Tahoma"/>
            <charset val="1"/>
          </rPr>
          <t xml:space="preserve">
热力因子的值分省市</t>
        </r>
      </text>
    </comment>
    <comment ref="C2" authorId="0" shapeId="0">
      <text>
        <r>
          <rPr>
            <b/>
            <sz val="9"/>
            <color indexed="81"/>
            <rFont val="Tahoma"/>
            <family val="2"/>
          </rPr>
          <t>Jingjing Zhu:</t>
        </r>
        <r>
          <rPr>
            <sz val="9"/>
            <color indexed="81"/>
            <rFont val="Tahoma"/>
            <family val="2"/>
          </rPr>
          <t xml:space="preserve">
在原工具基础上，根据本表B列进行更新</t>
        </r>
      </text>
    </comment>
  </commentList>
</comments>
</file>

<file path=xl/sharedStrings.xml><?xml version="1.0" encoding="utf-8"?>
<sst xmlns="http://schemas.openxmlformats.org/spreadsheetml/2006/main" count="2071" uniqueCount="930">
  <si>
    <t>MSU</t>
    <phoneticPr fontId="10" type="noConversion"/>
  </si>
  <si>
    <t>CO2</t>
  </si>
  <si>
    <t>CH4</t>
  </si>
  <si>
    <t>N2O</t>
  </si>
  <si>
    <t>SF6</t>
  </si>
  <si>
    <t>Material</t>
  </si>
  <si>
    <t>Fuel</t>
  </si>
  <si>
    <t>Year</t>
  </si>
  <si>
    <t>Economic sector</t>
  </si>
  <si>
    <t>Electricity</t>
  </si>
  <si>
    <t>Business Travel</t>
  </si>
  <si>
    <t>Waste</t>
  </si>
  <si>
    <t>Emission Factor</t>
  </si>
  <si>
    <t>Unit</t>
  </si>
  <si>
    <t>Reference</t>
  </si>
  <si>
    <t>MWh</t>
  </si>
  <si>
    <t>Type of Fuel Used</t>
  </si>
  <si>
    <t>Logistics Provider</t>
  </si>
  <si>
    <t>Unknown (assume landfill)</t>
  </si>
  <si>
    <t>Iron and steel</t>
  </si>
  <si>
    <t>Aluminium</t>
  </si>
  <si>
    <t>Other metals</t>
  </si>
  <si>
    <t>Plastics</t>
  </si>
  <si>
    <t>Glass</t>
  </si>
  <si>
    <t>Paper and Card</t>
  </si>
  <si>
    <t>Wood</t>
  </si>
  <si>
    <t>Food</t>
  </si>
  <si>
    <t>Other agricultural/garden waste</t>
  </si>
  <si>
    <t>Other non-biodegradable waste</t>
  </si>
  <si>
    <t>Mixed waste</t>
  </si>
  <si>
    <t>Recycling</t>
  </si>
  <si>
    <t>Landfill</t>
  </si>
  <si>
    <t>Incineration with energy recovery</t>
  </si>
  <si>
    <t>Incineration without energy recovery</t>
  </si>
  <si>
    <t>Composting</t>
  </si>
  <si>
    <t>Mode</t>
  </si>
  <si>
    <t>Type</t>
  </si>
  <si>
    <t>Gas</t>
  </si>
  <si>
    <t>Scope 1</t>
  </si>
  <si>
    <t>Scope 3</t>
  </si>
  <si>
    <t>On-Site Combustion</t>
  </si>
  <si>
    <t>CALCULATIONS (TO HIDE)</t>
  </si>
  <si>
    <t>Emissions (kg CO2e)</t>
  </si>
  <si>
    <t>Unknown</t>
  </si>
  <si>
    <t>Material inputs - Quantity</t>
  </si>
  <si>
    <t>Description</t>
  </si>
  <si>
    <t>On-Site Vehicles</t>
  </si>
  <si>
    <t>Steam</t>
  </si>
  <si>
    <t>Cooling</t>
  </si>
  <si>
    <t>Purchased Energy</t>
  </si>
  <si>
    <t>Supporting Calculations --&gt;</t>
  </si>
  <si>
    <t>Previous Values for Worksheet Change Events</t>
  </si>
  <si>
    <t>Number of On-Site Combustion Inputs:</t>
  </si>
  <si>
    <t>Number of On-Site Vehicles Inputs:</t>
  </si>
  <si>
    <t>On-Site Fuel</t>
  </si>
  <si>
    <t>Material Inputs</t>
  </si>
  <si>
    <t>Number of quantity inputs</t>
  </si>
  <si>
    <t>Number of EIO inputs</t>
  </si>
  <si>
    <t>Inbound Logistics</t>
  </si>
  <si>
    <t>Number of fuel inputs</t>
  </si>
  <si>
    <t>Number of distance inputs</t>
  </si>
  <si>
    <t>CO2e (kg)</t>
  </si>
  <si>
    <t>Supporting calculations --&gt;</t>
  </si>
  <si>
    <t>Greenhouse Gas</t>
  </si>
  <si>
    <t xml:space="preserve">Formula </t>
  </si>
  <si>
    <t xml:space="preserve">100-year GWP (AR4) </t>
  </si>
  <si>
    <t>HFC-23</t>
  </si>
  <si>
    <t>HFC-32</t>
  </si>
  <si>
    <t>CFC-11</t>
  </si>
  <si>
    <t>CCl3F</t>
  </si>
  <si>
    <t>CFC-12</t>
  </si>
  <si>
    <t>CCl2F2</t>
  </si>
  <si>
    <t>CFC-13</t>
  </si>
  <si>
    <t>CClF3</t>
  </si>
  <si>
    <t>CFC-113</t>
  </si>
  <si>
    <t>CCl2FCClF2</t>
  </si>
  <si>
    <t>CFC-114</t>
  </si>
  <si>
    <t>CClF2CClF2</t>
  </si>
  <si>
    <t>CFC-115</t>
  </si>
  <si>
    <t>CClF2CF3</t>
  </si>
  <si>
    <t>Halon-1301</t>
  </si>
  <si>
    <t>CBrF3</t>
  </si>
  <si>
    <t>Halon-1211</t>
  </si>
  <si>
    <t>CBrClF2</t>
  </si>
  <si>
    <t>Halon-2402</t>
  </si>
  <si>
    <t>CBrF2CBrF2</t>
  </si>
  <si>
    <t>CCl4</t>
  </si>
  <si>
    <t>CH3Br</t>
  </si>
  <si>
    <t>CH3CCl3</t>
  </si>
  <si>
    <t>HCFC-22</t>
  </si>
  <si>
    <t>CHClF2</t>
  </si>
  <si>
    <t>HCFC-123</t>
  </si>
  <si>
    <t>CHCl2CF3</t>
  </si>
  <si>
    <t>HCFC-124</t>
  </si>
  <si>
    <t>CHClFCF3</t>
  </si>
  <si>
    <t>HCFC-141b</t>
  </si>
  <si>
    <t>CH3CCl2F</t>
  </si>
  <si>
    <t>HCFC-142b</t>
  </si>
  <si>
    <t>CH3CClF2</t>
  </si>
  <si>
    <t>HCFC-225ca</t>
  </si>
  <si>
    <t>CHCl2CF2CF3</t>
  </si>
  <si>
    <t>HCFC-225cb</t>
  </si>
  <si>
    <t>CHClFCF2CClF2</t>
  </si>
  <si>
    <t>CHF3</t>
  </si>
  <si>
    <t>CH2F2</t>
  </si>
  <si>
    <t>HFC-125</t>
  </si>
  <si>
    <t>CHF2CF3</t>
  </si>
  <si>
    <t>HFC-134a</t>
  </si>
  <si>
    <t>CH2FCF3</t>
  </si>
  <si>
    <t>Carbon tetrachloride</t>
  </si>
  <si>
    <t>HFC-143a</t>
  </si>
  <si>
    <t>CH3CF3</t>
  </si>
  <si>
    <t>HFC-152a</t>
  </si>
  <si>
    <t>CH3CHF2</t>
  </si>
  <si>
    <t>HFC-227ea</t>
  </si>
  <si>
    <t>CF3CHFCF3</t>
  </si>
  <si>
    <t>HFC-236fa</t>
  </si>
  <si>
    <t>CF3CH2CF3</t>
  </si>
  <si>
    <t>HFC-245fa</t>
  </si>
  <si>
    <t>CHF2CH2CF3</t>
  </si>
  <si>
    <t>HFC-365mfc</t>
  </si>
  <si>
    <t>CH3CF2CH2CF3</t>
  </si>
  <si>
    <t>HFC-43-10mee</t>
  </si>
  <si>
    <t>CF3CHFCHFCF2CF3</t>
  </si>
  <si>
    <t>NF3</t>
  </si>
  <si>
    <t>PFC-14</t>
  </si>
  <si>
    <t>CF4</t>
  </si>
  <si>
    <t>PFC-116</t>
  </si>
  <si>
    <t>C2F6</t>
  </si>
  <si>
    <t>PFC-218</t>
  </si>
  <si>
    <t>C3F8</t>
  </si>
  <si>
    <t>PFC-318</t>
  </si>
  <si>
    <t>c-C4F8</t>
  </si>
  <si>
    <t>PFC-3-1-10</t>
  </si>
  <si>
    <t>C4F10</t>
  </si>
  <si>
    <t>PFC-4-1-12</t>
  </si>
  <si>
    <t>C5F12</t>
  </si>
  <si>
    <t>PFC-5-1-14</t>
  </si>
  <si>
    <t>C6F14</t>
  </si>
  <si>
    <t>PFC-9-1-18</t>
  </si>
  <si>
    <t>C10F18</t>
  </si>
  <si>
    <t>SF5CF3</t>
  </si>
  <si>
    <t>HFE-125</t>
  </si>
  <si>
    <t>CHF2OCF3</t>
  </si>
  <si>
    <t>HFE-134</t>
  </si>
  <si>
    <t>CHF2OCHF2</t>
  </si>
  <si>
    <t>HFE-143a</t>
  </si>
  <si>
    <t>CH3OCF3</t>
  </si>
  <si>
    <t>HCFE-235da2</t>
  </si>
  <si>
    <t>CHF2OCHClCF3</t>
  </si>
  <si>
    <t>HFE-245cb2</t>
  </si>
  <si>
    <t>CH3OCF2CHF2</t>
  </si>
  <si>
    <t>HFE-245fa2</t>
  </si>
  <si>
    <t>CHF2OCH2CF3</t>
  </si>
  <si>
    <t>HFE-254cb2</t>
  </si>
  <si>
    <t>HFE-347mcc3</t>
  </si>
  <si>
    <t>CH3OCF2CF2CF3</t>
  </si>
  <si>
    <t>HFE-347pcf2</t>
  </si>
  <si>
    <t>CHF2CF2OCH2CF3</t>
  </si>
  <si>
    <t>HFE-356pcc3</t>
  </si>
  <si>
    <t>CH3OCF2CF2CHF2</t>
  </si>
  <si>
    <t>C4F9OCH3</t>
  </si>
  <si>
    <t>C4F9OC2H5</t>
  </si>
  <si>
    <t>CHF2OCF2OC2F4OCHF2</t>
  </si>
  <si>
    <t>CH2OCF2OCHF2</t>
  </si>
  <si>
    <t>CHF2OCF2CF2OCHF2</t>
  </si>
  <si>
    <t>PFPMIE</t>
  </si>
  <si>
    <t>CH3OCH3</t>
  </si>
  <si>
    <t>CH2Cl2</t>
  </si>
  <si>
    <t>CH3Cl</t>
  </si>
  <si>
    <t>Trifluoromethyl sulfur pentafluoride</t>
  </si>
  <si>
    <t>HFE-449sl (HFE-7100)</t>
  </si>
  <si>
    <t>HFE-569sf2 (HFE-7200)</t>
  </si>
  <si>
    <t>HFE-43-10-pccc124 (H-Galden 1040x)</t>
  </si>
  <si>
    <t>HFE-236ca12 (HG-10)</t>
  </si>
  <si>
    <t>HFE-338pcc13 (HG-01)</t>
  </si>
  <si>
    <t>CF3OCF(CF3)CF2OCF2OCF3</t>
  </si>
  <si>
    <t>Process Emissions</t>
  </si>
  <si>
    <t>Refrigerant 1</t>
  </si>
  <si>
    <t>Refrigerant 3</t>
  </si>
  <si>
    <t>Activity</t>
  </si>
  <si>
    <t>Metric Tonnes CO2e</t>
  </si>
  <si>
    <t>Heat</t>
  </si>
  <si>
    <t>Energy Use (MWh)</t>
  </si>
  <si>
    <t>Business Travel - by quantity of fuel</t>
  </si>
  <si>
    <t>Business travel - by distance</t>
  </si>
  <si>
    <t>Purchased goods &amp; services</t>
  </si>
  <si>
    <t>Upstream transportation &amp; distribution</t>
  </si>
  <si>
    <t>Waste generated in operations</t>
  </si>
  <si>
    <t>Business travel</t>
  </si>
  <si>
    <t>Employee commuting</t>
  </si>
  <si>
    <t>Process emissions:</t>
  </si>
  <si>
    <t>Metric tonnes CO2e</t>
  </si>
  <si>
    <t>Total (kg CO2e):</t>
  </si>
  <si>
    <t>Technology</t>
  </si>
  <si>
    <t>Emission Factor (kg CO2e/MWh)</t>
  </si>
  <si>
    <t>Employee Commuting</t>
  </si>
  <si>
    <t>Number of Inputs</t>
  </si>
  <si>
    <t>Customer</t>
  </si>
  <si>
    <t>Percent Allocation</t>
  </si>
  <si>
    <t>Customer Apportionment</t>
  </si>
  <si>
    <t>Product</t>
  </si>
  <si>
    <t>Scope</t>
  </si>
  <si>
    <t>Scope 2</t>
  </si>
  <si>
    <t>Title Page</t>
  </si>
  <si>
    <t>Company Name</t>
  </si>
  <si>
    <t>Reporting period start date:</t>
  </si>
  <si>
    <t>Reporting period end date:</t>
  </si>
  <si>
    <t>Scope 2 (Metric tonnes CO2e)</t>
  </si>
  <si>
    <t>Scope 3 - Waste generated in operations (Metric Tonnes CO2e)</t>
  </si>
  <si>
    <t>Employee commuting - by distance</t>
  </si>
  <si>
    <t>Product Apportionment</t>
  </si>
  <si>
    <t>Number of Customers</t>
  </si>
  <si>
    <t>Number of Products</t>
  </si>
  <si>
    <t>EMISSIONS SPLIT BY CUSTOMER (CDP QUESTION SM1.1)</t>
  </si>
  <si>
    <t>ENGLISH</t>
  </si>
  <si>
    <t>EMISSIONS BREAKDOWN BY SCOPE</t>
  </si>
  <si>
    <t>Emission factor for waste transport (kg CO2e/kg of waste transported):</t>
  </si>
  <si>
    <t>Emission from waste transport (kg CO2e)</t>
  </si>
  <si>
    <t>The user can click on the help boxes for additional instructions to appear</t>
  </si>
  <si>
    <t>Contents</t>
  </si>
  <si>
    <t>Worksheet</t>
  </si>
  <si>
    <t>User Instructions</t>
  </si>
  <si>
    <t>Energy Type</t>
  </si>
  <si>
    <t>Source</t>
  </si>
  <si>
    <t>C</t>
  </si>
  <si>
    <t>E</t>
  </si>
  <si>
    <t>Emission factor for water disposed of (kg CO2e/l water):</t>
  </si>
  <si>
    <t>Emissions from waste water (kg CO2e):</t>
  </si>
  <si>
    <t>Quantity per year</t>
  </si>
  <si>
    <t>Quantity per year (kg)</t>
  </si>
  <si>
    <t>Quantity per year (MWh)</t>
  </si>
  <si>
    <t>Value per year (RMB)</t>
  </si>
  <si>
    <t>Passenger-km per year</t>
  </si>
  <si>
    <t>Need a summary table for:</t>
  </si>
  <si>
    <t>HFC</t>
  </si>
  <si>
    <t>PFC</t>
  </si>
  <si>
    <t>HFC Name</t>
  </si>
  <si>
    <t>PFC Name</t>
  </si>
  <si>
    <t>Upstream Emissions (kg CO2e/MWh)</t>
  </si>
  <si>
    <t>PFC  Emission Factor (kg CO2e/tonne-km)</t>
  </si>
  <si>
    <t>Number of economic inputs</t>
  </si>
  <si>
    <t>GHG Type</t>
  </si>
  <si>
    <t>Carbon dioxide (CO2)</t>
  </si>
  <si>
    <t>Nitrous Oxide (N2O)</t>
  </si>
  <si>
    <t>Sulfur Hexafluoride (SF6)</t>
  </si>
  <si>
    <t>Conversion factor (MWh per passenger-km)</t>
  </si>
  <si>
    <t>Conversion factor (MWh per tonne-km)</t>
  </si>
  <si>
    <t>Conversion factor (MWh per unit)</t>
  </si>
  <si>
    <t>Results per year</t>
  </si>
  <si>
    <t>Waste Water</t>
  </si>
  <si>
    <t>Financial Category</t>
  </si>
  <si>
    <t>Material inputs - Financial Approximation</t>
  </si>
  <si>
    <t>SCOPE 1 BREAKDOWN BY GREENHOUSE GAS TYPE (CDP QUESTION 9.2c)</t>
  </si>
  <si>
    <r>
      <t>Upstream emissions (kg CO</t>
    </r>
    <r>
      <rPr>
        <b/>
        <vertAlign val="subscript"/>
        <sz val="11"/>
        <color indexed="9"/>
        <rFont val="Calibri"/>
        <family val="2"/>
      </rPr>
      <t>2</t>
    </r>
    <r>
      <rPr>
        <b/>
        <sz val="11"/>
        <color indexed="9"/>
        <rFont val="Calibri"/>
        <family val="2"/>
      </rPr>
      <t>e/unit)</t>
    </r>
  </si>
  <si>
    <r>
      <t>Upstream emissions (kg CO</t>
    </r>
    <r>
      <rPr>
        <b/>
        <vertAlign val="subscript"/>
        <sz val="11"/>
        <color indexed="9"/>
        <rFont val="Calibri"/>
        <family val="2"/>
      </rPr>
      <t>2</t>
    </r>
    <r>
      <rPr>
        <b/>
        <sz val="11"/>
        <color indexed="9"/>
        <rFont val="Calibri"/>
        <family val="2"/>
      </rPr>
      <t>e/tonne-km)</t>
    </r>
  </si>
  <si>
    <r>
      <t>Incineration without energy recovery (kg CO</t>
    </r>
    <r>
      <rPr>
        <b/>
        <vertAlign val="subscript"/>
        <sz val="11"/>
        <color indexed="9"/>
        <rFont val="Calibri"/>
        <family val="2"/>
      </rPr>
      <t>2</t>
    </r>
    <r>
      <rPr>
        <b/>
        <sz val="11"/>
        <color indexed="9"/>
        <rFont val="Calibri"/>
        <family val="2"/>
      </rPr>
      <t>e/kg)</t>
    </r>
  </si>
  <si>
    <r>
      <t>Composting (kg CO</t>
    </r>
    <r>
      <rPr>
        <b/>
        <vertAlign val="subscript"/>
        <sz val="11"/>
        <color indexed="9"/>
        <rFont val="Calibri"/>
        <family val="2"/>
      </rPr>
      <t>2</t>
    </r>
    <r>
      <rPr>
        <b/>
        <sz val="11"/>
        <color indexed="9"/>
        <rFont val="Calibri"/>
        <family val="2"/>
      </rPr>
      <t>e/kg)</t>
    </r>
  </si>
  <si>
    <t>2. On-site fuel use</t>
  </si>
  <si>
    <t>4. Purchased Energy</t>
  </si>
  <si>
    <t>5. Material Inputs</t>
  </si>
  <si>
    <t>6. Inbound Logistics</t>
  </si>
  <si>
    <r>
      <t>Combustion Emission Factor (kg CO</t>
    </r>
    <r>
      <rPr>
        <b/>
        <vertAlign val="subscript"/>
        <sz val="11"/>
        <color indexed="9"/>
        <rFont val="Calibri"/>
        <family val="2"/>
      </rPr>
      <t>2</t>
    </r>
    <r>
      <rPr>
        <b/>
        <sz val="11"/>
        <color indexed="9"/>
        <rFont val="Calibri"/>
        <family val="2"/>
      </rPr>
      <t>e/unit)</t>
    </r>
  </si>
  <si>
    <t>Enter fuel consumption for on-site combustion and on-site transport</t>
  </si>
  <si>
    <t>Enter gases released directly into the atmosphere  from processes and refrigeration</t>
  </si>
  <si>
    <t>Enter total electricity consumption and quantity of heat, steam and cooling purchased</t>
  </si>
  <si>
    <t>Enter materials used on-site for manufacturing</t>
  </si>
  <si>
    <t>Enter transport to bring materials to your site</t>
  </si>
  <si>
    <t>Enter information relating to employee business travel</t>
  </si>
  <si>
    <t>Enter information relating to employee commuting</t>
  </si>
  <si>
    <t>Enter information relating to waste materials and water on-site</t>
  </si>
  <si>
    <t>Enter main customers and approximate percentage of sales that go to each customer</t>
  </si>
  <si>
    <t>Enter main products and approximate percentage of sales that come from each product</t>
  </si>
  <si>
    <t>Results - Details of your company’s footprint in absolute numbers</t>
  </si>
  <si>
    <t>Results - Details of your company’s footprint in percentages</t>
  </si>
  <si>
    <t>公司名称</t>
    <phoneticPr fontId="6" type="noConversion"/>
  </si>
  <si>
    <t>使用者可以点击help键得到更多的说明</t>
    <phoneticPr fontId="6" type="noConversion"/>
  </si>
  <si>
    <t>内容</t>
    <phoneticPr fontId="6" type="noConversion"/>
  </si>
  <si>
    <t>3. Fugitive Emission</t>
    <phoneticPr fontId="6" type="noConversion"/>
  </si>
  <si>
    <t>差旅</t>
    <phoneticPr fontId="6" type="noConversion"/>
  </si>
  <si>
    <t>您公司碳足迹的详细结果--用绝对数值表示</t>
    <phoneticPr fontId="6" type="noConversion"/>
  </si>
  <si>
    <t>您公司碳足迹的详细结果--用百分比表示</t>
    <phoneticPr fontId="6" type="noConversion"/>
  </si>
  <si>
    <t>现场燃烧</t>
    <phoneticPr fontId="6" type="noConversion"/>
  </si>
  <si>
    <t>燃料</t>
    <phoneticPr fontId="6" type="noConversion"/>
  </si>
  <si>
    <t>年消耗量</t>
    <phoneticPr fontId="6" type="noConversion"/>
  </si>
  <si>
    <t>Quantity per year</t>
    <phoneticPr fontId="6" type="noConversion"/>
  </si>
  <si>
    <t>Refrigerant stock at start of reporting period (kg)</t>
    <phoneticPr fontId="6" type="noConversion"/>
  </si>
  <si>
    <t>Refrigerant stock at end of reporting period (kg)</t>
    <phoneticPr fontId="6" type="noConversion"/>
  </si>
  <si>
    <t>过程排放</t>
    <phoneticPr fontId="6" type="noConversion"/>
  </si>
  <si>
    <t>气体</t>
    <phoneticPr fontId="6" type="noConversion"/>
  </si>
  <si>
    <t>C</t>
    <phoneticPr fontId="6" type="noConversion"/>
  </si>
  <si>
    <t>Refrigerant Losses</t>
    <phoneticPr fontId="6" type="noConversion"/>
  </si>
  <si>
    <t>Refrigerant purchased during reporting period (kg)</t>
    <phoneticPr fontId="6" type="noConversion"/>
  </si>
  <si>
    <t>Amount of refrigerant to fill new equipment (kg)</t>
    <phoneticPr fontId="6" type="noConversion"/>
  </si>
  <si>
    <t>Refrigerant sold or sent off-site for recovery (kg)</t>
    <phoneticPr fontId="6" type="noConversion"/>
  </si>
  <si>
    <t>制冷剂 1</t>
    <phoneticPr fontId="6" type="noConversion"/>
  </si>
  <si>
    <t>制冷剂 2</t>
    <phoneticPr fontId="6" type="noConversion"/>
  </si>
  <si>
    <t>Refrigerant 2</t>
    <phoneticPr fontId="6" type="noConversion"/>
  </si>
  <si>
    <t>制冷剂 3</t>
    <phoneticPr fontId="6" type="noConversion"/>
  </si>
  <si>
    <t>电力</t>
    <phoneticPr fontId="6" type="noConversion"/>
  </si>
  <si>
    <t>蒸汽</t>
    <phoneticPr fontId="6" type="noConversion"/>
  </si>
  <si>
    <t>能源购买</t>
    <phoneticPr fontId="6" type="noConversion"/>
  </si>
  <si>
    <t>Quantity per year (MWh)</t>
    <phoneticPr fontId="6" type="noConversion"/>
  </si>
  <si>
    <t>产品描述</t>
    <phoneticPr fontId="6" type="noConversion"/>
  </si>
  <si>
    <t>年消耗量</t>
    <phoneticPr fontId="6" type="noConversion"/>
  </si>
  <si>
    <t>财务分类</t>
    <phoneticPr fontId="6" type="noConversion"/>
  </si>
  <si>
    <t>方式</t>
    <phoneticPr fontId="6" type="noConversion"/>
  </si>
  <si>
    <t>Tonne-km per year</t>
    <phoneticPr fontId="6" type="noConversion"/>
  </si>
  <si>
    <t>物流承担方</t>
    <phoneticPr fontId="6" type="noConversion"/>
  </si>
  <si>
    <t>废弃物</t>
    <phoneticPr fontId="6" type="noConversion"/>
  </si>
  <si>
    <t>材料</t>
    <phoneticPr fontId="6" type="noConversion"/>
  </si>
  <si>
    <t>钢铁</t>
    <phoneticPr fontId="6" type="noConversion"/>
  </si>
  <si>
    <t>废水</t>
    <phoneticPr fontId="6" type="noConversion"/>
  </si>
  <si>
    <t>回收</t>
    <phoneticPr fontId="6" type="noConversion"/>
  </si>
  <si>
    <t>Incineration with energy recovery</t>
    <phoneticPr fontId="6" type="noConversion"/>
  </si>
  <si>
    <t>其他金属</t>
    <phoneticPr fontId="6" type="noConversion"/>
  </si>
  <si>
    <t>塑料</t>
    <phoneticPr fontId="6" type="noConversion"/>
  </si>
  <si>
    <t>纸制品</t>
    <phoneticPr fontId="6" type="noConversion"/>
  </si>
  <si>
    <t>食品</t>
    <phoneticPr fontId="6" type="noConversion"/>
  </si>
  <si>
    <t>Other agricultural/garden waste</t>
    <phoneticPr fontId="6" type="noConversion"/>
  </si>
  <si>
    <t>客户名称</t>
    <phoneticPr fontId="6" type="noConversion"/>
  </si>
  <si>
    <t>产品</t>
    <phoneticPr fontId="6" type="noConversion"/>
  </si>
  <si>
    <t>范围</t>
    <phoneticPr fontId="6" type="noConversion"/>
  </si>
  <si>
    <t>Metric Tonnes CO2e</t>
    <phoneticPr fontId="6" type="noConversion"/>
  </si>
  <si>
    <t>Scope 3 (metric tonnes CO2e):</t>
    <phoneticPr fontId="6" type="noConversion"/>
  </si>
  <si>
    <t>温室气体类型</t>
    <phoneticPr fontId="6" type="noConversion"/>
  </si>
  <si>
    <t>Methane (CH4)</t>
    <phoneticPr fontId="6" type="noConversion"/>
  </si>
  <si>
    <t>二氧化碳（CO2）</t>
    <phoneticPr fontId="6" type="noConversion"/>
  </si>
  <si>
    <t>甲烷（CH4)</t>
    <phoneticPr fontId="6" type="noConversion"/>
  </si>
  <si>
    <t>一氧化二氮(N2O)</t>
    <phoneticPr fontId="6" type="noConversion"/>
  </si>
  <si>
    <t>Perfluorocarbons (PFCs)</t>
    <phoneticPr fontId="6" type="noConversion"/>
  </si>
  <si>
    <t>全氟化碳(PFCs)</t>
    <phoneticPr fontId="6" type="noConversion"/>
  </si>
  <si>
    <t>Hydrofluorocarbons (HFCs)</t>
    <phoneticPr fontId="6" type="noConversion"/>
  </si>
  <si>
    <t>氢氟碳化物(HFCs)</t>
    <phoneticPr fontId="6" type="noConversion"/>
  </si>
  <si>
    <t>活动</t>
    <phoneticPr fontId="6" type="noConversion"/>
  </si>
  <si>
    <t>差旅</t>
    <phoneticPr fontId="6" type="noConversion"/>
  </si>
  <si>
    <t>电力</t>
    <phoneticPr fontId="6" type="noConversion"/>
  </si>
  <si>
    <t>蒸汽</t>
    <phoneticPr fontId="6" type="noConversion"/>
  </si>
  <si>
    <t>ENERGY BREAKDOWN (CDP QUESTION 12.2)</t>
    <phoneticPr fontId="6" type="noConversion"/>
  </si>
  <si>
    <t>SCOPE 2 BREAKDOWN BY ACTIVITY (CDP QUESTION 10.2c)</t>
    <phoneticPr fontId="6" type="noConversion"/>
  </si>
  <si>
    <t>SCOPE 1 BREAKDOWN BY ACTIVITY (CDP QUESTION 9.2d)</t>
    <phoneticPr fontId="6" type="noConversion"/>
  </si>
  <si>
    <t>能源类型</t>
    <phoneticPr fontId="6" type="noConversion"/>
  </si>
  <si>
    <t>燃料</t>
    <phoneticPr fontId="6" type="noConversion"/>
  </si>
  <si>
    <t>SCOPE 3 BREAKDOWN (CDP QUESTION 15.1)</t>
    <phoneticPr fontId="6" type="noConversion"/>
  </si>
  <si>
    <t>来源</t>
    <phoneticPr fontId="6" type="noConversion"/>
  </si>
  <si>
    <t>购买的商品及服务</t>
    <phoneticPr fontId="6" type="noConversion"/>
  </si>
  <si>
    <t>Fuel- and energy-related activities</t>
    <phoneticPr fontId="6" type="noConversion"/>
  </si>
  <si>
    <t>员工差旅</t>
    <phoneticPr fontId="6" type="noConversion"/>
  </si>
  <si>
    <t>运行中产生的废弃物</t>
    <phoneticPr fontId="6" type="noConversion"/>
  </si>
  <si>
    <t>吨CO2</t>
    <phoneticPr fontId="6" type="noConversion"/>
  </si>
  <si>
    <r>
      <t>Recycling (kg CO</t>
    </r>
    <r>
      <rPr>
        <b/>
        <vertAlign val="subscript"/>
        <sz val="11"/>
        <color indexed="9"/>
        <rFont val="Calibri"/>
        <family val="2"/>
      </rPr>
      <t>2</t>
    </r>
    <r>
      <rPr>
        <b/>
        <sz val="11"/>
        <color indexed="9"/>
        <rFont val="Calibri"/>
        <family val="2"/>
      </rPr>
      <t>e/kg)</t>
    </r>
    <phoneticPr fontId="6" type="noConversion"/>
  </si>
  <si>
    <t>回收（kg CO2e/kg)</t>
    <phoneticPr fontId="6" type="noConversion"/>
  </si>
  <si>
    <r>
      <t>Landfill (kg CO</t>
    </r>
    <r>
      <rPr>
        <b/>
        <vertAlign val="subscript"/>
        <sz val="11"/>
        <color indexed="9"/>
        <rFont val="Calibri"/>
        <family val="2"/>
      </rPr>
      <t>2</t>
    </r>
    <r>
      <rPr>
        <b/>
        <sz val="11"/>
        <color indexed="9"/>
        <rFont val="Calibri"/>
        <family val="2"/>
      </rPr>
      <t>e/kg)</t>
    </r>
    <phoneticPr fontId="6" type="noConversion"/>
  </si>
  <si>
    <r>
      <t>Incineration with energy recovery (kg CO</t>
    </r>
    <r>
      <rPr>
        <b/>
        <vertAlign val="subscript"/>
        <sz val="11"/>
        <color indexed="9"/>
        <rFont val="Calibri"/>
        <family val="2"/>
      </rPr>
      <t>2</t>
    </r>
    <r>
      <rPr>
        <b/>
        <sz val="11"/>
        <color indexed="9"/>
        <rFont val="Calibri"/>
        <family val="2"/>
      </rPr>
      <t>e/kg)</t>
    </r>
    <phoneticPr fontId="6" type="noConversion"/>
  </si>
  <si>
    <t>方式</t>
    <phoneticPr fontId="6" type="noConversion"/>
  </si>
  <si>
    <t>Combustion Emission Factor (kg CO2e/passenger-km)</t>
    <phoneticPr fontId="6" type="noConversion"/>
  </si>
  <si>
    <t>Upstream emissions (kg CO2e/passenger-km)</t>
    <phoneticPr fontId="6" type="noConversion"/>
  </si>
  <si>
    <t>上游排放（kg CO2e/passenger-km)</t>
    <phoneticPr fontId="6" type="noConversion"/>
  </si>
  <si>
    <t>范围排放量</t>
    <phoneticPr fontId="6" type="noConversion"/>
  </si>
  <si>
    <t>兆瓦时</t>
    <phoneticPr fontId="6" type="noConversion"/>
  </si>
  <si>
    <t>燃料</t>
    <phoneticPr fontId="6" type="noConversion"/>
  </si>
  <si>
    <r>
      <t>Combustion Emission Factor (kg CO</t>
    </r>
    <r>
      <rPr>
        <b/>
        <vertAlign val="subscript"/>
        <sz val="11"/>
        <color indexed="9"/>
        <rFont val="Calibri"/>
        <family val="2"/>
      </rPr>
      <t>2</t>
    </r>
    <r>
      <rPr>
        <b/>
        <sz val="11"/>
        <color indexed="9"/>
        <rFont val="Calibri"/>
        <family val="2"/>
      </rPr>
      <t>e/unit)</t>
    </r>
    <phoneticPr fontId="6" type="noConversion"/>
  </si>
  <si>
    <t>燃烧排放因子(kg CO2e/unit)</t>
    <phoneticPr fontId="6" type="noConversion"/>
  </si>
  <si>
    <t>单位</t>
    <phoneticPr fontId="6" type="noConversion"/>
  </si>
  <si>
    <t>上游排放因子(kg CO2e/unit）</t>
    <phoneticPr fontId="6" type="noConversion"/>
  </si>
  <si>
    <t>国家/地区</t>
    <phoneticPr fontId="6" type="noConversion"/>
  </si>
  <si>
    <t>年份</t>
    <phoneticPr fontId="6" type="noConversion"/>
  </si>
  <si>
    <t>Emission Factor (kg CO2e/MWh)</t>
    <phoneticPr fontId="6" type="noConversion"/>
  </si>
  <si>
    <t>排放因子(kg CO2e/MWh)</t>
    <phoneticPr fontId="6" type="noConversion"/>
  </si>
  <si>
    <t>Upstream Emissions (kg CO2e/MWh)</t>
    <phoneticPr fontId="6" type="noConversion"/>
  </si>
  <si>
    <t>上游排放因子(kg CO2e/MWh)</t>
    <phoneticPr fontId="6" type="noConversion"/>
  </si>
  <si>
    <t>技术</t>
    <phoneticPr fontId="6" type="noConversion"/>
  </si>
  <si>
    <t>温室气体</t>
    <phoneticPr fontId="6" type="noConversion"/>
  </si>
  <si>
    <t>分子式</t>
    <phoneticPr fontId="6" type="noConversion"/>
  </si>
  <si>
    <t>全球变暖潜势</t>
    <phoneticPr fontId="6" type="noConversion"/>
  </si>
  <si>
    <t>Trifluoromethyl sulfur pentafluoride</t>
    <phoneticPr fontId="6" type="noConversion"/>
  </si>
  <si>
    <t>Emission factor (kg CO2e/unit)</t>
    <phoneticPr fontId="6" type="noConversion"/>
  </si>
  <si>
    <t>排放因子 (kg CO2e/unit)</t>
    <phoneticPr fontId="6" type="noConversion"/>
  </si>
  <si>
    <t>单位</t>
    <phoneticPr fontId="6" type="noConversion"/>
  </si>
  <si>
    <t>Emission factor (kg CO2e/RMB)</t>
    <phoneticPr fontId="6" type="noConversion"/>
  </si>
  <si>
    <t>排放因子(kgCO2e/RMB)</t>
    <phoneticPr fontId="6" type="noConversion"/>
  </si>
  <si>
    <t>型号</t>
    <phoneticPr fontId="6" type="noConversion"/>
  </si>
  <si>
    <t>Combustion Emission Factor (kg CO2e/tonne-km)</t>
    <phoneticPr fontId="6" type="noConversion"/>
  </si>
  <si>
    <t>燃烧排放因子(kg CO2e/tonne-km)</t>
    <phoneticPr fontId="6" type="noConversion"/>
  </si>
  <si>
    <t>排放因子(kg CO2e/tonne-km)</t>
  </si>
  <si>
    <t>上游排放因子(kg CO2e/tonne-km)</t>
    <phoneticPr fontId="6" type="noConversion"/>
  </si>
  <si>
    <t>报告起始日期</t>
    <phoneticPr fontId="6" type="noConversion"/>
  </si>
  <si>
    <t>报告结束日期</t>
    <phoneticPr fontId="6" type="noConversion"/>
  </si>
  <si>
    <t>入场物流</t>
    <phoneticPr fontId="6" type="noConversion"/>
  </si>
  <si>
    <t>请输入现场燃烧和运输的燃料消耗</t>
    <phoneticPr fontId="6" type="noConversion"/>
  </si>
  <si>
    <t>请输入在生产过程及制冷过程中直接排放到大气的气体</t>
    <phoneticPr fontId="6" type="noConversion"/>
  </si>
  <si>
    <t>请输入电力总消耗量与购买的热力、蒸汽及冷力的数量</t>
    <phoneticPr fontId="6" type="noConversion"/>
  </si>
  <si>
    <t>请输入用于现场制造所使用的原材料</t>
    <phoneticPr fontId="6" type="noConversion"/>
  </si>
  <si>
    <r>
      <t>请输入将原材料运送到生产地点的</t>
    </r>
    <r>
      <rPr>
        <sz val="11"/>
        <rFont val="Calibri"/>
        <family val="2"/>
      </rPr>
      <t>运输信息</t>
    </r>
    <phoneticPr fontId="6" type="noConversion"/>
  </si>
  <si>
    <t>请输入与员工差旅相关的信息</t>
    <phoneticPr fontId="6" type="noConversion"/>
  </si>
  <si>
    <t>请输入员工通勤相关的信息</t>
    <phoneticPr fontId="6" type="noConversion"/>
  </si>
  <si>
    <t>请输入与现场废弃材料和用水相关的信息</t>
    <phoneticPr fontId="6" type="noConversion"/>
  </si>
  <si>
    <t>请输入主要的客户名称与向每个客户销售量的大概百分比</t>
    <phoneticPr fontId="6" type="noConversion"/>
  </si>
  <si>
    <t>请输入主要产品与每类产品销售量的大概百分比</t>
    <phoneticPr fontId="6" type="noConversion"/>
  </si>
  <si>
    <t>员工通勤（上下班往返）</t>
    <phoneticPr fontId="6" type="noConversion"/>
  </si>
  <si>
    <t>年排放量（千克）</t>
    <phoneticPr fontId="6" type="noConversion"/>
  </si>
  <si>
    <t>制冷剂损耗</t>
    <phoneticPr fontId="6" type="noConversion"/>
  </si>
  <si>
    <t>现场车辆</t>
    <phoneticPr fontId="6" type="noConversion"/>
  </si>
  <si>
    <t>新设备所填充的制冷剂量（千克）</t>
  </si>
  <si>
    <t>Refrigerant name</t>
    <phoneticPr fontId="6" type="noConversion"/>
  </si>
  <si>
    <t>制冷剂名称</t>
    <phoneticPr fontId="6" type="noConversion"/>
  </si>
  <si>
    <t>报告起始期制冷剂存量（千克）</t>
  </si>
  <si>
    <t>报告结束期制冷剂存量（千克）</t>
  </si>
  <si>
    <t>报告期内所购买的制冷剂量（千克）</t>
  </si>
  <si>
    <t>销售或送往厂区外用于回收利用的制冷剂量（千克）</t>
  </si>
  <si>
    <t>年价值（人民币）</t>
    <phoneticPr fontId="6" type="noConversion"/>
  </si>
  <si>
    <t>每年吨千米</t>
    <phoneticPr fontId="6" type="noConversion"/>
  </si>
  <si>
    <t>描述</t>
    <phoneticPr fontId="6" type="noConversion"/>
  </si>
  <si>
    <t>差旅--基于燃料数量</t>
    <phoneticPr fontId="6" type="noConversion"/>
  </si>
  <si>
    <t>差旅--基于距离</t>
    <phoneticPr fontId="6" type="noConversion"/>
  </si>
  <si>
    <t>每年人-千米</t>
    <phoneticPr fontId="6" type="noConversion"/>
  </si>
  <si>
    <t>冷力</t>
    <phoneticPr fontId="6" type="noConversion"/>
  </si>
  <si>
    <t>年消耗量（MWh）</t>
    <phoneticPr fontId="6" type="noConversion"/>
  </si>
  <si>
    <t>员工通勤--基于距离</t>
    <phoneticPr fontId="6" type="noConversion"/>
  </si>
  <si>
    <t>填埋</t>
    <phoneticPr fontId="6" type="noConversion"/>
  </si>
  <si>
    <t>有能量回收焚烧</t>
    <phoneticPr fontId="6" type="noConversion"/>
  </si>
  <si>
    <t>无能量回收焚烧</t>
    <phoneticPr fontId="6" type="noConversion"/>
  </si>
  <si>
    <t>堆肥</t>
    <phoneticPr fontId="6" type="noConversion"/>
  </si>
  <si>
    <t>其他</t>
    <phoneticPr fontId="6" type="noConversion"/>
  </si>
  <si>
    <t>Quantity per year (l)</t>
    <phoneticPr fontId="6" type="noConversion"/>
  </si>
  <si>
    <t>年消耗量(升）</t>
    <phoneticPr fontId="6" type="noConversion"/>
  </si>
  <si>
    <t>铝</t>
    <phoneticPr fontId="6" type="noConversion"/>
  </si>
  <si>
    <t>Aluminium</t>
    <phoneticPr fontId="6" type="noConversion"/>
  </si>
  <si>
    <t>年消耗量（千克）</t>
    <phoneticPr fontId="6" type="noConversion"/>
  </si>
  <si>
    <t>玻璃</t>
    <phoneticPr fontId="6" type="noConversion"/>
  </si>
  <si>
    <t>Wood</t>
    <phoneticPr fontId="6" type="noConversion"/>
  </si>
  <si>
    <t>木材</t>
    <phoneticPr fontId="6" type="noConversion"/>
  </si>
  <si>
    <t>其他农业、园艺废弃物</t>
    <phoneticPr fontId="6" type="noConversion"/>
  </si>
  <si>
    <t>其他非生物可降解废弃物</t>
    <phoneticPr fontId="6" type="noConversion"/>
  </si>
  <si>
    <t>混合废弃物</t>
    <phoneticPr fontId="6" type="noConversion"/>
  </si>
  <si>
    <t>客户分摊</t>
    <phoneticPr fontId="6" type="noConversion"/>
  </si>
  <si>
    <t>百分比</t>
    <phoneticPr fontId="6" type="noConversion"/>
  </si>
  <si>
    <t>热力</t>
    <phoneticPr fontId="6" type="noConversion"/>
  </si>
  <si>
    <t>原材料投入—财务估算</t>
    <phoneticPr fontId="6" type="noConversion"/>
  </si>
  <si>
    <t>原材料投入—数量</t>
    <phoneticPr fontId="6" type="noConversion"/>
  </si>
  <si>
    <t>每年人-千米</t>
    <phoneticPr fontId="6" type="noConversion"/>
  </si>
  <si>
    <t>范围排放量</t>
    <phoneticPr fontId="6" type="noConversion"/>
  </si>
  <si>
    <r>
      <t xml:space="preserve">Scope 2 </t>
    </r>
    <r>
      <rPr>
        <sz val="11"/>
        <rFont val="Calibri"/>
        <family val="2"/>
      </rPr>
      <t>(CDP question 8.3a):</t>
    </r>
    <phoneticPr fontId="6" type="noConversion"/>
  </si>
  <si>
    <r>
      <t xml:space="preserve">Scope 1 </t>
    </r>
    <r>
      <rPr>
        <sz val="11"/>
        <rFont val="Calibri"/>
        <family val="2"/>
      </rPr>
      <t>(CDP question 8.2a):</t>
    </r>
    <phoneticPr fontId="6" type="noConversion"/>
  </si>
  <si>
    <t>吨CO2e</t>
    <phoneticPr fontId="6" type="noConversion"/>
  </si>
  <si>
    <t>吨CO2e</t>
    <phoneticPr fontId="6" type="noConversion"/>
  </si>
  <si>
    <t>现场燃烧</t>
    <phoneticPr fontId="6" type="noConversion"/>
  </si>
  <si>
    <t>现场车辆</t>
    <phoneticPr fontId="6" type="noConversion"/>
  </si>
  <si>
    <t>入厂物流</t>
    <phoneticPr fontId="6" type="noConversion"/>
  </si>
  <si>
    <t>Scope 1 (Metric tonnes CO2e)</t>
    <phoneticPr fontId="6" type="noConversion"/>
  </si>
  <si>
    <t>范围1（吨CO2e）</t>
    <phoneticPr fontId="6" type="noConversion"/>
  </si>
  <si>
    <t>范围2（吨CO2e）</t>
    <phoneticPr fontId="6" type="noConversion"/>
  </si>
  <si>
    <t>Scope 3 - Purchased goods &amp; services (Metric tonnes CO2e)</t>
    <phoneticPr fontId="6" type="noConversion"/>
  </si>
  <si>
    <t>范围3-购买的商品和服务（吨CO2e）</t>
    <phoneticPr fontId="6" type="noConversion"/>
  </si>
  <si>
    <t>Scope 3 - Upstream transportation &amp; distribution (Metric tonnes CO2e)</t>
    <phoneticPr fontId="6" type="noConversion"/>
  </si>
  <si>
    <t>范围3-上游交通及分配（吨CO2e)</t>
    <phoneticPr fontId="6" type="noConversion"/>
  </si>
  <si>
    <t>范围3-运行中产生的废弃物（吨CO2e)</t>
    <phoneticPr fontId="6" type="noConversion"/>
  </si>
  <si>
    <t>Scope 1, 2 and 3 (Metric tonnes CO2e)</t>
    <phoneticPr fontId="6" type="noConversion"/>
  </si>
  <si>
    <t>范围1、2、3（吨CO2e)</t>
    <phoneticPr fontId="6" type="noConversion"/>
  </si>
  <si>
    <t>上游交通及分配数量</t>
    <phoneticPr fontId="6" type="noConversion"/>
  </si>
  <si>
    <t>上游交通及分配数量</t>
    <phoneticPr fontId="6" type="noConversion"/>
  </si>
  <si>
    <t>Metric tonnes CO2e</t>
    <phoneticPr fontId="6" type="noConversion"/>
  </si>
  <si>
    <t>类型</t>
    <phoneticPr fontId="6" type="noConversion"/>
  </si>
  <si>
    <t>填埋(kg CO2e/kg)</t>
    <phoneticPr fontId="6" type="noConversion"/>
  </si>
  <si>
    <t>堆肥(kg CO2e/kg)</t>
    <phoneticPr fontId="6" type="noConversion"/>
  </si>
  <si>
    <t>有能量回收焚烧(kg CO2e/kg)</t>
    <phoneticPr fontId="6" type="noConversion"/>
  </si>
  <si>
    <t>无能量回收焚烧(kg CO2e/kg)</t>
    <phoneticPr fontId="6" type="noConversion"/>
  </si>
  <si>
    <t>结果（每年）</t>
    <phoneticPr fontId="6" type="noConversion"/>
  </si>
  <si>
    <t>转化因子（MWH/unit）</t>
    <phoneticPr fontId="6" type="noConversion"/>
  </si>
  <si>
    <r>
      <t>燃烧排放因子(kg CO</t>
    </r>
    <r>
      <rPr>
        <b/>
        <vertAlign val="subscript"/>
        <sz val="11"/>
        <color indexed="9"/>
        <rFont val="Calibri"/>
        <family val="2"/>
      </rPr>
      <t>2</t>
    </r>
    <r>
      <rPr>
        <b/>
        <sz val="11"/>
        <color indexed="9"/>
        <rFont val="Calibri"/>
        <family val="2"/>
      </rPr>
      <t>e/unit)</t>
    </r>
    <phoneticPr fontId="6" type="noConversion"/>
  </si>
  <si>
    <r>
      <t>CO</t>
    </r>
    <r>
      <rPr>
        <b/>
        <vertAlign val="subscript"/>
        <sz val="11"/>
        <color indexed="9"/>
        <rFont val="Calibri"/>
        <family val="2"/>
      </rPr>
      <t>2</t>
    </r>
    <r>
      <rPr>
        <b/>
        <sz val="11"/>
        <color indexed="9"/>
        <rFont val="Calibri"/>
        <family val="2"/>
      </rPr>
      <t>排放因子(kg CO2e/unit)</t>
    </r>
    <phoneticPr fontId="6" type="noConversion"/>
  </si>
  <si>
    <r>
      <t>上游排放因子(kg CO</t>
    </r>
    <r>
      <rPr>
        <b/>
        <vertAlign val="subscript"/>
        <sz val="11"/>
        <color indexed="9"/>
        <rFont val="Calibri"/>
        <family val="2"/>
      </rPr>
      <t>2</t>
    </r>
    <r>
      <rPr>
        <b/>
        <sz val="11"/>
        <color indexed="9"/>
        <rFont val="Calibri"/>
        <family val="2"/>
      </rPr>
      <t>e/unit）</t>
    </r>
    <phoneticPr fontId="6" type="noConversion"/>
  </si>
  <si>
    <t>Methylene chloride 二氯甲烷</t>
    <phoneticPr fontId="6" type="noConversion"/>
  </si>
  <si>
    <t>Carbon dioxide 二氧化碳</t>
    <phoneticPr fontId="6" type="noConversion"/>
  </si>
  <si>
    <t>Methane 甲烷</t>
    <phoneticPr fontId="6" type="noConversion"/>
  </si>
  <si>
    <t>Sulfur hexafluoride 六氟化硫</t>
    <phoneticPr fontId="6" type="noConversion"/>
  </si>
  <si>
    <t>Nitrogen trifluoride 三氟化氮</t>
    <phoneticPr fontId="6" type="noConversion"/>
  </si>
  <si>
    <t>Carbon tetrachloride 四氯化碳</t>
    <phoneticPr fontId="6" type="noConversion"/>
  </si>
  <si>
    <t>Methyl chloride 一氯甲烷</t>
    <phoneticPr fontId="6" type="noConversion"/>
  </si>
  <si>
    <t>Nitrous oxide 一氧化二氮</t>
    <phoneticPr fontId="6" type="noConversion"/>
  </si>
  <si>
    <t>参考文献</t>
    <phoneticPr fontId="6" type="noConversion"/>
  </si>
  <si>
    <t>分子式</t>
    <phoneticPr fontId="6" type="noConversion"/>
  </si>
  <si>
    <t>转化因子（MWH/吨千米）</t>
    <phoneticPr fontId="6" type="noConversion"/>
  </si>
  <si>
    <t>转化因子（MWH/人千米）</t>
    <phoneticPr fontId="6" type="noConversion"/>
  </si>
  <si>
    <t>t</t>
    <phoneticPr fontId="6" type="noConversion"/>
  </si>
  <si>
    <t>Anthracite 无烟煤</t>
    <phoneticPr fontId="9" type="noConversion"/>
  </si>
  <si>
    <t>coking coal 炼焦煤</t>
    <phoneticPr fontId="10" type="noConversion"/>
  </si>
  <si>
    <t>natural gas 天然气</t>
    <phoneticPr fontId="9" type="noConversion"/>
  </si>
  <si>
    <t>aviation gasoline 航空汽油</t>
  </si>
  <si>
    <t>China/North-east 中国/东北</t>
    <phoneticPr fontId="6" type="noConversion"/>
  </si>
  <si>
    <t>China/North 中国/华北</t>
    <phoneticPr fontId="6" type="noConversion"/>
  </si>
  <si>
    <t>China/East 中国/华东</t>
    <phoneticPr fontId="6" type="noConversion"/>
  </si>
  <si>
    <t>China/Middle 中国/华中</t>
    <phoneticPr fontId="6" type="noConversion"/>
  </si>
  <si>
    <t>China/South 中国/南方</t>
    <phoneticPr fontId="6" type="noConversion"/>
  </si>
  <si>
    <t>China/North-west 中国/西北</t>
    <phoneticPr fontId="6" type="noConversion"/>
  </si>
  <si>
    <t>产品分摊</t>
    <phoneticPr fontId="6" type="noConversion"/>
  </si>
  <si>
    <t>按产品划分的排放</t>
    <phoneticPr fontId="6" type="noConversion"/>
  </si>
  <si>
    <t>Please describe method used for allocation here</t>
  </si>
  <si>
    <t>标题页</t>
    <phoneticPr fontId="6" type="noConversion"/>
  </si>
  <si>
    <t>范围1分类(按照温室气体类型）（注：此信息也符合CDP9.2c条款的要求）</t>
    <phoneticPr fontId="6" type="noConversion"/>
  </si>
  <si>
    <t>范围1（此信息也符合CDP8.2a条款的要求）</t>
    <phoneticPr fontId="6" type="noConversion"/>
  </si>
  <si>
    <t>范围2（此信息也符合CDP8.3a条款的要求）:</t>
    <phoneticPr fontId="6" type="noConversion"/>
  </si>
  <si>
    <t>范围1分类(按照温室气体类型）（注：此信息也符合CDP9.2c条款的要求）</t>
    <phoneticPr fontId="6" type="noConversion"/>
  </si>
  <si>
    <t>范围1分类（按照活动类型划分）（注：此信息也符合CDP9.2d条款的要求）</t>
    <phoneticPr fontId="6" type="noConversion"/>
  </si>
  <si>
    <t>范围2分类(按照活动类型划分）（注：此信息也符合CDP10.2c条款的要求）</t>
    <phoneticPr fontId="6" type="noConversion"/>
  </si>
  <si>
    <t>按能源划分（注：此信息也符合CDP12.2条款的要求）</t>
    <phoneticPr fontId="6" type="noConversion"/>
  </si>
  <si>
    <t>范围3分类（注：此信息也符合CDP15.1条款的要求）</t>
    <phoneticPr fontId="6" type="noConversion"/>
  </si>
  <si>
    <t>按客户划分的排放（注：此信息也符合CDPSM1.1条款的要求）</t>
    <phoneticPr fontId="6" type="noConversion"/>
  </si>
  <si>
    <t>请在此处对采用的分配方法进行说明</t>
    <phoneticPr fontId="6" type="noConversion"/>
  </si>
  <si>
    <t>请在此处对采用的分配方法进行说明</t>
    <phoneticPr fontId="6" type="noConversion"/>
  </si>
  <si>
    <t>Product/Product Category</t>
  </si>
  <si>
    <t>EMISSIONS SPLIT BY PRODUCT/PRODUCT CATEGORY</t>
  </si>
  <si>
    <t>Reporter Name</t>
  </si>
  <si>
    <t>ethane 乙烷</t>
    <phoneticPr fontId="9" type="noConversion"/>
  </si>
  <si>
    <t>lignite 褐煤</t>
    <phoneticPr fontId="9" type="noConversion"/>
  </si>
  <si>
    <t>CNG 混和天然气</t>
    <phoneticPr fontId="6" type="noConversion"/>
  </si>
  <si>
    <t>kg</t>
    <phoneticPr fontId="6" type="noConversion"/>
  </si>
  <si>
    <t>Diesel 柴油</t>
    <phoneticPr fontId="6" type="noConversion"/>
  </si>
  <si>
    <t>Litre</t>
    <phoneticPr fontId="6" type="noConversion"/>
  </si>
  <si>
    <t>motor gasoline 车用汽油</t>
    <phoneticPr fontId="10" type="noConversion"/>
  </si>
  <si>
    <t>petrol 汽油</t>
    <phoneticPr fontId="6" type="noConversion"/>
  </si>
  <si>
    <t>Litre</t>
    <phoneticPr fontId="6" type="noConversion"/>
  </si>
  <si>
    <t>Dimethylether 甲醚</t>
    <phoneticPr fontId="6" type="noConversion"/>
  </si>
  <si>
    <t>Methyl chloroform 三氯乙烷</t>
    <phoneticPr fontId="6" type="noConversion"/>
  </si>
  <si>
    <r>
      <t xml:space="preserve">Metyl bromide </t>
    </r>
    <r>
      <rPr>
        <sz val="12"/>
        <color indexed="8"/>
        <rFont val="宋体"/>
        <charset val="134"/>
      </rPr>
      <t>甲基溴</t>
    </r>
  </si>
  <si>
    <r>
      <t>Metyl bromide</t>
    </r>
    <r>
      <rPr>
        <sz val="12"/>
        <color indexed="8"/>
        <rFont val="宋体"/>
        <charset val="134"/>
      </rPr>
      <t>甲基溴</t>
    </r>
  </si>
  <si>
    <t>ACETATE 醋酸纤维</t>
    <phoneticPr fontId="12" type="noConversion"/>
  </si>
  <si>
    <t>kg</t>
  </si>
  <si>
    <t>ACRYLIC 腈纶</t>
    <phoneticPr fontId="12" type="noConversion"/>
  </si>
  <si>
    <t>Acrylonitrile Butadiene Styrene 757 Resin ABS757树脂</t>
    <phoneticPr fontId="12" type="noConversion"/>
  </si>
  <si>
    <t>BAMBOO VISCOSE 竹纤维</t>
    <phoneticPr fontId="12" type="noConversion"/>
  </si>
  <si>
    <t>Carton 纸板箱</t>
    <phoneticPr fontId="12" type="noConversion"/>
  </si>
  <si>
    <t>t</t>
  </si>
  <si>
    <t>CASHMERE 羊绒</t>
    <phoneticPr fontId="12" type="noConversion"/>
  </si>
  <si>
    <t>CD NYLON 66 CD尼龙66</t>
    <phoneticPr fontId="12" type="noConversion"/>
  </si>
  <si>
    <t>CD POLYESTER CD聚酯</t>
    <phoneticPr fontId="12" type="noConversion"/>
  </si>
  <si>
    <t>Color Masterbatch 色母料</t>
    <phoneticPr fontId="12" type="noConversion"/>
  </si>
  <si>
    <t>COOLMAX 酷美丝（竹纤维的一种）</t>
    <phoneticPr fontId="12" type="noConversion"/>
  </si>
  <si>
    <t>COTTON 棉花</t>
    <phoneticPr fontId="12" type="noConversion"/>
  </si>
  <si>
    <t>Diluents/920-UV-0014 UV Thinner 填充剂/920-UV-0014 稀释剂</t>
    <phoneticPr fontId="12" type="noConversion"/>
  </si>
  <si>
    <t>EVOH 乙烯醇共聚物</t>
    <phoneticPr fontId="12" type="noConversion"/>
  </si>
  <si>
    <t>HEMP</t>
  </si>
  <si>
    <t>Hign Density Polyethylene 5502 Resin 高密度聚乙烯树脂5502</t>
    <phoneticPr fontId="12" type="noConversion"/>
  </si>
  <si>
    <t>LINEN</t>
  </si>
  <si>
    <t>Low Density Polyethylene Q200 Resin 低密度聚乙烯树脂Q200</t>
    <phoneticPr fontId="12" type="noConversion"/>
  </si>
  <si>
    <t>LYCRA 莱卡</t>
    <phoneticPr fontId="12" type="noConversion"/>
  </si>
  <si>
    <t>LYOCELL 莱赛尔纤维（新溶剂法纤维素纤维）</t>
    <phoneticPr fontId="12" type="noConversion"/>
  </si>
  <si>
    <t>MERINO WOOL 美利奴羊毛</t>
    <phoneticPr fontId="12" type="noConversion"/>
  </si>
  <si>
    <t>METALIZ.PET/NY</t>
  </si>
  <si>
    <t>METALIZE NYL</t>
  </si>
  <si>
    <t>METALIZE PET</t>
  </si>
  <si>
    <t>MILK 牛奶</t>
    <phoneticPr fontId="12" type="noConversion"/>
  </si>
  <si>
    <t>MODAL 莫代尔（纤维）</t>
    <phoneticPr fontId="12" type="noConversion"/>
  </si>
  <si>
    <t>NYLON 6 尼龙6</t>
    <phoneticPr fontId="12" type="noConversion"/>
  </si>
  <si>
    <t>NYLON 66 尼龙66</t>
    <phoneticPr fontId="12" type="noConversion"/>
  </si>
  <si>
    <t>NYLON 尼龙</t>
    <phoneticPr fontId="12" type="noConversion"/>
  </si>
  <si>
    <t>ORGANIC COTTON 有机棉</t>
    <phoneticPr fontId="12" type="noConversion"/>
  </si>
  <si>
    <t>Packaging (seal) Tapes 包装（密封）胶带</t>
    <phoneticPr fontId="12" type="noConversion"/>
  </si>
  <si>
    <t>m</t>
  </si>
  <si>
    <t>Paper Label 纸标签</t>
    <phoneticPr fontId="12" type="noConversion"/>
  </si>
  <si>
    <t>pcs</t>
  </si>
  <si>
    <t>PBT 聚对苯二甲酸二丁酯</t>
    <phoneticPr fontId="12" type="noConversion"/>
  </si>
  <si>
    <t>Pearly Foam 珍珠泡沫</t>
    <phoneticPr fontId="12" type="noConversion"/>
  </si>
  <si>
    <t>POLYESTER 聚酯</t>
    <phoneticPr fontId="12" type="noConversion"/>
  </si>
  <si>
    <t>Polyethylene Bag 聚乙烯袋</t>
    <phoneticPr fontId="12" type="noConversion"/>
  </si>
  <si>
    <t>Polyethylene Coiled Material 聚乙烯卷材</t>
    <phoneticPr fontId="12" type="noConversion"/>
  </si>
  <si>
    <t>roll</t>
  </si>
  <si>
    <t>Polyethylene Terephthalate Overwrap 聚对苯二甲酸乙二醇酯包装纸</t>
    <phoneticPr fontId="12" type="noConversion"/>
  </si>
  <si>
    <t>POLYETHYLENE 聚乙烯</t>
    <phoneticPr fontId="12" type="noConversion"/>
  </si>
  <si>
    <t>POLYLACTICACID 聚乙烯醇</t>
    <phoneticPr fontId="12" type="noConversion"/>
  </si>
  <si>
    <t>POLYNOSIC 高湿模量粘胶纤维；富强纤维</t>
    <phoneticPr fontId="12" type="noConversion"/>
  </si>
  <si>
    <t>Polypropylene Label 聚丙烯标签</t>
    <phoneticPr fontId="12" type="noConversion"/>
  </si>
  <si>
    <t>Polypropylene M700R Resin 聚丙烯树脂M700R</t>
    <phoneticPr fontId="12" type="noConversion"/>
  </si>
  <si>
    <t>Polypropylene M800E Resin 聚丙烯树脂M800E</t>
    <phoneticPr fontId="12" type="noConversion"/>
  </si>
  <si>
    <t>Polypropylene T300 Resin 聚丙烯树脂 T300</t>
    <phoneticPr fontId="12" type="noConversion"/>
  </si>
  <si>
    <t>Power Puff 粉扑</t>
    <phoneticPr fontId="12" type="noConversion"/>
  </si>
  <si>
    <t>PRO-MODAL PRO-莫代尔</t>
    <phoneticPr fontId="12" type="noConversion"/>
  </si>
  <si>
    <t>PRO-VISCOSE PRO-粘胶纤维</t>
    <phoneticPr fontId="12" type="noConversion"/>
  </si>
  <si>
    <t>PTT 聚对苯二甲酸丙二酯</t>
    <phoneticPr fontId="12" type="noConversion"/>
  </si>
  <si>
    <t>PVA</t>
  </si>
  <si>
    <t>RABBIT HAIR 兔毛</t>
    <phoneticPr fontId="12" type="noConversion"/>
  </si>
  <si>
    <t>RAMIE 苎麻纤维</t>
    <phoneticPr fontId="12" type="noConversion"/>
  </si>
  <si>
    <t>RECYCLE NYLON6 再循环尼龙6</t>
    <phoneticPr fontId="12" type="noConversion"/>
  </si>
  <si>
    <t>Screen Washing Agent/718 extra 屏幕清洗剂/718 extra</t>
    <phoneticPr fontId="12" type="noConversion"/>
  </si>
  <si>
    <t>SEACELL 海藻纤维</t>
    <phoneticPr fontId="12" type="noConversion"/>
  </si>
  <si>
    <t>Silk Screen Printing Ink 丝网印刷墨汁</t>
    <phoneticPr fontId="12" type="noConversion"/>
  </si>
  <si>
    <t>SILK 真丝</t>
    <phoneticPr fontId="12" type="noConversion"/>
  </si>
  <si>
    <t>SOYBEANPROTEIN 大豆蛋白</t>
    <phoneticPr fontId="12" type="noConversion"/>
  </si>
  <si>
    <t>SPANDEX 斯潘德克斯弹性纤维</t>
    <phoneticPr fontId="12" type="noConversion"/>
  </si>
  <si>
    <t>T DIABOLO NYL</t>
  </si>
  <si>
    <t>TACTEL NYLON 特达尼龙</t>
    <phoneticPr fontId="12" type="noConversion"/>
  </si>
  <si>
    <t>TENCEL 天丝棉</t>
    <phoneticPr fontId="12" type="noConversion"/>
  </si>
  <si>
    <t>VISCOSE 粘胶纤维</t>
    <phoneticPr fontId="12" type="noConversion"/>
  </si>
  <si>
    <t>WOOL 羊毛</t>
    <phoneticPr fontId="12" type="noConversion"/>
  </si>
  <si>
    <t>XLA 聚烯烃基弹性纤维</t>
    <phoneticPr fontId="12" type="noConversion"/>
  </si>
  <si>
    <t>Accessory bag 附件包</t>
    <phoneticPr fontId="6" type="noConversion"/>
  </si>
  <si>
    <t>Antenna 天线</t>
    <phoneticPr fontId="6" type="noConversion"/>
  </si>
  <si>
    <t>Battery 电池</t>
    <phoneticPr fontId="6" type="noConversion"/>
  </si>
  <si>
    <t>Bottom shell 底壳</t>
    <phoneticPr fontId="6" type="noConversion"/>
  </si>
  <si>
    <t>Camera 摄相头</t>
    <phoneticPr fontId="6" type="noConversion"/>
  </si>
  <si>
    <t>Cards 卡</t>
    <phoneticPr fontId="6" type="noConversion"/>
  </si>
  <si>
    <t>CD-ROM 光驱</t>
    <phoneticPr fontId="6" type="noConversion"/>
  </si>
  <si>
    <t>COM block slice串口挡片</t>
    <phoneticPr fontId="6" type="noConversion"/>
  </si>
  <si>
    <t>Computer case 机箱</t>
    <phoneticPr fontId="6" type="noConversion"/>
  </si>
  <si>
    <t>Cooling fin 散热片</t>
    <phoneticPr fontId="6" type="noConversion"/>
  </si>
  <si>
    <t>CPU 中央处理器</t>
    <phoneticPr fontId="6" type="noConversion"/>
  </si>
  <si>
    <t>Fan 风扇</t>
    <phoneticPr fontId="6" type="noConversion"/>
  </si>
  <si>
    <t>Gummed paper胶纸</t>
    <phoneticPr fontId="6" type="noConversion"/>
  </si>
  <si>
    <t>Hand disk 硬盘</t>
    <phoneticPr fontId="6" type="noConversion"/>
  </si>
  <si>
    <t>Hinge 铰链</t>
    <phoneticPr fontId="6" type="noConversion"/>
  </si>
  <si>
    <t>Keyboard 键盘</t>
    <phoneticPr fontId="6" type="noConversion"/>
  </si>
  <si>
    <t>Label 标签</t>
    <phoneticPr fontId="6" type="noConversion"/>
  </si>
  <si>
    <t>LCD 液晶显示屏</t>
    <phoneticPr fontId="6" type="noConversion"/>
  </si>
  <si>
    <t>Loudspeaker 喇叭</t>
    <phoneticPr fontId="6" type="noConversion"/>
  </si>
  <si>
    <t>Mainboard主板</t>
    <phoneticPr fontId="6" type="noConversion"/>
  </si>
  <si>
    <t>Mouse 鼠标</t>
    <phoneticPr fontId="6" type="noConversion"/>
  </si>
  <si>
    <t>Packing material纸质包材</t>
    <phoneticPr fontId="6" type="noConversion"/>
  </si>
  <si>
    <t>Plastic parts 塑料件</t>
    <phoneticPr fontId="6" type="noConversion"/>
  </si>
  <si>
    <t>Power supply 电源</t>
    <phoneticPr fontId="6" type="noConversion"/>
  </si>
  <si>
    <t>RAM 内存</t>
    <phoneticPr fontId="6" type="noConversion"/>
  </si>
  <si>
    <t>Screw 螺丝</t>
    <phoneticPr fontId="6" type="noConversion"/>
  </si>
  <si>
    <t>Support 支架</t>
    <phoneticPr fontId="6" type="noConversion"/>
  </si>
  <si>
    <t>Wire 线</t>
    <phoneticPr fontId="6" type="noConversion"/>
  </si>
  <si>
    <t>Air 航空</t>
    <phoneticPr fontId="6" type="noConversion"/>
  </si>
  <si>
    <t>Domestic 国内</t>
    <phoneticPr fontId="6" type="noConversion"/>
  </si>
  <si>
    <t>Long international 国际短途</t>
    <phoneticPr fontId="6" type="noConversion"/>
  </si>
  <si>
    <t>Short international 国际长途</t>
    <phoneticPr fontId="6" type="noConversion"/>
  </si>
  <si>
    <t>Maritime shipping 水运</t>
    <phoneticPr fontId="6" type="noConversion"/>
  </si>
  <si>
    <t>Bulk carrier 散货船</t>
    <phoneticPr fontId="6" type="noConversion"/>
  </si>
  <si>
    <t>Chemical tanker 化学品运输船</t>
    <phoneticPr fontId="6" type="noConversion"/>
  </si>
  <si>
    <t>container 集装箱船</t>
    <phoneticPr fontId="6" type="noConversion"/>
  </si>
  <si>
    <t>Crude tanker (oil) 原油油轮</t>
    <phoneticPr fontId="6" type="noConversion"/>
  </si>
  <si>
    <t>General cargo 一般货物运输船</t>
    <phoneticPr fontId="6" type="noConversion"/>
  </si>
  <si>
    <t>Large RoPax ferry 大型RoPax轮渡</t>
    <phoneticPr fontId="6" type="noConversion"/>
  </si>
  <si>
    <t>LNG tanker 液化天然气船</t>
    <phoneticPr fontId="6" type="noConversion"/>
  </si>
  <si>
    <t>Products tanker 成品油油轮</t>
    <phoneticPr fontId="6" type="noConversion"/>
  </si>
  <si>
    <t>Refrigerated cargo 冷冻运输船</t>
    <phoneticPr fontId="6" type="noConversion"/>
  </si>
  <si>
    <t>Ro-Ro ferry 滚装轮渡</t>
    <phoneticPr fontId="6" type="noConversion"/>
  </si>
  <si>
    <t>Vehhicle transport 汽车运输船</t>
    <phoneticPr fontId="6" type="noConversion"/>
  </si>
  <si>
    <t>Railway 铁路</t>
    <phoneticPr fontId="6" type="noConversion"/>
  </si>
  <si>
    <t>Train 火车</t>
    <phoneticPr fontId="6" type="noConversion"/>
  </si>
  <si>
    <t>Road 公路</t>
    <phoneticPr fontId="6" type="noConversion"/>
  </si>
  <si>
    <t>CNG van, up to 3.5 tonne 混和天然气轻型商务车，小于3.5吨</t>
    <phoneticPr fontId="6" type="noConversion"/>
  </si>
  <si>
    <t>Diesel HGV,Articulated, 3.5 to 33 tonne 柴油载重车，带拖车，3.5-33吨</t>
    <phoneticPr fontId="6" type="noConversion"/>
  </si>
  <si>
    <t>Diesel HGV,Articulated, above 33 tonne 柴油载重车，带拖车，大于33吨</t>
    <phoneticPr fontId="6" type="noConversion"/>
  </si>
  <si>
    <t>Diesel HGV,Rigid, 3.5 to 7.5 tonne 柴油载重车，单车，3.5-7.5吨</t>
    <phoneticPr fontId="6" type="noConversion"/>
  </si>
  <si>
    <t>Diesel HGV,Rigid, 7.5 to 17 tonne 柴油载重车，单车，7.5-17吨</t>
    <phoneticPr fontId="6" type="noConversion"/>
  </si>
  <si>
    <t>Diesel HGV,Rigid, above 17 tonne 柴油载重车，单车，大于17吨</t>
    <phoneticPr fontId="6" type="noConversion"/>
  </si>
  <si>
    <t>Diesel van (Class I), up to 1.305 tonne 柴油轻型商务车（I级），小于1.305吨</t>
    <phoneticPr fontId="6" type="noConversion"/>
  </si>
  <si>
    <t>Diesel van (Class II), 1.305 to 1.74 tonne 柴油轻型商务车（II级），1.305-1.74吨</t>
    <phoneticPr fontId="6" type="noConversion"/>
  </si>
  <si>
    <t>Diesel van (Class III), 1.74 to 3.5 tonne 柴油轻型商务车（III级），1.74-3.5吨</t>
    <phoneticPr fontId="6" type="noConversion"/>
  </si>
  <si>
    <t>LPG van, up to 3.5 tonne 液化石油气轻型商务车，小于3.5吨</t>
    <phoneticPr fontId="6" type="noConversion"/>
  </si>
  <si>
    <t>Petrol van (Class I), up to 1.305 tonne 汽油轻型商务车（I级），小于1.305吨</t>
    <phoneticPr fontId="6" type="noConversion"/>
  </si>
  <si>
    <t>Petrol van (Class II), 1.305 to 1.74 tonne 汽油轻型商务车（II级），1.305-1.74吨</t>
    <phoneticPr fontId="6" type="noConversion"/>
  </si>
  <si>
    <t>Petrol van (Class III), 1.74 to 3.5 tonne 汽油轻型商务车（III级），1.74-3.5吨</t>
    <phoneticPr fontId="6" type="noConversion"/>
  </si>
  <si>
    <t>Domestic, average 国内，平均</t>
    <phoneticPr fontId="6" type="noConversion"/>
  </si>
  <si>
    <t>Long international, Business class 国际长途，商务舱</t>
    <phoneticPr fontId="6" type="noConversion"/>
  </si>
  <si>
    <t>Long international, Economy class 国际长途，经济舱</t>
    <phoneticPr fontId="6" type="noConversion"/>
  </si>
  <si>
    <t>Long international, First class 国际长途，头等舱</t>
    <phoneticPr fontId="6" type="noConversion"/>
  </si>
  <si>
    <t>Short international, Business class 国际短途，商务舱</t>
    <phoneticPr fontId="6" type="noConversion"/>
  </si>
  <si>
    <t>Short international, Economy class 国际短途，经济舱</t>
    <phoneticPr fontId="6" type="noConversion"/>
  </si>
  <si>
    <t>Average CNG car 混和天然气轿车，平均</t>
    <phoneticPr fontId="6" type="noConversion"/>
  </si>
  <si>
    <t>Average LPG car 液化石油气轿车，平均</t>
    <phoneticPr fontId="6" type="noConversion"/>
  </si>
  <si>
    <t>Average petrol hybrid car 汽油混和动力轿车，平均</t>
    <phoneticPr fontId="6" type="noConversion"/>
  </si>
  <si>
    <t>Bus 公共汽车</t>
    <phoneticPr fontId="6" type="noConversion"/>
  </si>
  <si>
    <t>CNG van up to 3.5 tonne 混和天然气轻型商务车，小于3.5吨</t>
    <phoneticPr fontId="6" type="noConversion"/>
  </si>
  <si>
    <t>Diesel van up to 3.5 tonne 柴油轻型商务车，平均，小于3.5吨</t>
    <phoneticPr fontId="6" type="noConversion"/>
  </si>
  <si>
    <t>Large diesel car, over 2.0 litre 柴油轿车，大于2.0升</t>
    <phoneticPr fontId="6" type="noConversion"/>
  </si>
  <si>
    <t>Large petrol car, above 2.0 litres 汽油轿车，大于2.0升</t>
    <phoneticPr fontId="6" type="noConversion"/>
  </si>
  <si>
    <t>LPG van up to 3.5 tonne 液化石油气轻型商务车，平均，小于3.5吨</t>
    <phoneticPr fontId="6" type="noConversion"/>
  </si>
  <si>
    <t>Medium diesel car, from 1.7 to 2.0 litre 柴油轿车，1.7-2.0升</t>
    <phoneticPr fontId="6" type="noConversion"/>
  </si>
  <si>
    <t>Medium petrol car, from 1.4-2.0 litres 汽油轿车，1.4-2.0升</t>
    <phoneticPr fontId="6" type="noConversion"/>
  </si>
  <si>
    <t>Petrol van (Class II), 1.305 to 1.74 tonne 汽油轻型商务车（II级），1.305-1.74吨</t>
    <phoneticPr fontId="6" type="noConversion"/>
  </si>
  <si>
    <t>Petrol van (Class III), 1.74 to 3.5 tonne 汽油轻型商务车（III级），1.74-3.5吨</t>
    <phoneticPr fontId="6" type="noConversion"/>
  </si>
  <si>
    <t>Petrol van up to 3.5 tonne 汽油轻型商务车，平均，小于3.5吨</t>
    <phoneticPr fontId="6" type="noConversion"/>
  </si>
  <si>
    <t>Small diesel car, up to 1.7 litre 柴油轿车，小于1.7升</t>
    <phoneticPr fontId="6" type="noConversion"/>
  </si>
  <si>
    <t>Small petrol car, up to 1.4 litre engine 汽油轿车，小于1.4升</t>
    <phoneticPr fontId="6" type="noConversion"/>
  </si>
  <si>
    <t>Taxi 出租车</t>
    <phoneticPr fontId="6" type="noConversion"/>
  </si>
  <si>
    <t>Subway 地铁</t>
    <phoneticPr fontId="6" type="noConversion"/>
  </si>
  <si>
    <t>Vehicle Ownership and Control</t>
  </si>
  <si>
    <t>Percentage of material emissions</t>
  </si>
  <si>
    <t>Equity Share</t>
  </si>
  <si>
    <t>Financial Control</t>
  </si>
  <si>
    <t>SOURCES, FACILITIES OR OPERATIONS NOT INCLUDED</t>
  </si>
  <si>
    <t>Process and Fugitive Emissions</t>
  </si>
  <si>
    <t>Region</t>
  </si>
  <si>
    <t>电力</t>
  </si>
  <si>
    <t>ELECTRICITY</t>
  </si>
  <si>
    <t>CO2 Emission Factor (kg CO2/passenger-km)</t>
  </si>
  <si>
    <t>CO2排放因子(kg CO2/passenger-km)</t>
  </si>
  <si>
    <r>
      <t>CO</t>
    </r>
    <r>
      <rPr>
        <b/>
        <vertAlign val="subscript"/>
        <sz val="11"/>
        <color indexed="9"/>
        <rFont val="Calibri"/>
        <family val="2"/>
      </rPr>
      <t>2</t>
    </r>
    <r>
      <rPr>
        <b/>
        <sz val="11"/>
        <color indexed="9"/>
        <rFont val="Calibri"/>
        <family val="2"/>
      </rPr>
      <t xml:space="preserve"> Emission Factor (kg CO</t>
    </r>
    <r>
      <rPr>
        <b/>
        <vertAlign val="subscript"/>
        <sz val="11"/>
        <color indexed="9"/>
        <rFont val="Calibri"/>
        <family val="2"/>
      </rPr>
      <t>2</t>
    </r>
    <r>
      <rPr>
        <b/>
        <sz val="11"/>
        <color indexed="9"/>
        <rFont val="Calibri"/>
        <family val="2"/>
      </rPr>
      <t>/tonne-km)</t>
    </r>
  </si>
  <si>
    <r>
      <t>CO</t>
    </r>
    <r>
      <rPr>
        <b/>
        <vertAlign val="subscript"/>
        <sz val="11"/>
        <color indexed="9"/>
        <rFont val="Calibri"/>
        <family val="2"/>
      </rPr>
      <t>2</t>
    </r>
    <r>
      <rPr>
        <b/>
        <sz val="11"/>
        <color indexed="9"/>
        <rFont val="Calibri"/>
        <family val="2"/>
      </rPr>
      <t>排放因子(kg CO2/tonne-km)</t>
    </r>
  </si>
  <si>
    <t>On-Site combustion</t>
  </si>
  <si>
    <t>Emission Factors</t>
  </si>
  <si>
    <t>CO2e</t>
  </si>
  <si>
    <t>Upstream CO2e</t>
  </si>
  <si>
    <t>Emissions (kg)</t>
  </si>
  <si>
    <t>Energy Use</t>
  </si>
  <si>
    <t>Biogenic CO2e</t>
  </si>
  <si>
    <t>Operating Control</t>
  </si>
  <si>
    <t>Combustion Emission Factor (kg CO2e/unit)</t>
  </si>
  <si>
    <t>CO2 Emission Factor (kg CO2/unit)</t>
  </si>
  <si>
    <t>CH4 Emission Factor (kg CH4/unit)</t>
  </si>
  <si>
    <t>N2O  Emission Factor (kg N2O/unit)</t>
  </si>
  <si>
    <t>HFC  Emission Factor (kg HFC/unit)</t>
  </si>
  <si>
    <t>PFC  Emission Factor (kg PFC/unit)</t>
  </si>
  <si>
    <t>SF6  Emission Factor (kg SF6/unit)</t>
  </si>
  <si>
    <t>Upstream emissions (kg CO2e/unit)</t>
  </si>
  <si>
    <t>Energy Use Conversion factor (MWh per unit)</t>
  </si>
  <si>
    <t>Factors</t>
  </si>
  <si>
    <t>Scope 1 Emissions (kg)</t>
  </si>
  <si>
    <t>Scope 3 emissions (kg CO2e)</t>
  </si>
  <si>
    <t>NF3  Emission Factor (kg SF6/unit)</t>
  </si>
  <si>
    <t>By Fuel</t>
  </si>
  <si>
    <t>By Distance</t>
  </si>
  <si>
    <t>Business Travel - By quantity of fuel</t>
  </si>
  <si>
    <t>Downstream transportation &amp; distribution</t>
  </si>
  <si>
    <t>7. Outbound Logistics</t>
  </si>
  <si>
    <t>8. Business Travel</t>
  </si>
  <si>
    <t>9. Employee Commuting</t>
  </si>
  <si>
    <t>10. Waste and Water</t>
  </si>
  <si>
    <t>11. Customer Apportionment</t>
  </si>
  <si>
    <t>12. Product Apportionment</t>
  </si>
  <si>
    <t>13. Results</t>
  </si>
  <si>
    <t>14. Results - percentage split</t>
  </si>
  <si>
    <t>Enter transport to take products from your site</t>
  </si>
  <si>
    <t>To drive formulae below</t>
  </si>
  <si>
    <t>Upstream (fuel + energy related)</t>
  </si>
  <si>
    <t>Combustion EF (kg CO2e/passenger-km)</t>
  </si>
  <si>
    <t>Upstream emission factor (kg CO2e/passenger-km)</t>
  </si>
  <si>
    <t>Direct Combusion (Employee Commuting)</t>
  </si>
  <si>
    <t>Upstream emissions (fuel + energy related activites)</t>
  </si>
  <si>
    <t>Technology &amp; Region</t>
  </si>
  <si>
    <t>Fuel &amp; Units</t>
  </si>
  <si>
    <t>Material &amp; Unit of Measurement</t>
  </si>
  <si>
    <t>Mode &amp; Description</t>
  </si>
  <si>
    <t>Mode &amp; Details</t>
  </si>
  <si>
    <t>Vlookup column index</t>
  </si>
  <si>
    <t>Direct combustion emissions</t>
  </si>
  <si>
    <t>Metric tonnes</t>
  </si>
  <si>
    <t>六氟化硫(SF6)</t>
  </si>
  <si>
    <t>Nitrogen Trifluoride (NF3)</t>
  </si>
  <si>
    <t>Refrigerant Losses</t>
  </si>
  <si>
    <t>TOTAL EMISSIONS (kg CO2e):</t>
  </si>
  <si>
    <t>ELECTRICITY SPLIT BY GHG</t>
  </si>
  <si>
    <t>ASSUMPTIONS, METHODOLOGIES AND DATA SOURCES USED</t>
  </si>
  <si>
    <t>范围1（此信息也符合CDP8.2a条款的要求）</t>
  </si>
  <si>
    <t>范围1</t>
  </si>
  <si>
    <t>范围2（此信息也符合CDP8.3a条款的要求）:</t>
  </si>
  <si>
    <t>范围2</t>
  </si>
  <si>
    <t>范围3（公制吨CO2e排放）</t>
  </si>
  <si>
    <t>范围3</t>
  </si>
  <si>
    <t>燃烧排放因子(kg CO2e/passenger-km)</t>
  </si>
  <si>
    <t>Total refrigerant emissions (kg)</t>
  </si>
  <si>
    <r>
      <t>制冷剂排放总量（千克</t>
    </r>
    <r>
      <rPr>
        <b/>
        <i/>
        <sz val="11"/>
        <color indexed="8"/>
        <rFont val="Calibri"/>
        <family val="2"/>
      </rPr>
      <t>）</t>
    </r>
  </si>
  <si>
    <t>报告者姓名</t>
    <phoneticPr fontId="6" type="noConversion"/>
  </si>
  <si>
    <t>Consolidation Approach</t>
    <phoneticPr fontId="6" type="noConversion"/>
  </si>
  <si>
    <t>Fuel &amp; Units</t>
    <phoneticPr fontId="6" type="noConversion"/>
  </si>
  <si>
    <t>燃料和单位</t>
    <phoneticPr fontId="6" type="noConversion"/>
  </si>
  <si>
    <t>材料类型和计量单位</t>
    <phoneticPr fontId="6" type="noConversion"/>
  </si>
  <si>
    <t>方式和描述</t>
    <phoneticPr fontId="6" type="noConversion"/>
  </si>
  <si>
    <t>交通工具所有权和控制权</t>
    <phoneticPr fontId="6" type="noConversion"/>
  </si>
  <si>
    <t>方式和描述</t>
    <phoneticPr fontId="6" type="noConversion"/>
  </si>
  <si>
    <t>方式和细节</t>
    <phoneticPr fontId="6" type="noConversion"/>
  </si>
  <si>
    <t>公吨</t>
    <phoneticPr fontId="6" type="noConversion"/>
  </si>
  <si>
    <t>三氟化氮</t>
    <phoneticPr fontId="6" type="noConversion"/>
  </si>
  <si>
    <t>过程和逸散性排放</t>
    <phoneticPr fontId="6" type="noConversion"/>
  </si>
  <si>
    <t>下游交通及分配数量</t>
    <phoneticPr fontId="6" type="noConversion"/>
  </si>
  <si>
    <t>范围3的现场运输</t>
    <phoneticPr fontId="6" type="noConversion"/>
  </si>
  <si>
    <t>Scope 3 onsite transport</t>
    <phoneticPr fontId="6" type="noConversion"/>
  </si>
  <si>
    <t>ASSUMPTIONS, METHODOLOGIES AND DATA SOURCES USED</t>
    <phoneticPr fontId="6" type="noConversion"/>
  </si>
  <si>
    <t>范围1的生物源排放</t>
    <phoneticPr fontId="6" type="noConversion"/>
  </si>
  <si>
    <t>三氟化氮</t>
    <phoneticPr fontId="14" type="noConversion"/>
  </si>
  <si>
    <t>三氟化氮</t>
    <phoneticPr fontId="14" type="noConversion"/>
  </si>
  <si>
    <t>假设（利用方法论和数据来源）</t>
    <phoneticPr fontId="14" type="noConversion"/>
  </si>
  <si>
    <t>SOURCES, FACILITIES OR OPERATIONS NOT INCLUDED</t>
    <phoneticPr fontId="6" type="noConversion"/>
  </si>
  <si>
    <t>来源（不包括设施和运营）</t>
    <phoneticPr fontId="14" type="noConversion"/>
  </si>
  <si>
    <r>
      <t>2</t>
    </r>
    <r>
      <rPr>
        <b/>
        <sz val="11"/>
        <color indexed="9"/>
        <rFont val="宋体"/>
        <charset val="134"/>
      </rPr>
      <t>.</t>
    </r>
    <r>
      <rPr>
        <b/>
        <sz val="11"/>
        <color indexed="9"/>
        <rFont val="宋体"/>
        <charset val="134"/>
      </rPr>
      <t>现场燃料使用</t>
    </r>
    <phoneticPr fontId="6" type="noConversion"/>
  </si>
  <si>
    <r>
      <t>3</t>
    </r>
    <r>
      <rPr>
        <b/>
        <sz val="11"/>
        <color indexed="9"/>
        <rFont val="宋体"/>
        <charset val="134"/>
      </rPr>
      <t>.</t>
    </r>
    <r>
      <rPr>
        <b/>
        <sz val="11"/>
        <color indexed="9"/>
        <rFont val="宋体"/>
        <charset val="134"/>
      </rPr>
      <t>逸散性排放</t>
    </r>
    <phoneticPr fontId="6" type="noConversion"/>
  </si>
  <si>
    <r>
      <t>6</t>
    </r>
    <r>
      <rPr>
        <b/>
        <sz val="11"/>
        <color indexed="9"/>
        <rFont val="宋体"/>
        <charset val="134"/>
      </rPr>
      <t>.</t>
    </r>
    <r>
      <rPr>
        <b/>
        <sz val="11"/>
        <color indexed="9"/>
        <rFont val="宋体"/>
        <charset val="134"/>
      </rPr>
      <t>入场物流</t>
    </r>
    <phoneticPr fontId="6" type="noConversion"/>
  </si>
  <si>
    <r>
      <t>7</t>
    </r>
    <r>
      <rPr>
        <b/>
        <sz val="11"/>
        <color indexed="9"/>
        <rFont val="宋体"/>
        <charset val="134"/>
      </rPr>
      <t>.</t>
    </r>
    <r>
      <rPr>
        <b/>
        <sz val="11"/>
        <color indexed="9"/>
        <rFont val="宋体"/>
        <charset val="134"/>
      </rPr>
      <t>出场物流</t>
    </r>
    <phoneticPr fontId="6" type="noConversion"/>
  </si>
  <si>
    <r>
      <t>8</t>
    </r>
    <r>
      <rPr>
        <b/>
        <sz val="11"/>
        <color indexed="9"/>
        <rFont val="宋体"/>
        <charset val="134"/>
      </rPr>
      <t>.</t>
    </r>
    <r>
      <rPr>
        <b/>
        <sz val="11"/>
        <color indexed="9"/>
        <rFont val="宋体"/>
        <charset val="134"/>
      </rPr>
      <t>差旅</t>
    </r>
    <phoneticPr fontId="6" type="noConversion"/>
  </si>
  <si>
    <r>
      <t>9</t>
    </r>
    <r>
      <rPr>
        <b/>
        <sz val="11"/>
        <color indexed="9"/>
        <rFont val="宋体"/>
        <charset val="134"/>
      </rPr>
      <t>.</t>
    </r>
    <r>
      <rPr>
        <b/>
        <sz val="11"/>
        <color indexed="9"/>
        <rFont val="宋体"/>
        <charset val="134"/>
      </rPr>
      <t>员工通勤（上下班往返）</t>
    </r>
    <phoneticPr fontId="6" type="noConversion"/>
  </si>
  <si>
    <r>
      <t>1</t>
    </r>
    <r>
      <rPr>
        <b/>
        <sz val="11"/>
        <color indexed="9"/>
        <rFont val="宋体"/>
        <charset val="134"/>
      </rPr>
      <t>1.</t>
    </r>
    <r>
      <rPr>
        <b/>
        <sz val="11"/>
        <color indexed="9"/>
        <rFont val="宋体"/>
        <charset val="134"/>
      </rPr>
      <t>客户分摊</t>
    </r>
    <phoneticPr fontId="6" type="noConversion"/>
  </si>
  <si>
    <r>
      <t>1</t>
    </r>
    <r>
      <rPr>
        <b/>
        <sz val="11"/>
        <color indexed="9"/>
        <rFont val="宋体"/>
        <charset val="134"/>
      </rPr>
      <t>2.</t>
    </r>
    <r>
      <rPr>
        <b/>
        <sz val="11"/>
        <color indexed="9"/>
        <rFont val="宋体"/>
        <charset val="134"/>
      </rPr>
      <t>产品分摊</t>
    </r>
    <phoneticPr fontId="6" type="noConversion"/>
  </si>
  <si>
    <r>
      <t>1</t>
    </r>
    <r>
      <rPr>
        <b/>
        <sz val="11"/>
        <color indexed="9"/>
        <rFont val="宋体"/>
        <charset val="134"/>
      </rPr>
      <t>3.</t>
    </r>
    <r>
      <rPr>
        <b/>
        <sz val="11"/>
        <color indexed="9"/>
        <rFont val="宋体"/>
        <charset val="134"/>
      </rPr>
      <t>结果</t>
    </r>
    <phoneticPr fontId="6" type="noConversion"/>
  </si>
  <si>
    <r>
      <t>1</t>
    </r>
    <r>
      <rPr>
        <b/>
        <sz val="11"/>
        <color indexed="9"/>
        <rFont val="宋体"/>
        <charset val="134"/>
      </rPr>
      <t>4.</t>
    </r>
    <r>
      <rPr>
        <b/>
        <sz val="11"/>
        <color indexed="9"/>
        <rFont val="宋体"/>
        <charset val="134"/>
      </rPr>
      <t>结果-百分比</t>
    </r>
    <phoneticPr fontId="6" type="noConversion"/>
  </si>
  <si>
    <r>
      <t>请输入将产品运送出生产地点的</t>
    </r>
    <r>
      <rPr>
        <sz val="11"/>
        <rFont val="宋体"/>
        <charset val="134"/>
      </rPr>
      <t>运输信息</t>
    </r>
    <phoneticPr fontId="6" type="noConversion"/>
  </si>
  <si>
    <t>合并方法</t>
    <phoneticPr fontId="6" type="noConversion"/>
  </si>
  <si>
    <t>地区</t>
    <phoneticPr fontId="6" type="noConversion"/>
  </si>
  <si>
    <t>地区</t>
    <phoneticPr fontId="6" type="noConversion"/>
  </si>
  <si>
    <t>原材料</t>
    <phoneticPr fontId="6" type="noConversion"/>
  </si>
  <si>
    <r>
      <t>4.</t>
    </r>
    <r>
      <rPr>
        <b/>
        <sz val="11"/>
        <color indexed="9"/>
        <rFont val="宋体"/>
        <charset val="134"/>
      </rPr>
      <t>能源购买</t>
    </r>
    <phoneticPr fontId="6" type="noConversion"/>
  </si>
  <si>
    <r>
      <t>5</t>
    </r>
    <r>
      <rPr>
        <b/>
        <sz val="11"/>
        <color indexed="9"/>
        <rFont val="宋体"/>
        <charset val="134"/>
      </rPr>
      <t>.</t>
    </r>
    <r>
      <rPr>
        <b/>
        <sz val="11"/>
        <color indexed="9"/>
        <rFont val="宋体"/>
        <charset val="134"/>
      </rPr>
      <t>原材料投入</t>
    </r>
    <phoneticPr fontId="6" type="noConversion"/>
  </si>
  <si>
    <r>
      <t>10.</t>
    </r>
    <r>
      <rPr>
        <b/>
        <sz val="11"/>
        <color indexed="9"/>
        <rFont val="宋体"/>
        <charset val="134"/>
      </rPr>
      <t>废弃物和水</t>
    </r>
    <phoneticPr fontId="6" type="noConversion"/>
  </si>
  <si>
    <t>技术和地区</t>
    <phoneticPr fontId="6" type="noConversion"/>
  </si>
  <si>
    <t>材料引起排放的百分比</t>
    <phoneticPr fontId="6" type="noConversion"/>
  </si>
  <si>
    <t>车辆所有权和控制权</t>
    <phoneticPr fontId="6" type="noConversion"/>
  </si>
  <si>
    <t>运输工具所有权和控制权</t>
    <phoneticPr fontId="6" type="noConversion"/>
  </si>
  <si>
    <t>燃料类型和单位</t>
    <phoneticPr fontId="6" type="noConversion"/>
  </si>
  <si>
    <t>燃料类型和单位</t>
    <phoneticPr fontId="6" type="noConversion"/>
  </si>
  <si>
    <t>所用燃料类型</t>
    <phoneticPr fontId="6" type="noConversion"/>
  </si>
  <si>
    <t>按温室气体种类划分的电力排放</t>
    <phoneticPr fontId="6" type="noConversion"/>
  </si>
  <si>
    <t>所用的假设、方法和数据来源</t>
    <phoneticPr fontId="6" type="noConversion"/>
  </si>
  <si>
    <t>不包括在内的排放源、设施和运营活动</t>
    <phoneticPr fontId="6" type="noConversion"/>
  </si>
  <si>
    <t>生物源燃料所占百分比</t>
    <phoneticPr fontId="6" type="noConversion"/>
  </si>
  <si>
    <t>经济部门</t>
    <phoneticPr fontId="6" type="noConversion"/>
  </si>
  <si>
    <t>生物源二氧化碳当量排放百分比</t>
    <phoneticPr fontId="6" type="noConversion"/>
  </si>
  <si>
    <r>
      <t>Company Owned and Controlled</t>
    </r>
    <r>
      <rPr>
        <sz val="11"/>
        <color indexed="8"/>
        <rFont val="Calibri"/>
        <family val="2"/>
      </rPr>
      <t xml:space="preserve"> </t>
    </r>
    <r>
      <rPr>
        <sz val="11"/>
        <color indexed="8"/>
        <rFont val="宋体"/>
        <charset val="134"/>
      </rPr>
      <t>公司所</t>
    </r>
    <r>
      <rPr>
        <sz val="11"/>
        <color indexed="8"/>
        <rFont val="Calibri"/>
        <family val="2"/>
      </rPr>
      <t>有并</t>
    </r>
    <r>
      <rPr>
        <sz val="11"/>
        <color indexed="8"/>
        <rFont val="宋体"/>
        <charset val="134"/>
      </rPr>
      <t>控制</t>
    </r>
    <phoneticPr fontId="6" type="noConversion"/>
  </si>
  <si>
    <r>
      <t>Company Owned and 3rd Party Controlled</t>
    </r>
    <r>
      <rPr>
        <sz val="11"/>
        <color indexed="8"/>
        <rFont val="Calibri"/>
        <family val="2"/>
      </rPr>
      <t xml:space="preserve"> </t>
    </r>
    <r>
      <rPr>
        <sz val="11"/>
        <color indexed="8"/>
        <rFont val="宋体"/>
        <charset val="134"/>
      </rPr>
      <t>公司所有</t>
    </r>
    <r>
      <rPr>
        <sz val="11"/>
        <color indexed="8"/>
        <rFont val="Calibri"/>
        <family val="2"/>
      </rPr>
      <t>但</t>
    </r>
    <r>
      <rPr>
        <sz val="11"/>
        <color indexed="8"/>
        <rFont val="宋体"/>
        <charset val="134"/>
      </rPr>
      <t>第三方控制</t>
    </r>
    <phoneticPr fontId="6" type="noConversion"/>
  </si>
  <si>
    <r>
      <t>3rd Party Owned and 3rd Party Controlled</t>
    </r>
    <r>
      <rPr>
        <sz val="11"/>
        <color indexed="8"/>
        <rFont val="Calibri"/>
        <family val="2"/>
      </rPr>
      <t xml:space="preserve"> </t>
    </r>
    <r>
      <rPr>
        <sz val="11"/>
        <color indexed="8"/>
        <rFont val="宋体"/>
        <charset val="134"/>
      </rPr>
      <t>第三方所有</t>
    </r>
    <r>
      <rPr>
        <sz val="11"/>
        <color indexed="8"/>
        <rFont val="Calibri"/>
        <family val="2"/>
      </rPr>
      <t>且</t>
    </r>
    <r>
      <rPr>
        <sz val="11"/>
        <color indexed="8"/>
        <rFont val="宋体"/>
        <charset val="134"/>
      </rPr>
      <t>控制</t>
    </r>
    <phoneticPr fontId="6" type="noConversion"/>
  </si>
  <si>
    <r>
      <t>3rd Party Owned and Company Controlled</t>
    </r>
    <r>
      <rPr>
        <sz val="11"/>
        <color indexed="8"/>
        <rFont val="Calibri"/>
        <family val="2"/>
      </rPr>
      <t xml:space="preserve"> </t>
    </r>
    <r>
      <rPr>
        <sz val="11"/>
        <color indexed="8"/>
        <rFont val="宋体"/>
        <charset val="134"/>
      </rPr>
      <t>第三方所有</t>
    </r>
    <r>
      <rPr>
        <sz val="11"/>
        <color indexed="8"/>
        <rFont val="Calibri"/>
        <family val="2"/>
      </rPr>
      <t>但</t>
    </r>
    <r>
      <rPr>
        <sz val="11"/>
        <color indexed="8"/>
        <rFont val="宋体"/>
        <charset val="134"/>
      </rPr>
      <t>公司控制</t>
    </r>
    <phoneticPr fontId="6" type="noConversion"/>
  </si>
  <si>
    <r>
      <t>Financial Control</t>
    </r>
    <r>
      <rPr>
        <sz val="11"/>
        <color indexed="8"/>
        <rFont val="Calibri"/>
        <family val="2"/>
      </rPr>
      <t xml:space="preserve"> </t>
    </r>
    <r>
      <rPr>
        <sz val="11"/>
        <color indexed="8"/>
        <rFont val="宋体"/>
        <charset val="134"/>
      </rPr>
      <t>财务控制</t>
    </r>
    <phoneticPr fontId="6" type="noConversion"/>
  </si>
  <si>
    <r>
      <t>Operational Control</t>
    </r>
    <r>
      <rPr>
        <sz val="11"/>
        <color indexed="8"/>
        <rFont val="Calibri"/>
        <family val="2"/>
      </rPr>
      <t xml:space="preserve"> 运</t>
    </r>
    <r>
      <rPr>
        <sz val="11"/>
        <color indexed="8"/>
        <rFont val="宋体"/>
        <charset val="134"/>
      </rPr>
      <t>营控制</t>
    </r>
    <phoneticPr fontId="6" type="noConversion"/>
  </si>
  <si>
    <t>范围1的生物源排放</t>
  </si>
  <si>
    <t>Metric tonnes CO2</t>
  </si>
  <si>
    <r>
      <t xml:space="preserve">About the Tool:
</t>
    </r>
    <r>
      <rPr>
        <sz val="11"/>
        <color indexed="8"/>
        <rFont val="Calibri"/>
        <family val="2"/>
      </rPr>
      <t>This tool will enable Chinese exporters to measure, report and reduce supply chain emissions according to international standards and procurement requirements of key customers in export markets. The tool was funded by the China Prosperity SPF Fund from the UK Foreign and Commonwealth Office.</t>
    </r>
  </si>
  <si>
    <t>www.carbontrust.com</t>
  </si>
  <si>
    <t>吨CO2e</t>
  </si>
  <si>
    <r>
      <t>CH</t>
    </r>
    <r>
      <rPr>
        <b/>
        <vertAlign val="subscript"/>
        <sz val="11"/>
        <color indexed="9"/>
        <rFont val="Calibri"/>
        <family val="2"/>
      </rPr>
      <t>4</t>
    </r>
    <r>
      <rPr>
        <b/>
        <sz val="11"/>
        <color indexed="9"/>
        <rFont val="Calibri"/>
        <family val="2"/>
      </rPr>
      <t xml:space="preserve"> Emission Factor (kg CO2e/unit)</t>
    </r>
  </si>
  <si>
    <r>
      <t>CH</t>
    </r>
    <r>
      <rPr>
        <b/>
        <vertAlign val="subscript"/>
        <sz val="11"/>
        <color indexed="9"/>
        <rFont val="Calibri"/>
        <family val="2"/>
      </rPr>
      <t>4</t>
    </r>
    <r>
      <rPr>
        <b/>
        <sz val="11"/>
        <color indexed="9"/>
        <rFont val="Calibri"/>
        <family val="2"/>
      </rPr>
      <t>排放因子(kg CO2e/unit）</t>
    </r>
  </si>
  <si>
    <t>N/A</t>
  </si>
  <si>
    <t>公吨CO2e</t>
  </si>
  <si>
    <r>
      <t>N</t>
    </r>
    <r>
      <rPr>
        <b/>
        <vertAlign val="subscript"/>
        <sz val="11"/>
        <color indexed="9"/>
        <rFont val="Calibri"/>
        <family val="2"/>
      </rPr>
      <t>2</t>
    </r>
    <r>
      <rPr>
        <b/>
        <sz val="11"/>
        <color indexed="9"/>
        <rFont val="Calibri"/>
        <family val="2"/>
      </rPr>
      <t>O  Emission Factor (kg CO2e/unit)</t>
    </r>
  </si>
  <si>
    <r>
      <t>HFC  Emission Factor (kg CO2e</t>
    </r>
    <r>
      <rPr>
        <b/>
        <sz val="11"/>
        <color indexed="9"/>
        <rFont val="Calibri"/>
        <family val="2"/>
      </rPr>
      <t>/unit)</t>
    </r>
  </si>
  <si>
    <r>
      <t>PFC  Emission Factor (kg CO2e</t>
    </r>
    <r>
      <rPr>
        <b/>
        <sz val="11"/>
        <color indexed="9"/>
        <rFont val="Calibri"/>
        <family val="2"/>
      </rPr>
      <t>/unit)</t>
    </r>
  </si>
  <si>
    <r>
      <t>SF</t>
    </r>
    <r>
      <rPr>
        <b/>
        <vertAlign val="subscript"/>
        <sz val="11"/>
        <color indexed="9"/>
        <rFont val="Calibri"/>
        <family val="2"/>
      </rPr>
      <t xml:space="preserve">6 </t>
    </r>
    <r>
      <rPr>
        <b/>
        <sz val="11"/>
        <color indexed="9"/>
        <rFont val="Calibri"/>
        <family val="2"/>
      </rPr>
      <t xml:space="preserve"> Emission Factor (kg CO2e/unit)</t>
    </r>
  </si>
  <si>
    <r>
      <t>NF</t>
    </r>
    <r>
      <rPr>
        <b/>
        <vertAlign val="subscript"/>
        <sz val="11"/>
        <color indexed="9"/>
        <rFont val="Calibri"/>
        <family val="2"/>
      </rPr>
      <t>3</t>
    </r>
    <r>
      <rPr>
        <b/>
        <sz val="11"/>
        <color indexed="9"/>
        <rFont val="Calibri"/>
        <family val="2"/>
      </rPr>
      <t xml:space="preserve"> Emission Factor (kg CO2e/unit)</t>
    </r>
  </si>
  <si>
    <r>
      <t>NF</t>
    </r>
    <r>
      <rPr>
        <b/>
        <vertAlign val="subscript"/>
        <sz val="11"/>
        <color indexed="9"/>
        <rFont val="宋体"/>
        <charset val="134"/>
      </rPr>
      <t>3</t>
    </r>
    <r>
      <rPr>
        <b/>
        <sz val="11"/>
        <color indexed="9"/>
        <rFont val="宋体"/>
        <charset val="134"/>
      </rPr>
      <t xml:space="preserve"> 排放因子(kg CO2e/unit)</t>
    </r>
  </si>
  <si>
    <r>
      <t>SF</t>
    </r>
    <r>
      <rPr>
        <b/>
        <vertAlign val="subscript"/>
        <sz val="11"/>
        <color indexed="9"/>
        <rFont val="Calibri"/>
        <family val="2"/>
      </rPr>
      <t xml:space="preserve">6 </t>
    </r>
    <r>
      <rPr>
        <b/>
        <sz val="11"/>
        <color indexed="9"/>
        <rFont val="Calibri"/>
        <family val="2"/>
      </rPr>
      <t>排放因子(kg CO2e/unit）</t>
    </r>
  </si>
  <si>
    <r>
      <t>PFC排放因子(kg CO2e</t>
    </r>
    <r>
      <rPr>
        <b/>
        <sz val="11"/>
        <color indexed="9"/>
        <rFont val="Calibri"/>
        <family val="2"/>
      </rPr>
      <t>/unit）</t>
    </r>
  </si>
  <si>
    <r>
      <t>HFC 排放因子(kg CO2e</t>
    </r>
    <r>
      <rPr>
        <b/>
        <sz val="11"/>
        <color indexed="9"/>
        <rFont val="Calibri"/>
        <family val="2"/>
      </rPr>
      <t>/unit）</t>
    </r>
  </si>
  <si>
    <r>
      <t>N</t>
    </r>
    <r>
      <rPr>
        <b/>
        <vertAlign val="subscript"/>
        <sz val="11"/>
        <color indexed="9"/>
        <rFont val="Calibri"/>
        <family val="2"/>
      </rPr>
      <t>2</t>
    </r>
    <r>
      <rPr>
        <b/>
        <sz val="11"/>
        <color indexed="9"/>
        <rFont val="Calibri"/>
        <family val="2"/>
      </rPr>
      <t>O排放因子(kg CO2e/unit）</t>
    </r>
  </si>
  <si>
    <r>
      <t>CO</t>
    </r>
    <r>
      <rPr>
        <b/>
        <vertAlign val="subscript"/>
        <sz val="11"/>
        <color indexed="9"/>
        <rFont val="Calibri"/>
        <family val="2"/>
      </rPr>
      <t>2</t>
    </r>
    <r>
      <rPr>
        <b/>
        <sz val="11"/>
        <color indexed="9"/>
        <rFont val="Calibri"/>
        <family val="2"/>
      </rPr>
      <t xml:space="preserve"> Emission Factor (kg CO2e</t>
    </r>
    <r>
      <rPr>
        <b/>
        <sz val="11"/>
        <color indexed="9"/>
        <rFont val="Calibri"/>
        <family val="2"/>
      </rPr>
      <t>/unit)</t>
    </r>
  </si>
  <si>
    <r>
      <t>CH</t>
    </r>
    <r>
      <rPr>
        <b/>
        <vertAlign val="subscript"/>
        <sz val="11"/>
        <color indexed="9"/>
        <rFont val="Calibri"/>
        <family val="2"/>
      </rPr>
      <t>4</t>
    </r>
    <r>
      <rPr>
        <b/>
        <sz val="11"/>
        <color indexed="9"/>
        <rFont val="Calibri"/>
        <family val="2"/>
      </rPr>
      <t xml:space="preserve"> Emission Factor (kg CO2e</t>
    </r>
    <r>
      <rPr>
        <b/>
        <sz val="11"/>
        <color indexed="9"/>
        <rFont val="Calibri"/>
        <family val="2"/>
      </rPr>
      <t>/tonne-km)</t>
    </r>
  </si>
  <si>
    <r>
      <t>CH</t>
    </r>
    <r>
      <rPr>
        <b/>
        <vertAlign val="subscript"/>
        <sz val="11"/>
        <color indexed="9"/>
        <rFont val="Calibri"/>
        <family val="2"/>
      </rPr>
      <t>4</t>
    </r>
    <r>
      <rPr>
        <b/>
        <sz val="11"/>
        <color indexed="9"/>
        <rFont val="Calibri"/>
        <family val="2"/>
      </rPr>
      <t>排放因子(kg CO2e/tonne-km)</t>
    </r>
  </si>
  <si>
    <r>
      <t>N</t>
    </r>
    <r>
      <rPr>
        <b/>
        <vertAlign val="subscript"/>
        <sz val="11"/>
        <color indexed="9"/>
        <rFont val="Calibri"/>
        <family val="2"/>
      </rPr>
      <t>2</t>
    </r>
    <r>
      <rPr>
        <b/>
        <sz val="11"/>
        <color indexed="9"/>
        <rFont val="Calibri"/>
        <family val="2"/>
      </rPr>
      <t>O  Emission Factor (kg CO2e/tonne-km)</t>
    </r>
  </si>
  <si>
    <r>
      <t>N</t>
    </r>
    <r>
      <rPr>
        <b/>
        <vertAlign val="subscript"/>
        <sz val="11"/>
        <color indexed="9"/>
        <rFont val="Calibri"/>
        <family val="2"/>
      </rPr>
      <t>2</t>
    </r>
    <r>
      <rPr>
        <b/>
        <sz val="11"/>
        <color indexed="9"/>
        <rFont val="Calibri"/>
        <family val="2"/>
      </rPr>
      <t>O排放因子(kg CO2e/tonne-km)</t>
    </r>
  </si>
  <si>
    <t>HFC  Emission Factor (kg CO2e/tonne-km)</t>
  </si>
  <si>
    <t>HFC排放因子(kg CO2e/tonne-km)</t>
  </si>
  <si>
    <r>
      <t>SF</t>
    </r>
    <r>
      <rPr>
        <b/>
        <vertAlign val="subscript"/>
        <sz val="11"/>
        <color indexed="9"/>
        <rFont val="Calibri"/>
        <family val="2"/>
      </rPr>
      <t xml:space="preserve">6 </t>
    </r>
    <r>
      <rPr>
        <b/>
        <sz val="11"/>
        <color indexed="9"/>
        <rFont val="Calibri"/>
        <family val="2"/>
      </rPr>
      <t xml:space="preserve"> Emission Factor (kg CO2e/tonne-km)</t>
    </r>
  </si>
  <si>
    <r>
      <t>SF</t>
    </r>
    <r>
      <rPr>
        <b/>
        <vertAlign val="subscript"/>
        <sz val="11"/>
        <color indexed="9"/>
        <rFont val="Calibri"/>
        <family val="2"/>
      </rPr>
      <t xml:space="preserve">6 </t>
    </r>
    <r>
      <rPr>
        <b/>
        <sz val="11"/>
        <color indexed="9"/>
        <rFont val="Calibri"/>
        <family val="2"/>
      </rPr>
      <t>排放因子(kg CO2e/tonne-km)</t>
    </r>
  </si>
  <si>
    <t>NF3 排放因子(kg CO2e/unit)</t>
  </si>
  <si>
    <t>CH4 Emission Factor (kg CO2e/passenger-km)</t>
  </si>
  <si>
    <t>CH4排放因子（kg CO2e/passenger-km)</t>
  </si>
  <si>
    <t>N2O  Emission Factor (kg CO2e/passenger-km)</t>
  </si>
  <si>
    <t>N2O排放因子（kg CO2e/passenger-km)</t>
  </si>
  <si>
    <t>HFC排放因子（kg CO2e/passenger-km)</t>
  </si>
  <si>
    <t>HFC  Emission Factor (kg CO2e/passenger-km)</t>
  </si>
  <si>
    <t>PFC排放因子（kg CO2e/passenger-km)</t>
  </si>
  <si>
    <t>PFC  Emission Factor (kg CO2e/passenger-km)</t>
  </si>
  <si>
    <t>SF6排放因子（kg CO2e/passenger-km)</t>
  </si>
  <si>
    <t>SF6  Emission Factor (kg CO2e/passenger-km)</t>
  </si>
  <si>
    <t>Operational Control 运营控制</t>
  </si>
  <si>
    <t>Inbound Logistics - by quantity of fuel</t>
  </si>
  <si>
    <t>Inbound Logistics - by distance transported</t>
  </si>
  <si>
    <t>Outbound Logistics - by quantity of fuel</t>
  </si>
  <si>
    <t>Outbound Logistics - by distance transported</t>
  </si>
  <si>
    <r>
      <rPr>
        <b/>
        <sz val="11"/>
        <color indexed="8"/>
        <rFont val="Calibri"/>
        <family val="2"/>
      </rPr>
      <t xml:space="preserve">About the Carbon Trust:
</t>
    </r>
    <r>
      <rPr>
        <sz val="11"/>
        <color indexed="8"/>
        <rFont val="Calibri"/>
        <family val="2"/>
      </rPr>
      <t xml:space="preserve">We are an independent, expert partner of leading organisations around the world, helping them contribute to and benefit from a more sustainable world:
• We measure and certify the environmental footprint of organisations, products and services
• We help companies assess risks and opportunities, and move to a more sustainable business model
• We advise businesses, governments and the public sector on their opportunities in a sustainable, low carbon world
• We assist governments and trade bodies to set up footprinting schemes, methodologies, certification systems and labelling
• We provide bespoke tools and software to assist in the above
• We help develop and deploy low carbon technologies and solutions, from energy efficiency to renewable power
</t>
    </r>
  </si>
  <si>
    <t>Country/Region</t>
  </si>
  <si>
    <t>入场物流--基于运输距离</t>
    <phoneticPr fontId="6" type="noConversion"/>
  </si>
  <si>
    <t>入场物流--基于燃料数量</t>
    <phoneticPr fontId="6" type="noConversion"/>
  </si>
  <si>
    <t>出场物流--基于燃料数量</t>
    <phoneticPr fontId="6" type="noConversion"/>
  </si>
  <si>
    <t>出场物流--基于运输距离</t>
    <phoneticPr fontId="6" type="noConversion"/>
  </si>
  <si>
    <t>CHP 热电联产</t>
    <phoneticPr fontId="10" type="noConversion"/>
  </si>
  <si>
    <r>
      <t xml:space="preserve">China </t>
    </r>
    <r>
      <rPr>
        <sz val="11"/>
        <color indexed="8"/>
        <rFont val="宋体"/>
        <charset val="134"/>
      </rPr>
      <t>中国</t>
    </r>
    <phoneticPr fontId="6" type="noConversion"/>
  </si>
  <si>
    <t>Outbound Logistics</t>
  </si>
  <si>
    <t>出场物流</t>
  </si>
  <si>
    <r>
      <t>Equity Share</t>
    </r>
    <r>
      <rPr>
        <sz val="11"/>
        <color indexed="8"/>
        <rFont val="Calibri"/>
        <family val="2"/>
      </rPr>
      <t xml:space="preserve"> </t>
    </r>
    <r>
      <rPr>
        <sz val="11"/>
        <color indexed="8"/>
        <rFont val="宋体"/>
        <charset val="134"/>
      </rPr>
      <t>股权比例</t>
    </r>
  </si>
  <si>
    <t>运输工具所有权和控制权</t>
  </si>
  <si>
    <t>与燃料和能源消耗相关的活动</t>
  </si>
  <si>
    <t>Biogenic fuel - Yes/No?</t>
  </si>
  <si>
    <t>No</t>
  </si>
  <si>
    <t>Biogenic - Yes/No</t>
  </si>
  <si>
    <t>SCOPE 1 BIOGENIC EMISSIONS (METRIC TONNES CO2)</t>
  </si>
  <si>
    <t>SCOPE 1 BIOGENIC EMISSIONS (METRIC TONS CO2)</t>
  </si>
  <si>
    <t>This tool has been reviewed by WRI for conformance with the GHG Protocol Corporate Standard
经世界资源研究所审核确认，本工具符合温室气体核算体系企业核算与报告标准的要求。</t>
  </si>
  <si>
    <t>省级清单指南</t>
  </si>
  <si>
    <t>IPCC2006</t>
  </si>
  <si>
    <t>WRI grid EF</t>
  </si>
  <si>
    <t>2011省级清单指南</t>
  </si>
  <si>
    <t>2011省级清单指南 公共机构能源资源消耗统计制度</t>
  </si>
  <si>
    <t>WRI能源工具2.1版</t>
  </si>
  <si>
    <t>声明 
Statement：</t>
  </si>
  <si>
    <t>Carbon Trust开发的原始工具中不包含排放因子。为方便用户使用，世界资源研究所在工具中填入了针对中国的排放因子。
Emission factors are not part of the original version developed by Carbon Trust. All the China-specific emission factors in this tool are filled by World Resources Institute to facilitate the use of this tool.</t>
  </si>
  <si>
    <t>区域电网</t>
  </si>
  <si>
    <t>Regional Grid</t>
  </si>
  <si>
    <t>地区</t>
  </si>
  <si>
    <t>diesel 柴油</t>
  </si>
  <si>
    <t>petrol 汽油</t>
  </si>
  <si>
    <t>WRI能源工具2.1</t>
  </si>
  <si>
    <t>内蒙古</t>
  </si>
  <si>
    <t>黑龙江</t>
  </si>
  <si>
    <t>年消耗量（GJ）</t>
  </si>
  <si>
    <t>Quantity per year (GJ)</t>
  </si>
  <si>
    <t>排放因子(kg CO2e/GJ)</t>
  </si>
  <si>
    <t>Emission Factor (kg CO2e/GJ)</t>
  </si>
  <si>
    <t>上游排放(kg CO2e/GJ)</t>
  </si>
  <si>
    <t>Upstream Emissions (kg CO2e/GJ)</t>
  </si>
  <si>
    <r>
      <t>10^</t>
    </r>
    <r>
      <rPr>
        <vertAlign val="superscript"/>
        <sz val="11"/>
        <color indexed="8"/>
        <rFont val="Calibri"/>
        <family val="2"/>
      </rPr>
      <t>4</t>
    </r>
    <r>
      <rPr>
        <sz val="11"/>
        <color indexed="8"/>
        <rFont val="Calibri"/>
        <family val="2"/>
      </rPr>
      <t>m</t>
    </r>
    <r>
      <rPr>
        <vertAlign val="superscript"/>
        <sz val="11"/>
        <color indexed="8"/>
        <rFont val="Calibri"/>
        <family val="2"/>
      </rPr>
      <t>3</t>
    </r>
  </si>
  <si>
    <t>北    京</t>
  </si>
  <si>
    <t>天    津</t>
  </si>
  <si>
    <t>河    北</t>
  </si>
  <si>
    <t>四    川</t>
  </si>
  <si>
    <t>贵    州</t>
  </si>
  <si>
    <t>云    南</t>
  </si>
  <si>
    <t>陕    西</t>
  </si>
  <si>
    <t>山    西</t>
  </si>
  <si>
    <t>辽    宁</t>
  </si>
  <si>
    <t>吉    林</t>
  </si>
  <si>
    <t>上    海</t>
  </si>
  <si>
    <t>江    苏</t>
  </si>
  <si>
    <t>浙    江</t>
  </si>
  <si>
    <t>安    徽</t>
  </si>
  <si>
    <t>福    建</t>
  </si>
  <si>
    <t>江    西</t>
  </si>
  <si>
    <t>山    东</t>
  </si>
  <si>
    <t>河    南</t>
  </si>
  <si>
    <t>湖    北</t>
  </si>
  <si>
    <t>湖    南</t>
  </si>
  <si>
    <t>广    东</t>
  </si>
  <si>
    <t>广    西</t>
  </si>
  <si>
    <t>海    南</t>
  </si>
  <si>
    <t>重    庆</t>
  </si>
  <si>
    <t>甘    肃</t>
  </si>
  <si>
    <t>青    海</t>
  </si>
  <si>
    <t>宁    夏</t>
  </si>
  <si>
    <t>新    疆</t>
  </si>
  <si>
    <t>WRI能源工具2.1 密度数据取0.86kg/L，咨询SGS相关专家</t>
  </si>
  <si>
    <t>WRI能源工具2.1 密度数据取0.73kg/L，咨询SGS相关专家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</si>
</sst>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 #,##0.00_-;_-* &quot;-&quot;??_-;_-@_-"/>
    <numFmt numFmtId="165" formatCode="_-* #,##0_-;\-* #,##0_-;_-* &quot;-&quot;??_-;_-@_-"/>
    <numFmt numFmtId="166" formatCode="#,##0_ ;\-#,##0\ "/>
    <numFmt numFmtId="167" formatCode="dd/mm/yyyy;@"/>
    <numFmt numFmtId="168" formatCode="0.00_ "/>
    <numFmt numFmtId="169" formatCode="0.000_ "/>
    <numFmt numFmtId="170" formatCode="0.000"/>
  </numFmts>
  <fonts count="46">
    <font>
      <sz val="11"/>
      <color indexed="8"/>
      <name val="Calibri"/>
      <family val="2"/>
    </font>
    <font>
      <b/>
      <sz val="11"/>
      <color indexed="9"/>
      <name val="Calibri"/>
      <family val="2"/>
    </font>
    <font>
      <sz val="8"/>
      <color indexed="81"/>
      <name val="Tahoma"/>
      <family val="2"/>
    </font>
    <font>
      <b/>
      <sz val="8"/>
      <color indexed="81"/>
      <name val="Tahoma"/>
      <family val="2"/>
    </font>
    <font>
      <sz val="10"/>
      <name val="Arial"/>
      <family val="2"/>
    </font>
    <font>
      <b/>
      <vertAlign val="subscript"/>
      <sz val="11"/>
      <color indexed="9"/>
      <name val="Calibri"/>
      <family val="2"/>
    </font>
    <font>
      <sz val="9"/>
      <name val="Calibri"/>
      <family val="2"/>
    </font>
    <font>
      <sz val="11"/>
      <name val="Calibri"/>
      <family val="2"/>
    </font>
    <font>
      <sz val="12"/>
      <color indexed="8"/>
      <name val="宋体"/>
      <charset val="134"/>
    </font>
    <font>
      <sz val="9"/>
      <name val="新細明體"/>
      <family val="1"/>
      <charset val="136"/>
    </font>
    <font>
      <sz val="9"/>
      <name val="宋体"/>
      <charset val="134"/>
    </font>
    <font>
      <b/>
      <i/>
      <sz val="11"/>
      <color indexed="8"/>
      <name val="Calibri"/>
      <family val="2"/>
    </font>
    <font>
      <b/>
      <sz val="18"/>
      <color indexed="56"/>
      <name val="Cambria"/>
      <family val="1"/>
    </font>
    <font>
      <sz val="11"/>
      <name val="宋体"/>
      <charset val="134"/>
    </font>
    <font>
      <sz val="9"/>
      <name val="宋体"/>
      <charset val="134"/>
    </font>
    <font>
      <sz val="11"/>
      <color indexed="8"/>
      <name val="宋体"/>
      <charset val="134"/>
    </font>
    <font>
      <sz val="11"/>
      <color indexed="9"/>
      <name val="宋体"/>
      <charset val="134"/>
    </font>
    <font>
      <b/>
      <sz val="11"/>
      <color indexed="9"/>
      <name val="宋体"/>
      <charset val="134"/>
    </font>
    <font>
      <sz val="10"/>
      <color indexed="8"/>
      <name val="Verdana"/>
      <family val="2"/>
    </font>
    <font>
      <b/>
      <sz val="11"/>
      <color indexed="8"/>
      <name val="宋体"/>
      <charset val="134"/>
    </font>
    <font>
      <b/>
      <sz val="18"/>
      <color indexed="8"/>
      <name val="宋体"/>
      <charset val="134"/>
    </font>
    <font>
      <b/>
      <sz val="12"/>
      <color indexed="8"/>
      <name val="宋体"/>
      <charset val="134"/>
    </font>
    <font>
      <sz val="11"/>
      <name val="宋体"/>
      <charset val="134"/>
    </font>
    <font>
      <b/>
      <sz val="14"/>
      <color indexed="8"/>
      <name val="宋体"/>
      <charset val="134"/>
    </font>
    <font>
      <b/>
      <sz val="11"/>
      <color indexed="9"/>
      <name val="Calisto MT"/>
      <family val="1"/>
    </font>
    <font>
      <b/>
      <sz val="11"/>
      <name val="宋体"/>
      <charset val="134"/>
    </font>
    <font>
      <b/>
      <sz val="8"/>
      <color indexed="9"/>
      <name val="Verdana"/>
      <family val="2"/>
    </font>
    <font>
      <b/>
      <i/>
      <sz val="11"/>
      <name val="宋体"/>
      <charset val="134"/>
    </font>
    <font>
      <b/>
      <sz val="18"/>
      <name val="宋体"/>
      <charset val="134"/>
    </font>
    <font>
      <sz val="11"/>
      <color indexed="8"/>
      <name val="宋体"/>
      <charset val="134"/>
    </font>
    <font>
      <b/>
      <sz val="11"/>
      <color indexed="10"/>
      <name val="宋体"/>
      <charset val="134"/>
    </font>
    <font>
      <b/>
      <i/>
      <sz val="11"/>
      <color indexed="8"/>
      <name val="宋体"/>
      <charset val="134"/>
    </font>
    <font>
      <b/>
      <sz val="11"/>
      <color indexed="9"/>
      <name val="宋体"/>
      <charset val="134"/>
    </font>
    <font>
      <sz val="11"/>
      <color indexed="8"/>
      <name val="宋体"/>
      <charset val="134"/>
    </font>
    <font>
      <b/>
      <vertAlign val="subscript"/>
      <sz val="11"/>
      <color indexed="9"/>
      <name val="宋体"/>
      <charset val="134"/>
    </font>
    <font>
      <u/>
      <sz val="11"/>
      <color indexed="12"/>
      <name val="Calibri"/>
      <family val="2"/>
    </font>
    <font>
      <b/>
      <sz val="11"/>
      <color indexed="8"/>
      <name val="Calibri"/>
      <family val="2"/>
    </font>
    <font>
      <sz val="11"/>
      <color indexed="8"/>
      <name val="Calibri"/>
      <family val="2"/>
    </font>
    <font>
      <sz val="12"/>
      <color indexed="8"/>
      <name val="Calibri"/>
      <family val="2"/>
    </font>
    <font>
      <sz val="9"/>
      <color indexed="81"/>
      <name val="Tahoma"/>
      <charset val="1"/>
    </font>
    <font>
      <b/>
      <sz val="9"/>
      <color indexed="81"/>
      <name val="Tahoma"/>
      <charset val="1"/>
    </font>
    <font>
      <sz val="9"/>
      <color indexed="81"/>
      <name val="Tahoma"/>
      <family val="2"/>
    </font>
    <font>
      <b/>
      <sz val="9"/>
      <color indexed="81"/>
      <name val="Tahoma"/>
      <family val="2"/>
    </font>
    <font>
      <vertAlign val="superscript"/>
      <sz val="11"/>
      <color indexed="8"/>
      <name val="Calibri"/>
      <family val="2"/>
    </font>
    <font>
      <sz val="10"/>
      <color theme="1"/>
      <name val="Verdana"/>
      <family val="2"/>
    </font>
    <font>
      <sz val="11"/>
      <color theme="1"/>
      <name val="宋体"/>
      <charset val="134"/>
    </font>
  </fonts>
  <fills count="20">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62"/>
        <bgColor indexed="62"/>
      </patternFill>
    </fill>
    <fill>
      <patternFill patternType="solid">
        <fgColor indexed="31"/>
        <bgColor indexed="64"/>
      </patternFill>
    </fill>
    <fill>
      <patternFill patternType="solid">
        <fgColor indexed="23"/>
        <bgColor indexed="64"/>
      </patternFill>
    </fill>
    <fill>
      <patternFill patternType="solid">
        <fgColor indexed="22"/>
        <bgColor indexed="64"/>
      </patternFill>
    </fill>
    <fill>
      <patternFill patternType="solid">
        <fgColor indexed="9"/>
      </patternFill>
    </fill>
    <fill>
      <patternFill patternType="solid">
        <fgColor indexed="8"/>
        <bgColor indexed="64"/>
      </patternFill>
    </fill>
    <fill>
      <patternFill patternType="solid">
        <fgColor indexed="51"/>
        <bgColor indexed="64"/>
      </patternFill>
    </fill>
    <fill>
      <patternFill patternType="solid">
        <fgColor indexed="29"/>
        <bgColor indexed="64"/>
      </patternFill>
    </fill>
    <fill>
      <patternFill patternType="solid">
        <fgColor indexed="11"/>
        <bgColor indexed="64"/>
      </patternFill>
    </fill>
    <fill>
      <patternFill patternType="solid">
        <fgColor indexed="46"/>
        <bgColor indexed="64"/>
      </patternFill>
    </fill>
    <fill>
      <patternFill patternType="solid">
        <fgColor indexed="55"/>
        <bgColor indexed="64"/>
      </patternFill>
    </fill>
    <fill>
      <patternFill patternType="solid">
        <fgColor indexed="31"/>
        <bgColor indexed="62"/>
      </patternFill>
    </fill>
    <fill>
      <patternFill patternType="solid">
        <fgColor indexed="9"/>
        <bgColor indexed="62"/>
      </patternFill>
    </fill>
    <fill>
      <patternFill patternType="solid">
        <fgColor rgb="FFFF0000"/>
        <bgColor indexed="64"/>
      </patternFill>
    </fill>
    <fill>
      <patternFill patternType="solid">
        <fgColor theme="9" tint="0.59999389629810485"/>
        <bgColor indexed="64"/>
      </patternFill>
    </fill>
    <fill>
      <patternFill patternType="solid">
        <fgColor rgb="FFC0C0C0"/>
        <bgColor indexed="64"/>
      </patternFill>
    </fill>
  </fills>
  <borders count="6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ck">
        <color indexed="64"/>
      </left>
      <right/>
      <top/>
      <bottom/>
      <diagonal/>
    </border>
    <border>
      <left style="thick">
        <color indexed="9"/>
      </left>
      <right style="thick">
        <color indexed="9"/>
      </right>
      <top style="thick">
        <color indexed="9"/>
      </top>
      <bottom style="thick">
        <color indexed="9"/>
      </bottom>
      <diagonal/>
    </border>
    <border>
      <left/>
      <right style="thick">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ck">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ck">
        <color indexed="64"/>
      </bottom>
      <diagonal/>
    </border>
    <border>
      <left style="thick">
        <color theme="9" tint="-0.24994659260841701"/>
      </left>
      <right/>
      <top style="thick">
        <color theme="9" tint="-0.24994659260841701"/>
      </top>
      <bottom/>
      <diagonal/>
    </border>
    <border>
      <left/>
      <right style="thick">
        <color theme="9" tint="-0.24994659260841701"/>
      </right>
      <top style="thick">
        <color theme="9" tint="-0.24994659260841701"/>
      </top>
      <bottom/>
      <diagonal/>
    </border>
    <border>
      <left style="thick">
        <color theme="9" tint="-0.24994659260841701"/>
      </left>
      <right/>
      <top/>
      <bottom style="thick">
        <color theme="9" tint="-0.24994659260841701"/>
      </bottom>
      <diagonal/>
    </border>
    <border>
      <left/>
      <right style="thick">
        <color theme="9" tint="-0.24994659260841701"/>
      </right>
      <top/>
      <bottom style="thick">
        <color theme="9" tint="-0.24994659260841701"/>
      </bottom>
      <diagonal/>
    </border>
  </borders>
  <cellStyleXfs count="17">
    <xf numFmtId="0" fontId="0" fillId="0" borderId="0"/>
    <xf numFmtId="164" fontId="15"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0" fontId="35" fillId="0" borderId="0" applyNumberFormat="0" applyFill="0" applyBorder="0" applyAlignment="0" applyProtection="0"/>
    <xf numFmtId="0" fontId="4" fillId="0" borderId="0"/>
    <xf numFmtId="0" fontId="4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cellStyleXfs>
  <cellXfs count="367">
    <xf numFmtId="0" fontId="0" fillId="0" borderId="0" xfId="0"/>
    <xf numFmtId="0" fontId="0" fillId="2" borderId="0" xfId="0" applyFill="1" applyBorder="1" applyAlignment="1" applyProtection="1">
      <alignment horizontal="center"/>
    </xf>
    <xf numFmtId="0" fontId="19" fillId="0" borderId="0" xfId="0" applyFont="1"/>
    <xf numFmtId="0" fontId="0" fillId="2" borderId="0" xfId="0" applyFill="1" applyBorder="1"/>
    <xf numFmtId="0" fontId="0" fillId="2" borderId="0" xfId="0" applyFill="1"/>
    <xf numFmtId="0" fontId="17" fillId="3" borderId="1" xfId="0" applyFont="1" applyFill="1" applyBorder="1" applyAlignment="1">
      <alignment wrapText="1"/>
    </xf>
    <xf numFmtId="0" fontId="17" fillId="3" borderId="2" xfId="0" applyFont="1" applyFill="1" applyBorder="1" applyAlignment="1">
      <alignment wrapText="1"/>
    </xf>
    <xf numFmtId="0" fontId="17" fillId="3" borderId="1" xfId="0" applyFont="1" applyFill="1" applyBorder="1" applyAlignment="1">
      <alignment vertical="center" wrapText="1"/>
    </xf>
    <xf numFmtId="0" fontId="17" fillId="3" borderId="3" xfId="0" applyFont="1" applyFill="1" applyBorder="1" applyAlignment="1">
      <alignment vertical="center" wrapText="1"/>
    </xf>
    <xf numFmtId="0" fontId="0" fillId="2" borderId="0" xfId="0" applyFill="1" applyAlignment="1">
      <alignment vertical="center"/>
    </xf>
    <xf numFmtId="0" fontId="20" fillId="2" borderId="0" xfId="0" applyFont="1" applyFill="1"/>
    <xf numFmtId="0" fontId="21" fillId="2" borderId="0" xfId="0" applyFont="1" applyFill="1"/>
    <xf numFmtId="0" fontId="19" fillId="2" borderId="0" xfId="0" applyFont="1" applyFill="1"/>
    <xf numFmtId="0" fontId="17" fillId="3" borderId="4" xfId="0" applyFont="1" applyFill="1" applyBorder="1"/>
    <xf numFmtId="0" fontId="17" fillId="3" borderId="5" xfId="0" applyFont="1" applyFill="1" applyBorder="1"/>
    <xf numFmtId="0" fontId="17" fillId="3" borderId="6" xfId="0" applyFont="1" applyFill="1" applyBorder="1"/>
    <xf numFmtId="0" fontId="0" fillId="2" borderId="0" xfId="0" applyFill="1" applyProtection="1"/>
    <xf numFmtId="0" fontId="20" fillId="2" borderId="0" xfId="0" applyFont="1" applyFill="1" applyProtection="1"/>
    <xf numFmtId="0" fontId="21" fillId="2" borderId="0" xfId="0" applyFont="1" applyFill="1" applyProtection="1"/>
    <xf numFmtId="0" fontId="44" fillId="2" borderId="0" xfId="6" applyFill="1" applyProtection="1"/>
    <xf numFmtId="0" fontId="19" fillId="2" borderId="0" xfId="0" applyFont="1" applyFill="1" applyProtection="1"/>
    <xf numFmtId="0" fontId="17" fillId="3" borderId="2" xfId="0" applyFont="1" applyFill="1" applyBorder="1" applyProtection="1"/>
    <xf numFmtId="0" fontId="0" fillId="2" borderId="0" xfId="0" applyFill="1" applyBorder="1" applyProtection="1"/>
    <xf numFmtId="0" fontId="17" fillId="3" borderId="1" xfId="0" applyFont="1" applyFill="1" applyBorder="1" applyAlignment="1" applyProtection="1">
      <alignment wrapText="1"/>
    </xf>
    <xf numFmtId="0" fontId="17" fillId="3" borderId="2" xfId="0" applyFont="1" applyFill="1" applyBorder="1" applyAlignment="1" applyProtection="1">
      <alignment wrapText="1"/>
    </xf>
    <xf numFmtId="0" fontId="17" fillId="4" borderId="7" xfId="0" applyFont="1" applyFill="1" applyBorder="1" applyProtection="1"/>
    <xf numFmtId="0" fontId="0" fillId="2" borderId="0" xfId="0" applyNumberFormat="1" applyFill="1" applyProtection="1"/>
    <xf numFmtId="0" fontId="17" fillId="4" borderId="8" xfId="0" applyFont="1" applyFill="1" applyBorder="1" applyAlignment="1" applyProtection="1">
      <alignment wrapText="1"/>
    </xf>
    <xf numFmtId="0" fontId="17" fillId="4" borderId="9" xfId="0" applyFont="1" applyFill="1" applyBorder="1" applyProtection="1"/>
    <xf numFmtId="0" fontId="17" fillId="3" borderId="7" xfId="0" applyFont="1" applyFill="1" applyBorder="1" applyAlignment="1">
      <alignment vertical="center" wrapText="1"/>
    </xf>
    <xf numFmtId="0" fontId="17" fillId="3" borderId="8" xfId="0" applyFont="1" applyFill="1" applyBorder="1" applyAlignment="1">
      <alignment vertical="center" wrapText="1"/>
    </xf>
    <xf numFmtId="0" fontId="17" fillId="3" borderId="9" xfId="0" applyFont="1" applyFill="1" applyBorder="1" applyAlignment="1">
      <alignment vertical="center" wrapText="1"/>
    </xf>
    <xf numFmtId="0" fontId="21" fillId="2" borderId="0" xfId="0" applyFont="1" applyFill="1" applyProtection="1">
      <protection locked="0"/>
    </xf>
    <xf numFmtId="0" fontId="0" fillId="5" borderId="7" xfId="0" applyFill="1" applyBorder="1" applyProtection="1">
      <protection locked="0"/>
    </xf>
    <xf numFmtId="0" fontId="0" fillId="5" borderId="10" xfId="0" applyFill="1" applyBorder="1" applyProtection="1">
      <protection locked="0"/>
    </xf>
    <xf numFmtId="0" fontId="17" fillId="6" borderId="11" xfId="0" applyFont="1" applyFill="1" applyBorder="1"/>
    <xf numFmtId="0" fontId="17" fillId="6" borderId="12" xfId="0" applyFont="1" applyFill="1" applyBorder="1"/>
    <xf numFmtId="0" fontId="17" fillId="6" borderId="13" xfId="0" applyFont="1" applyFill="1" applyBorder="1"/>
    <xf numFmtId="0" fontId="0" fillId="7" borderId="14" xfId="0" applyFill="1" applyBorder="1"/>
    <xf numFmtId="0" fontId="0" fillId="7" borderId="15" xfId="0" applyFill="1" applyBorder="1"/>
    <xf numFmtId="0" fontId="0" fillId="7" borderId="16" xfId="0" applyFill="1" applyBorder="1"/>
    <xf numFmtId="0" fontId="17" fillId="6" borderId="17" xfId="0" applyFont="1" applyFill="1" applyBorder="1"/>
    <xf numFmtId="0" fontId="0" fillId="7" borderId="17" xfId="0" applyFill="1" applyBorder="1"/>
    <xf numFmtId="0" fontId="0" fillId="7" borderId="7" xfId="0" applyFill="1" applyBorder="1"/>
    <xf numFmtId="0" fontId="0" fillId="7" borderId="18" xfId="0" applyFill="1" applyBorder="1"/>
    <xf numFmtId="0" fontId="0" fillId="2" borderId="0" xfId="0" applyFill="1" applyBorder="1" applyProtection="1">
      <protection locked="0"/>
    </xf>
    <xf numFmtId="0" fontId="20" fillId="2" borderId="0" xfId="0" applyFont="1" applyFill="1" applyBorder="1" applyProtection="1"/>
    <xf numFmtId="0" fontId="21" fillId="2" borderId="0" xfId="0" applyFont="1" applyFill="1" applyBorder="1" applyProtection="1"/>
    <xf numFmtId="0" fontId="17" fillId="3" borderId="19" xfId="0" applyFont="1" applyFill="1" applyBorder="1" applyAlignment="1" applyProtection="1">
      <alignment horizontal="left" vertical="center"/>
    </xf>
    <xf numFmtId="0" fontId="0" fillId="2" borderId="0" xfId="0" applyFill="1" applyAlignment="1" applyProtection="1"/>
    <xf numFmtId="0" fontId="17" fillId="3" borderId="18" xfId="0" applyFont="1" applyFill="1" applyBorder="1" applyAlignment="1" applyProtection="1">
      <alignment horizontal="left" vertical="center"/>
    </xf>
    <xf numFmtId="0" fontId="0" fillId="0" borderId="0" xfId="0" applyFill="1" applyProtection="1"/>
    <xf numFmtId="0" fontId="17" fillId="3" borderId="18" xfId="0" applyFont="1" applyFill="1" applyBorder="1" applyProtection="1"/>
    <xf numFmtId="0" fontId="17" fillId="3" borderId="19" xfId="0" applyFont="1" applyFill="1" applyBorder="1" applyProtection="1"/>
    <xf numFmtId="0" fontId="17" fillId="3" borderId="20" xfId="0" applyFont="1" applyFill="1" applyBorder="1" applyProtection="1"/>
    <xf numFmtId="0" fontId="0" fillId="2" borderId="0" xfId="0" applyFill="1" applyBorder="1" applyAlignment="1">
      <alignment horizontal="center" vertical="center"/>
    </xf>
    <xf numFmtId="0" fontId="17" fillId="6" borderId="12" xfId="0" applyFont="1" applyFill="1" applyBorder="1" applyAlignment="1">
      <alignment horizontal="center" vertical="center"/>
    </xf>
    <xf numFmtId="0" fontId="17" fillId="3" borderId="8" xfId="0" applyFont="1" applyFill="1" applyBorder="1" applyAlignment="1" applyProtection="1">
      <alignment horizontal="center" vertical="center"/>
    </xf>
    <xf numFmtId="0" fontId="17" fillId="3" borderId="20" xfId="0" applyFont="1" applyFill="1" applyBorder="1" applyAlignment="1" applyProtection="1">
      <alignment horizontal="left" vertical="center"/>
    </xf>
    <xf numFmtId="0" fontId="17" fillId="3" borderId="21" xfId="0" applyFont="1" applyFill="1" applyBorder="1" applyAlignment="1" applyProtection="1">
      <alignment horizontal="center" vertical="center" wrapText="1"/>
    </xf>
    <xf numFmtId="0" fontId="17" fillId="4" borderId="9" xfId="0" applyFont="1" applyFill="1" applyBorder="1" applyAlignment="1" applyProtection="1">
      <alignment wrapText="1"/>
    </xf>
    <xf numFmtId="9" fontId="0" fillId="2" borderId="0" xfId="0" applyNumberFormat="1" applyFill="1" applyProtection="1"/>
    <xf numFmtId="0" fontId="17" fillId="6" borderId="19" xfId="0" applyFont="1" applyFill="1" applyBorder="1" applyAlignment="1">
      <alignment horizontal="center" vertical="center"/>
    </xf>
    <xf numFmtId="0" fontId="17" fillId="6" borderId="22" xfId="0" applyFont="1" applyFill="1" applyBorder="1" applyAlignment="1">
      <alignment horizontal="center" vertical="center" wrapText="1"/>
    </xf>
    <xf numFmtId="0" fontId="17" fillId="6" borderId="23" xfId="0" applyFont="1" applyFill="1" applyBorder="1" applyAlignment="1">
      <alignment horizontal="center" vertical="center" wrapText="1"/>
    </xf>
    <xf numFmtId="0" fontId="0" fillId="7" borderId="10" xfId="0" applyFill="1" applyBorder="1"/>
    <xf numFmtId="0" fontId="17" fillId="6" borderId="24" xfId="0" applyFont="1" applyFill="1" applyBorder="1" applyAlignment="1">
      <alignment horizontal="center" vertical="center" wrapText="1"/>
    </xf>
    <xf numFmtId="9" fontId="0" fillId="5" borderId="25" xfId="0" applyNumberFormat="1" applyFill="1" applyBorder="1" applyProtection="1">
      <protection locked="0"/>
    </xf>
    <xf numFmtId="0" fontId="0" fillId="7" borderId="26" xfId="0" applyFill="1" applyBorder="1"/>
    <xf numFmtId="0" fontId="17" fillId="6" borderId="27" xfId="0" applyFont="1" applyFill="1" applyBorder="1" applyAlignment="1">
      <alignment horizontal="center" vertical="center" wrapText="1"/>
    </xf>
    <xf numFmtId="0" fontId="0" fillId="0" borderId="0" xfId="0" applyProtection="1">
      <protection locked="0"/>
    </xf>
    <xf numFmtId="0" fontId="0" fillId="0" borderId="0" xfId="0" applyProtection="1"/>
    <xf numFmtId="0" fontId="22" fillId="0" borderId="0" xfId="0" applyFont="1" applyAlignment="1" applyProtection="1">
      <alignment wrapText="1"/>
    </xf>
    <xf numFmtId="0" fontId="22" fillId="0" borderId="0" xfId="0" applyFont="1" applyProtection="1"/>
    <xf numFmtId="0" fontId="19" fillId="2" borderId="0" xfId="0" applyFont="1" applyFill="1" applyBorder="1" applyProtection="1"/>
    <xf numFmtId="0" fontId="23" fillId="2" borderId="0" xfId="0" applyFont="1" applyFill="1" applyProtection="1"/>
    <xf numFmtId="0" fontId="23" fillId="2" borderId="0" xfId="0" applyFont="1" applyFill="1" applyBorder="1" applyProtection="1"/>
    <xf numFmtId="0" fontId="0" fillId="2" borderId="0" xfId="0" applyFill="1" applyAlignment="1" applyProtection="1">
      <alignment horizontal="center"/>
    </xf>
    <xf numFmtId="0" fontId="0" fillId="2" borderId="28" xfId="0" applyFill="1" applyBorder="1" applyAlignment="1" applyProtection="1">
      <alignment horizontal="center"/>
    </xf>
    <xf numFmtId="0" fontId="0" fillId="2" borderId="28" xfId="0" applyFill="1" applyBorder="1" applyProtection="1"/>
    <xf numFmtId="0" fontId="0" fillId="2" borderId="28" xfId="0" applyFill="1" applyBorder="1"/>
    <xf numFmtId="0" fontId="0" fillId="2" borderId="28" xfId="0" applyFill="1" applyBorder="1" applyAlignment="1">
      <alignment vertical="center"/>
    </xf>
    <xf numFmtId="0" fontId="24" fillId="8" borderId="29" xfId="0" applyFont="1" applyFill="1" applyBorder="1" applyAlignment="1" applyProtection="1">
      <alignment horizontal="center"/>
      <protection locked="0"/>
    </xf>
    <xf numFmtId="0" fontId="0" fillId="2" borderId="0" xfId="0" applyFill="1" applyBorder="1" applyAlignment="1">
      <alignment vertical="center"/>
    </xf>
    <xf numFmtId="0" fontId="0" fillId="2" borderId="0" xfId="0" applyFill="1" applyProtection="1">
      <protection locked="0"/>
    </xf>
    <xf numFmtId="0" fontId="0" fillId="2" borderId="30" xfId="0" applyFill="1" applyBorder="1" applyAlignment="1" applyProtection="1">
      <alignment horizontal="center"/>
    </xf>
    <xf numFmtId="0" fontId="0" fillId="2" borderId="30" xfId="0" applyFill="1" applyBorder="1"/>
    <xf numFmtId="0" fontId="16" fillId="2" borderId="0" xfId="0" applyFont="1" applyFill="1"/>
    <xf numFmtId="0" fontId="17" fillId="3" borderId="29" xfId="0" applyFont="1" applyFill="1" applyBorder="1" applyAlignment="1" applyProtection="1">
      <alignment horizontal="center"/>
      <protection locked="0"/>
    </xf>
    <xf numFmtId="0" fontId="17" fillId="3" borderId="7" xfId="0" applyFont="1" applyFill="1" applyBorder="1" applyAlignment="1" applyProtection="1">
      <alignment horizontal="left" vertical="center"/>
    </xf>
    <xf numFmtId="0" fontId="17" fillId="3" borderId="22" xfId="0" applyFont="1" applyFill="1" applyBorder="1" applyAlignment="1" applyProtection="1">
      <alignment horizontal="left" vertical="center"/>
    </xf>
    <xf numFmtId="0" fontId="17" fillId="3" borderId="7" xfId="0" applyFont="1" applyFill="1" applyBorder="1" applyProtection="1"/>
    <xf numFmtId="0" fontId="17" fillId="3" borderId="2" xfId="0" applyFont="1" applyFill="1" applyBorder="1"/>
    <xf numFmtId="0" fontId="17" fillId="3" borderId="31" xfId="0" applyFont="1" applyFill="1" applyBorder="1"/>
    <xf numFmtId="0" fontId="17" fillId="3" borderId="1"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7" fillId="3" borderId="9" xfId="0" applyFont="1" applyFill="1" applyBorder="1" applyAlignment="1">
      <alignment horizontal="left" vertical="center" wrapText="1"/>
    </xf>
    <xf numFmtId="0" fontId="17" fillId="4" borderId="7" xfId="0" applyFont="1" applyFill="1" applyBorder="1" applyAlignment="1" applyProtection="1">
      <alignment wrapText="1"/>
    </xf>
    <xf numFmtId="0" fontId="17" fillId="3" borderId="29" xfId="0" applyFont="1" applyFill="1" applyBorder="1" applyAlignment="1" applyProtection="1">
      <alignment horizontal="center" vertical="center"/>
      <protection locked="0"/>
    </xf>
    <xf numFmtId="3" fontId="0" fillId="0" borderId="0" xfId="0" applyNumberFormat="1" applyProtection="1">
      <protection locked="0"/>
    </xf>
    <xf numFmtId="0" fontId="19" fillId="0" borderId="0" xfId="0" applyFont="1" applyProtection="1"/>
    <xf numFmtId="0" fontId="25" fillId="0" borderId="0" xfId="0" applyFont="1" applyProtection="1"/>
    <xf numFmtId="0" fontId="0" fillId="0" borderId="17" xfId="0" applyBorder="1" applyProtection="1">
      <protection locked="0"/>
    </xf>
    <xf numFmtId="0" fontId="0" fillId="0" borderId="0" xfId="0" applyBorder="1" applyProtection="1">
      <protection locked="0"/>
    </xf>
    <xf numFmtId="0" fontId="0" fillId="0" borderId="32" xfId="0" applyBorder="1" applyProtection="1">
      <protection locked="0"/>
    </xf>
    <xf numFmtId="0" fontId="19" fillId="0" borderId="0" xfId="0" applyFont="1" applyBorder="1" applyProtection="1"/>
    <xf numFmtId="0" fontId="25" fillId="0" borderId="0" xfId="0" applyFont="1" applyBorder="1" applyProtection="1"/>
    <xf numFmtId="0" fontId="0" fillId="0" borderId="0" xfId="0" applyBorder="1" applyProtection="1"/>
    <xf numFmtId="0" fontId="0" fillId="0" borderId="0" xfId="0" applyFill="1" applyProtection="1">
      <protection locked="0"/>
    </xf>
    <xf numFmtId="0" fontId="17" fillId="3" borderId="33" xfId="0" applyFont="1" applyFill="1" applyBorder="1" applyAlignment="1" applyProtection="1">
      <alignment horizontal="center" vertical="center"/>
    </xf>
    <xf numFmtId="0" fontId="17" fillId="3" borderId="34" xfId="0" applyFont="1" applyFill="1" applyBorder="1" applyAlignment="1" applyProtection="1">
      <alignment horizontal="center" vertical="center" wrapText="1"/>
    </xf>
    <xf numFmtId="0" fontId="17" fillId="3" borderId="35" xfId="0" applyFont="1" applyFill="1" applyBorder="1" applyAlignment="1" applyProtection="1">
      <alignment horizontal="center" vertical="center"/>
    </xf>
    <xf numFmtId="0" fontId="17" fillId="3" borderId="36" xfId="0" applyFont="1" applyFill="1" applyBorder="1" applyAlignment="1" applyProtection="1">
      <alignment horizontal="center" vertical="center"/>
    </xf>
    <xf numFmtId="0" fontId="17" fillId="3" borderId="37" xfId="0" applyFont="1" applyFill="1" applyBorder="1" applyAlignment="1" applyProtection="1">
      <alignment horizontal="center" vertical="center" wrapText="1"/>
    </xf>
    <xf numFmtId="0" fontId="17" fillId="3" borderId="38" xfId="0" applyFont="1" applyFill="1" applyBorder="1" applyAlignment="1" applyProtection="1">
      <alignment horizontal="center" vertical="center"/>
    </xf>
    <xf numFmtId="0" fontId="22" fillId="9" borderId="39" xfId="0" applyFont="1" applyFill="1" applyBorder="1" applyAlignment="1" applyProtection="1">
      <alignment horizontal="center" vertical="center" wrapText="1"/>
    </xf>
    <xf numFmtId="0" fontId="22" fillId="9" borderId="32" xfId="0" applyFont="1" applyFill="1" applyBorder="1" applyAlignment="1" applyProtection="1">
      <alignment horizontal="center" vertical="center" wrapText="1"/>
    </xf>
    <xf numFmtId="0" fontId="22" fillId="9" borderId="32" xfId="0" applyFont="1" applyFill="1" applyBorder="1" applyAlignment="1" applyProtection="1">
      <alignment horizontal="center" vertical="center"/>
    </xf>
    <xf numFmtId="0" fontId="22" fillId="9" borderId="40" xfId="0" applyFont="1" applyFill="1" applyBorder="1" applyAlignment="1" applyProtection="1">
      <alignment horizontal="center" vertical="center"/>
    </xf>
    <xf numFmtId="0" fontId="17" fillId="3" borderId="4" xfId="0" applyFont="1" applyFill="1" applyBorder="1" applyProtection="1"/>
    <xf numFmtId="0" fontId="17" fillId="3" borderId="4" xfId="0" applyFont="1" applyFill="1" applyBorder="1" applyAlignment="1" applyProtection="1">
      <alignment wrapText="1"/>
    </xf>
    <xf numFmtId="0" fontId="17" fillId="3" borderId="4" xfId="0" applyFont="1" applyFill="1" applyBorder="1" applyProtection="1">
      <protection locked="0"/>
    </xf>
    <xf numFmtId="0" fontId="17" fillId="3" borderId="4" xfId="0" applyFont="1" applyFill="1" applyBorder="1" applyAlignment="1" applyProtection="1">
      <alignment wrapText="1"/>
      <protection locked="0"/>
    </xf>
    <xf numFmtId="0" fontId="26" fillId="3" borderId="4" xfId="0" applyFont="1" applyFill="1" applyBorder="1" applyAlignment="1" applyProtection="1">
      <alignment vertical="center" wrapText="1"/>
    </xf>
    <xf numFmtId="0" fontId="0" fillId="0" borderId="4" xfId="0" applyFill="1" applyBorder="1" applyProtection="1"/>
    <xf numFmtId="0" fontId="22" fillId="2" borderId="0" xfId="0" applyFont="1" applyFill="1"/>
    <xf numFmtId="0" fontId="27" fillId="2" borderId="0" xfId="0" applyFont="1" applyFill="1"/>
    <xf numFmtId="0" fontId="28" fillId="2" borderId="0" xfId="0" applyFont="1" applyFill="1" applyProtection="1"/>
    <xf numFmtId="0" fontId="22" fillId="7" borderId="15" xfId="0" applyFont="1" applyFill="1" applyBorder="1"/>
    <xf numFmtId="0" fontId="22" fillId="7" borderId="18" xfId="0" applyFont="1" applyFill="1" applyBorder="1"/>
    <xf numFmtId="0" fontId="22" fillId="2" borderId="0" xfId="0" applyFont="1" applyFill="1" applyProtection="1">
      <protection locked="0"/>
    </xf>
    <xf numFmtId="0" fontId="25" fillId="2" borderId="0" xfId="0" applyFont="1" applyFill="1"/>
    <xf numFmtId="168" fontId="0" fillId="0" borderId="0" xfId="0" applyNumberFormat="1" applyProtection="1">
      <protection locked="0"/>
    </xf>
    <xf numFmtId="0" fontId="17" fillId="3" borderId="39" xfId="0" applyFont="1" applyFill="1" applyBorder="1" applyAlignment="1" applyProtection="1"/>
    <xf numFmtId="0" fontId="17" fillId="3" borderId="37" xfId="0" applyFont="1" applyFill="1" applyBorder="1" applyAlignment="1" applyProtection="1"/>
    <xf numFmtId="0" fontId="17" fillId="4" borderId="12" xfId="0" applyFont="1" applyFill="1" applyBorder="1" applyAlignment="1">
      <alignment wrapText="1"/>
    </xf>
    <xf numFmtId="0" fontId="0" fillId="5" borderId="10" xfId="0" applyFont="1" applyFill="1" applyBorder="1" applyProtection="1">
      <protection locked="0"/>
    </xf>
    <xf numFmtId="165" fontId="15" fillId="5" borderId="8" xfId="1" applyNumberFormat="1" applyFont="1" applyFill="1" applyBorder="1" applyProtection="1">
      <protection locked="0"/>
    </xf>
    <xf numFmtId="0" fontId="0" fillId="5" borderId="9" xfId="0" applyFont="1" applyFill="1" applyBorder="1" applyProtection="1">
      <protection locked="0"/>
    </xf>
    <xf numFmtId="165" fontId="15" fillId="5" borderId="4" xfId="1" applyNumberFormat="1" applyFont="1" applyFill="1" applyBorder="1" applyProtection="1">
      <protection locked="0"/>
    </xf>
    <xf numFmtId="0" fontId="0" fillId="5" borderId="25" xfId="0" applyFont="1" applyFill="1" applyBorder="1" applyProtection="1">
      <protection locked="0"/>
    </xf>
    <xf numFmtId="0" fontId="0" fillId="5" borderId="26" xfId="0" applyFill="1" applyBorder="1" applyProtection="1">
      <protection locked="0"/>
    </xf>
    <xf numFmtId="165" fontId="15" fillId="5" borderId="41" xfId="1" applyNumberFormat="1" applyFont="1" applyFill="1" applyBorder="1" applyProtection="1">
      <protection locked="0"/>
    </xf>
    <xf numFmtId="0" fontId="0" fillId="5" borderId="31" xfId="0" applyFont="1" applyFill="1" applyBorder="1" applyProtection="1">
      <protection locked="0"/>
    </xf>
    <xf numFmtId="0" fontId="0" fillId="5" borderId="8" xfId="0" applyFill="1" applyBorder="1" applyProtection="1">
      <protection locked="0"/>
    </xf>
    <xf numFmtId="0" fontId="0" fillId="5" borderId="4" xfId="0" applyFill="1" applyBorder="1" applyProtection="1">
      <protection locked="0"/>
    </xf>
    <xf numFmtId="165" fontId="15" fillId="5" borderId="25" xfId="1" applyNumberFormat="1" applyFont="1" applyFill="1" applyBorder="1" applyProtection="1">
      <protection locked="0"/>
    </xf>
    <xf numFmtId="0" fontId="0" fillId="5" borderId="41" xfId="0" applyFill="1" applyBorder="1" applyProtection="1">
      <protection locked="0"/>
    </xf>
    <xf numFmtId="165" fontId="15" fillId="5" borderId="31" xfId="1" applyNumberFormat="1" applyFont="1" applyFill="1" applyBorder="1" applyProtection="1">
      <protection locked="0"/>
    </xf>
    <xf numFmtId="3" fontId="0" fillId="5" borderId="9" xfId="0" applyNumberFormat="1" applyFill="1" applyBorder="1" applyProtection="1">
      <protection locked="0"/>
    </xf>
    <xf numFmtId="3" fontId="0" fillId="5" borderId="25" xfId="0" applyNumberFormat="1" applyFill="1" applyBorder="1" applyProtection="1">
      <protection locked="0"/>
    </xf>
    <xf numFmtId="3" fontId="0" fillId="5" borderId="31" xfId="0" applyNumberFormat="1" applyFill="1" applyBorder="1" applyProtection="1">
      <protection locked="0"/>
    </xf>
    <xf numFmtId="0" fontId="0" fillId="5" borderId="25" xfId="0" applyFill="1" applyBorder="1" applyProtection="1">
      <protection locked="0"/>
    </xf>
    <xf numFmtId="0" fontId="0" fillId="5" borderId="31" xfId="0" applyFill="1" applyBorder="1" applyProtection="1">
      <protection locked="0"/>
    </xf>
    <xf numFmtId="9" fontId="0" fillId="5" borderId="31" xfId="0" applyNumberFormat="1" applyFill="1" applyBorder="1" applyProtection="1">
      <protection locked="0"/>
    </xf>
    <xf numFmtId="0" fontId="22" fillId="2" borderId="0" xfId="0" applyFont="1" applyFill="1" applyProtection="1"/>
    <xf numFmtId="169" fontId="0" fillId="0" borderId="17" xfId="0" applyNumberFormat="1" applyBorder="1" applyProtection="1">
      <protection locked="0"/>
    </xf>
    <xf numFmtId="169" fontId="0" fillId="0" borderId="0" xfId="0" applyNumberFormat="1" applyBorder="1" applyProtection="1">
      <protection locked="0"/>
    </xf>
    <xf numFmtId="2" fontId="0" fillId="0" borderId="0" xfId="0" applyNumberFormat="1" applyProtection="1">
      <protection locked="0"/>
    </xf>
    <xf numFmtId="2" fontId="0" fillId="0" borderId="0" xfId="0" applyNumberFormat="1" applyBorder="1" applyProtection="1">
      <protection locked="0"/>
    </xf>
    <xf numFmtId="2" fontId="0" fillId="0" borderId="32" xfId="0" applyNumberFormat="1" applyBorder="1" applyProtection="1">
      <protection locked="0"/>
    </xf>
    <xf numFmtId="2" fontId="0" fillId="0" borderId="17" xfId="0" applyNumberFormat="1" applyBorder="1" applyProtection="1">
      <protection locked="0"/>
    </xf>
    <xf numFmtId="0" fontId="0" fillId="0" borderId="42" xfId="0" applyBorder="1" applyAlignment="1" applyProtection="1">
      <protection locked="0"/>
    </xf>
    <xf numFmtId="0" fontId="29" fillId="0" borderId="0" xfId="0" applyFont="1" applyFill="1" applyBorder="1" applyAlignment="1" applyProtection="1">
      <alignment horizontal="left" vertical="center"/>
      <protection locked="0"/>
    </xf>
    <xf numFmtId="0" fontId="0" fillId="0" borderId="0" xfId="0" applyAlignment="1" applyProtection="1">
      <protection locked="0"/>
    </xf>
    <xf numFmtId="0" fontId="0" fillId="0" borderId="43" xfId="0" applyBorder="1" applyProtection="1">
      <protection locked="0"/>
    </xf>
    <xf numFmtId="0" fontId="0" fillId="0" borderId="24" xfId="0" applyBorder="1" applyProtection="1">
      <protection locked="0"/>
    </xf>
    <xf numFmtId="0" fontId="30" fillId="2" borderId="0" xfId="0" applyFont="1" applyFill="1" applyAlignment="1" applyProtection="1">
      <alignment horizontal="center"/>
    </xf>
    <xf numFmtId="0" fontId="17" fillId="4" borderId="7" xfId="0" applyFont="1" applyFill="1" applyBorder="1" applyAlignment="1"/>
    <xf numFmtId="0" fontId="17" fillId="4" borderId="8" xfId="0" applyFont="1" applyFill="1" applyBorder="1" applyAlignment="1"/>
    <xf numFmtId="0" fontId="17" fillId="4" borderId="9" xfId="0" applyFont="1" applyFill="1" applyBorder="1" applyAlignment="1"/>
    <xf numFmtId="0" fontId="17" fillId="3" borderId="1" xfId="0" applyFont="1" applyFill="1" applyBorder="1" applyAlignment="1"/>
    <xf numFmtId="0" fontId="17" fillId="3" borderId="2" xfId="0" applyFont="1" applyFill="1" applyBorder="1" applyAlignment="1"/>
    <xf numFmtId="0" fontId="17" fillId="4" borderId="12" xfId="0" applyFont="1" applyFill="1" applyBorder="1" applyAlignment="1"/>
    <xf numFmtId="0" fontId="0" fillId="5" borderId="1" xfId="0" applyFill="1" applyBorder="1" applyProtection="1">
      <protection locked="0"/>
    </xf>
    <xf numFmtId="0" fontId="0" fillId="5" borderId="2" xfId="0" applyFill="1" applyBorder="1" applyProtection="1">
      <protection locked="0"/>
    </xf>
    <xf numFmtId="0" fontId="30" fillId="2" borderId="0" xfId="0" applyFont="1" applyFill="1"/>
    <xf numFmtId="165" fontId="15" fillId="5" borderId="44" xfId="1" applyNumberFormat="1" applyFont="1" applyFill="1" applyBorder="1" applyProtection="1">
      <protection locked="0"/>
    </xf>
    <xf numFmtId="165" fontId="15" fillId="5" borderId="33" xfId="1" applyNumberFormat="1" applyFont="1" applyFill="1" applyBorder="1" applyProtection="1">
      <protection locked="0"/>
    </xf>
    <xf numFmtId="165" fontId="15" fillId="5" borderId="45" xfId="1" applyNumberFormat="1" applyFont="1" applyFill="1" applyBorder="1" applyProtection="1">
      <protection locked="0"/>
    </xf>
    <xf numFmtId="9" fontId="0" fillId="0" borderId="0" xfId="0" applyNumberFormat="1" applyProtection="1">
      <protection locked="0"/>
    </xf>
    <xf numFmtId="0" fontId="44" fillId="10" borderId="0" xfId="6" applyFill="1" applyProtection="1"/>
    <xf numFmtId="0" fontId="44" fillId="11" borderId="0" xfId="6" applyFill="1" applyProtection="1"/>
    <xf numFmtId="0" fontId="44" fillId="12" borderId="0" xfId="6" applyFill="1" applyProtection="1"/>
    <xf numFmtId="0" fontId="44" fillId="13" borderId="0" xfId="6" applyFill="1" applyProtection="1"/>
    <xf numFmtId="0" fontId="19" fillId="5" borderId="0" xfId="0" applyFont="1" applyFill="1" applyProtection="1"/>
    <xf numFmtId="0" fontId="0" fillId="5" borderId="0" xfId="0" applyFill="1" applyProtection="1"/>
    <xf numFmtId="2" fontId="44" fillId="2" borderId="0" xfId="6" applyNumberFormat="1" applyFill="1" applyProtection="1"/>
    <xf numFmtId="0" fontId="44" fillId="14" borderId="0" xfId="6" applyFill="1" applyProtection="1"/>
    <xf numFmtId="0" fontId="17" fillId="3" borderId="4" xfId="0" applyFont="1" applyFill="1" applyBorder="1" applyAlignment="1">
      <alignment wrapText="1"/>
    </xf>
    <xf numFmtId="166" fontId="15" fillId="5" borderId="1" xfId="1" applyNumberFormat="1" applyFont="1" applyFill="1" applyBorder="1" applyAlignment="1">
      <alignment horizontal="left" vertical="center" wrapText="1"/>
    </xf>
    <xf numFmtId="166" fontId="15" fillId="5" borderId="2" xfId="1" applyNumberFormat="1" applyFont="1" applyFill="1" applyBorder="1" applyAlignment="1">
      <alignment horizontal="left" vertical="center"/>
    </xf>
    <xf numFmtId="166" fontId="15" fillId="5" borderId="10" xfId="1" applyNumberFormat="1" applyFont="1" applyFill="1" applyBorder="1" applyAlignment="1">
      <alignment horizontal="left" vertical="center" wrapText="1"/>
    </xf>
    <xf numFmtId="166" fontId="15" fillId="5" borderId="25" xfId="1" applyNumberFormat="1" applyFont="1" applyFill="1" applyBorder="1" applyAlignment="1">
      <alignment horizontal="left" vertical="center"/>
    </xf>
    <xf numFmtId="166" fontId="15" fillId="5" borderId="26" xfId="1" applyNumberFormat="1" applyFont="1" applyFill="1" applyBorder="1" applyAlignment="1">
      <alignment horizontal="left" vertical="center" wrapText="1"/>
    </xf>
    <xf numFmtId="166" fontId="15" fillId="5" borderId="31" xfId="1" applyNumberFormat="1" applyFont="1" applyFill="1" applyBorder="1" applyAlignment="1">
      <alignment horizontal="left" vertical="center"/>
    </xf>
    <xf numFmtId="165" fontId="0" fillId="2" borderId="0" xfId="0" applyNumberFormat="1" applyFill="1"/>
    <xf numFmtId="9" fontId="15" fillId="2" borderId="25" xfId="1" applyNumberFormat="1" applyFont="1" applyFill="1" applyBorder="1" applyProtection="1"/>
    <xf numFmtId="9" fontId="15" fillId="2" borderId="9" xfId="1" applyNumberFormat="1" applyFont="1" applyFill="1" applyBorder="1" applyProtection="1"/>
    <xf numFmtId="9" fontId="15" fillId="2" borderId="31" xfId="1" applyNumberFormat="1" applyFont="1" applyFill="1" applyBorder="1" applyProtection="1"/>
    <xf numFmtId="1" fontId="44" fillId="2" borderId="0" xfId="6" applyNumberFormat="1" applyFill="1" applyProtection="1"/>
    <xf numFmtId="0" fontId="25" fillId="2" borderId="0" xfId="0" applyFont="1" applyFill="1" applyProtection="1"/>
    <xf numFmtId="0" fontId="16" fillId="2" borderId="0" xfId="0" applyFont="1" applyFill="1" applyProtection="1"/>
    <xf numFmtId="2" fontId="0" fillId="0" borderId="0" xfId="0" applyNumberFormat="1" applyProtection="1"/>
    <xf numFmtId="0" fontId="17" fillId="2" borderId="4" xfId="0" applyFont="1" applyFill="1" applyBorder="1" applyProtection="1"/>
    <xf numFmtId="0" fontId="17" fillId="2" borderId="4" xfId="0" applyFont="1" applyFill="1" applyBorder="1" applyProtection="1">
      <protection locked="0"/>
    </xf>
    <xf numFmtId="168" fontId="0" fillId="0" borderId="0" xfId="0" applyNumberFormat="1" applyProtection="1"/>
    <xf numFmtId="0" fontId="17" fillId="2" borderId="4" xfId="0" applyFont="1" applyFill="1" applyBorder="1" applyAlignment="1" applyProtection="1">
      <alignment wrapText="1"/>
    </xf>
    <xf numFmtId="3" fontId="22" fillId="15" borderId="25" xfId="0" applyNumberFormat="1" applyFont="1" applyFill="1" applyBorder="1" applyProtection="1">
      <protection locked="0"/>
    </xf>
    <xf numFmtId="3" fontId="22" fillId="15" borderId="9" xfId="0" applyNumberFormat="1" applyFont="1" applyFill="1" applyBorder="1" applyProtection="1">
      <protection locked="0"/>
    </xf>
    <xf numFmtId="3" fontId="22" fillId="15" borderId="31" xfId="0" applyNumberFormat="1" applyFont="1" applyFill="1" applyBorder="1" applyProtection="1">
      <protection locked="0"/>
    </xf>
    <xf numFmtId="49" fontId="0" fillId="0" borderId="0" xfId="0" applyNumberFormat="1" applyProtection="1">
      <protection locked="0"/>
    </xf>
    <xf numFmtId="0" fontId="0" fillId="7" borderId="46" xfId="0" applyFill="1" applyBorder="1"/>
    <xf numFmtId="0" fontId="17" fillId="6" borderId="20" xfId="0" applyFont="1" applyFill="1" applyBorder="1" applyAlignment="1">
      <alignment wrapText="1"/>
    </xf>
    <xf numFmtId="0" fontId="17" fillId="16" borderId="29" xfId="0" applyFont="1" applyFill="1" applyBorder="1" applyAlignment="1" applyProtection="1">
      <alignment horizontal="center"/>
      <protection locked="0"/>
    </xf>
    <xf numFmtId="0" fontId="32" fillId="3" borderId="4" xfId="0" applyFont="1" applyFill="1" applyBorder="1" applyProtection="1">
      <protection locked="0"/>
    </xf>
    <xf numFmtId="0" fontId="17" fillId="6" borderId="47" xfId="0" applyFont="1" applyFill="1" applyBorder="1"/>
    <xf numFmtId="0" fontId="37" fillId="2" borderId="0" xfId="0" applyFont="1" applyFill="1" applyAlignment="1" applyProtection="1">
      <alignment vertical="top" wrapText="1"/>
    </xf>
    <xf numFmtId="0" fontId="36" fillId="2" borderId="0" xfId="0" applyFont="1" applyFill="1" applyAlignment="1" applyProtection="1">
      <alignment vertical="top" wrapText="1"/>
    </xf>
    <xf numFmtId="0" fontId="32" fillId="3" borderId="19" xfId="0" applyFont="1" applyFill="1" applyBorder="1" applyProtection="1"/>
    <xf numFmtId="0" fontId="32" fillId="3" borderId="22" xfId="0" applyFont="1" applyFill="1" applyBorder="1" applyProtection="1"/>
    <xf numFmtId="0" fontId="17" fillId="3" borderId="22" xfId="0" applyFont="1" applyFill="1" applyBorder="1" applyProtection="1"/>
    <xf numFmtId="0" fontId="17" fillId="3" borderId="20" xfId="0" applyFont="1" applyFill="1" applyBorder="1" applyAlignment="1" applyProtection="1"/>
    <xf numFmtId="0" fontId="17" fillId="3" borderId="1" xfId="0" applyFont="1" applyFill="1" applyBorder="1" applyProtection="1"/>
    <xf numFmtId="0" fontId="17" fillId="3" borderId="48" xfId="0" applyFont="1" applyFill="1" applyBorder="1" applyProtection="1"/>
    <xf numFmtId="0" fontId="31" fillId="0" borderId="0" xfId="0" applyFont="1" applyFill="1"/>
    <xf numFmtId="0" fontId="17" fillId="3" borderId="2" xfId="0" applyFont="1" applyFill="1" applyBorder="1" applyAlignment="1">
      <alignment vertical="center" wrapText="1"/>
    </xf>
    <xf numFmtId="0" fontId="17" fillId="3" borderId="3" xfId="0" applyFont="1" applyFill="1" applyBorder="1" applyAlignment="1"/>
    <xf numFmtId="0" fontId="17" fillId="3" borderId="3" xfId="0" applyFont="1" applyFill="1" applyBorder="1" applyAlignment="1">
      <alignment wrapText="1"/>
    </xf>
    <xf numFmtId="0" fontId="17" fillId="4" borderId="9" xfId="0" applyFont="1" applyFill="1" applyBorder="1" applyAlignment="1" applyProtection="1"/>
    <xf numFmtId="0" fontId="17" fillId="3" borderId="1" xfId="0" applyFont="1" applyFill="1" applyBorder="1" applyAlignment="1" applyProtection="1"/>
    <xf numFmtId="0" fontId="17" fillId="3" borderId="3" xfId="0" applyFont="1" applyFill="1" applyBorder="1" applyAlignment="1" applyProtection="1"/>
    <xf numFmtId="0" fontId="19" fillId="0" borderId="0" xfId="0" applyFont="1" applyFill="1"/>
    <xf numFmtId="0" fontId="35" fillId="2" borderId="0" xfId="4" applyFill="1" applyAlignment="1" applyProtection="1">
      <alignment vertical="top"/>
    </xf>
    <xf numFmtId="0" fontId="0" fillId="7" borderId="20" xfId="0" applyFill="1" applyBorder="1"/>
    <xf numFmtId="0" fontId="17" fillId="6" borderId="49" xfId="0" applyFont="1" applyFill="1" applyBorder="1"/>
    <xf numFmtId="0" fontId="0" fillId="0" borderId="0" xfId="0" applyFill="1"/>
    <xf numFmtId="0" fontId="36" fillId="0" borderId="0" xfId="0" applyFont="1" applyFill="1"/>
    <xf numFmtId="0" fontId="17" fillId="6" borderId="19"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32" fillId="3" borderId="4" xfId="0" applyFont="1" applyFill="1" applyBorder="1" applyProtection="1"/>
    <xf numFmtId="0" fontId="33" fillId="0" borderId="0" xfId="0" applyFont="1" applyFill="1" applyProtection="1">
      <protection locked="0"/>
    </xf>
    <xf numFmtId="168" fontId="15" fillId="0" borderId="0" xfId="9" applyNumberFormat="1" applyProtection="1">
      <protection locked="0"/>
    </xf>
    <xf numFmtId="0" fontId="15" fillId="0" borderId="0" xfId="9" applyProtection="1">
      <protection locked="0"/>
    </xf>
    <xf numFmtId="169" fontId="15" fillId="0" borderId="17" xfId="9" applyNumberFormat="1" applyBorder="1"/>
    <xf numFmtId="169" fontId="15" fillId="0" borderId="0" xfId="9" applyNumberFormat="1" applyBorder="1"/>
    <xf numFmtId="168" fontId="15" fillId="0" borderId="0" xfId="12" applyNumberFormat="1" applyProtection="1">
      <protection locked="0"/>
    </xf>
    <xf numFmtId="0" fontId="15" fillId="0" borderId="0" xfId="12" applyProtection="1">
      <protection locked="0"/>
    </xf>
    <xf numFmtId="169" fontId="15" fillId="0" borderId="17" xfId="12" applyNumberFormat="1" applyBorder="1"/>
    <xf numFmtId="169" fontId="15" fillId="0" borderId="0" xfId="12" applyNumberFormat="1" applyBorder="1"/>
    <xf numFmtId="0" fontId="15" fillId="0" borderId="32" xfId="12" applyBorder="1"/>
    <xf numFmtId="0" fontId="15" fillId="0" borderId="32" xfId="12" applyBorder="1" applyProtection="1">
      <protection locked="0"/>
    </xf>
    <xf numFmtId="168" fontId="15" fillId="0" borderId="0" xfId="8" applyNumberFormat="1" applyProtection="1">
      <protection locked="0"/>
    </xf>
    <xf numFmtId="0" fontId="15" fillId="0" borderId="0" xfId="10" applyProtection="1">
      <protection locked="0"/>
    </xf>
    <xf numFmtId="0" fontId="15" fillId="0" borderId="0" xfId="11" applyProtection="1">
      <protection locked="0"/>
    </xf>
    <xf numFmtId="0" fontId="15" fillId="0" borderId="0" xfId="15" applyProtection="1">
      <protection locked="0"/>
    </xf>
    <xf numFmtId="0" fontId="15" fillId="0" borderId="0" xfId="14" applyProtection="1">
      <protection locked="0"/>
    </xf>
    <xf numFmtId="0" fontId="15" fillId="0" borderId="0" xfId="7" applyProtection="1">
      <protection locked="0"/>
    </xf>
    <xf numFmtId="0" fontId="15" fillId="0" borderId="17" xfId="7" applyBorder="1" applyProtection="1">
      <protection locked="0"/>
    </xf>
    <xf numFmtId="0" fontId="15" fillId="0" borderId="0" xfId="7" applyBorder="1" applyProtection="1">
      <protection locked="0"/>
    </xf>
    <xf numFmtId="0" fontId="15" fillId="0" borderId="32" xfId="7" applyBorder="1" applyProtection="1">
      <protection locked="0"/>
    </xf>
    <xf numFmtId="0" fontId="15" fillId="0" borderId="0" xfId="16" applyProtection="1">
      <protection locked="0"/>
    </xf>
    <xf numFmtId="0" fontId="15" fillId="0" borderId="17" xfId="16" applyBorder="1" applyProtection="1">
      <protection locked="0"/>
    </xf>
    <xf numFmtId="0" fontId="15" fillId="0" borderId="0" xfId="16" applyBorder="1" applyProtection="1">
      <protection locked="0"/>
    </xf>
    <xf numFmtId="0" fontId="15" fillId="0" borderId="32" xfId="16" applyBorder="1" applyProtection="1">
      <protection locked="0"/>
    </xf>
    <xf numFmtId="0" fontId="15" fillId="0" borderId="4" xfId="13" applyFill="1" applyBorder="1" applyProtection="1">
      <protection locked="0"/>
    </xf>
    <xf numFmtId="0" fontId="15" fillId="0" borderId="4" xfId="13" applyBorder="1" applyProtection="1">
      <protection locked="0"/>
    </xf>
    <xf numFmtId="0" fontId="0" fillId="0" borderId="0" xfId="0" applyFont="1" applyFill="1"/>
    <xf numFmtId="0" fontId="15" fillId="0" borderId="0" xfId="0" applyFont="1" applyFill="1" applyProtection="1">
      <protection locked="0"/>
    </xf>
    <xf numFmtId="0" fontId="32" fillId="17" borderId="4" xfId="0" applyFont="1" applyFill="1" applyBorder="1" applyProtection="1">
      <protection locked="0"/>
    </xf>
    <xf numFmtId="170" fontId="0" fillId="0" borderId="0" xfId="0" applyNumberFormat="1" applyProtection="1">
      <protection locked="0"/>
    </xf>
    <xf numFmtId="169" fontId="45" fillId="0" borderId="17" xfId="9" applyNumberFormat="1" applyFont="1" applyBorder="1"/>
    <xf numFmtId="0" fontId="36" fillId="18" borderId="60" xfId="0" applyFont="1" applyFill="1" applyBorder="1" applyAlignment="1" applyProtection="1">
      <alignment wrapText="1"/>
    </xf>
    <xf numFmtId="0" fontId="0" fillId="18" borderId="61" xfId="0" applyFill="1" applyBorder="1" applyProtection="1"/>
    <xf numFmtId="2" fontId="15" fillId="0" borderId="0" xfId="9" applyNumberFormat="1" applyProtection="1">
      <protection locked="0"/>
    </xf>
    <xf numFmtId="170" fontId="15" fillId="0" borderId="0" xfId="10" applyNumberFormat="1" applyProtection="1">
      <protection locked="0"/>
    </xf>
    <xf numFmtId="4" fontId="0" fillId="7" borderId="4" xfId="0" applyNumberFormat="1" applyFill="1" applyBorder="1"/>
    <xf numFmtId="4" fontId="0" fillId="7" borderId="25" xfId="0" applyNumberFormat="1" applyFill="1" applyBorder="1"/>
    <xf numFmtId="4" fontId="0" fillId="7" borderId="41" xfId="0" applyNumberFormat="1" applyFill="1" applyBorder="1"/>
    <xf numFmtId="4" fontId="0" fillId="7" borderId="31" xfId="0" applyNumberFormat="1" applyFill="1" applyBorder="1"/>
    <xf numFmtId="0" fontId="38" fillId="2" borderId="0" xfId="0" applyFont="1" applyFill="1" applyAlignment="1" applyProtection="1">
      <alignment horizontal="center" vertical="center" wrapText="1"/>
    </xf>
    <xf numFmtId="167" fontId="0" fillId="5" borderId="34" xfId="0" applyNumberFormat="1" applyFill="1" applyBorder="1" applyAlignment="1" applyProtection="1">
      <alignment horizontal="left" vertical="center" wrapText="1"/>
      <protection locked="0"/>
    </xf>
    <xf numFmtId="167" fontId="0" fillId="5" borderId="51" xfId="0" applyNumberFormat="1" applyFill="1" applyBorder="1" applyAlignment="1" applyProtection="1">
      <alignment horizontal="left" vertical="center" wrapText="1"/>
      <protection locked="0"/>
    </xf>
    <xf numFmtId="167" fontId="0" fillId="5" borderId="52" xfId="0" applyNumberFormat="1" applyFill="1" applyBorder="1" applyAlignment="1" applyProtection="1">
      <alignment horizontal="left" vertical="center" wrapText="1"/>
      <protection locked="0"/>
    </xf>
    <xf numFmtId="167" fontId="0" fillId="5" borderId="54" xfId="0" applyNumberFormat="1" applyFill="1" applyBorder="1" applyAlignment="1" applyProtection="1">
      <alignment horizontal="left" vertical="center" wrapText="1"/>
      <protection locked="0"/>
    </xf>
    <xf numFmtId="167" fontId="0" fillId="5" borderId="55" xfId="0" applyNumberFormat="1" applyFill="1" applyBorder="1" applyAlignment="1" applyProtection="1">
      <alignment horizontal="left" vertical="center" wrapText="1"/>
      <protection locked="0"/>
    </xf>
    <xf numFmtId="167" fontId="0" fillId="5" borderId="50" xfId="0" applyNumberFormat="1" applyFill="1" applyBorder="1" applyAlignment="1" applyProtection="1">
      <alignment horizontal="left" vertical="center" wrapText="1"/>
      <protection locked="0"/>
    </xf>
    <xf numFmtId="167" fontId="33" fillId="5" borderId="54" xfId="0" applyNumberFormat="1" applyFont="1" applyFill="1" applyBorder="1" applyAlignment="1" applyProtection="1">
      <alignment horizontal="left" vertical="center" wrapText="1"/>
      <protection locked="0"/>
    </xf>
    <xf numFmtId="0" fontId="0" fillId="18" borderId="62" xfId="0" applyFill="1" applyBorder="1" applyAlignment="1" applyProtection="1">
      <alignment horizontal="left" vertical="top" wrapText="1"/>
    </xf>
    <xf numFmtId="0" fontId="0" fillId="18" borderId="63" xfId="0" applyFill="1" applyBorder="1" applyAlignment="1" applyProtection="1">
      <alignment horizontal="left" vertical="top" wrapText="1"/>
    </xf>
    <xf numFmtId="167" fontId="22" fillId="5" borderId="54" xfId="0" applyNumberFormat="1" applyFont="1" applyFill="1" applyBorder="1" applyAlignment="1" applyProtection="1">
      <alignment horizontal="left" vertical="center" wrapText="1"/>
      <protection locked="0"/>
    </xf>
    <xf numFmtId="167" fontId="22" fillId="5" borderId="55" xfId="0" applyNumberFormat="1" applyFont="1" applyFill="1" applyBorder="1" applyAlignment="1" applyProtection="1">
      <alignment horizontal="left" vertical="center" wrapText="1"/>
      <protection locked="0"/>
    </xf>
    <xf numFmtId="167" fontId="22" fillId="5" borderId="50" xfId="0" applyNumberFormat="1" applyFont="1" applyFill="1" applyBorder="1" applyAlignment="1" applyProtection="1">
      <alignment horizontal="left" vertical="center" wrapText="1"/>
      <protection locked="0"/>
    </xf>
    <xf numFmtId="0" fontId="36" fillId="2" borderId="0" xfId="0" applyFont="1" applyFill="1" applyAlignment="1" applyProtection="1">
      <alignment horizontal="left" vertical="top" wrapText="1"/>
    </xf>
    <xf numFmtId="0" fontId="0" fillId="5" borderId="2" xfId="0" applyFill="1" applyBorder="1" applyAlignment="1" applyProtection="1">
      <alignment horizontal="center" vertical="center" wrapText="1"/>
      <protection locked="0"/>
    </xf>
    <xf numFmtId="0" fontId="0" fillId="5" borderId="31" xfId="0" applyFill="1" applyBorder="1" applyAlignment="1" applyProtection="1">
      <alignment horizontal="center" vertical="center" wrapText="1"/>
      <protection locked="0"/>
    </xf>
    <xf numFmtId="0" fontId="0" fillId="5" borderId="12" xfId="0" applyFill="1" applyBorder="1" applyAlignment="1" applyProtection="1">
      <alignment horizontal="center" vertical="center" wrapText="1"/>
      <protection locked="0"/>
    </xf>
    <xf numFmtId="0" fontId="0" fillId="5" borderId="53" xfId="0" applyFill="1" applyBorder="1" applyAlignment="1" applyProtection="1">
      <alignment horizontal="center" vertical="center" wrapText="1"/>
      <protection locked="0"/>
    </xf>
    <xf numFmtId="167" fontId="0" fillId="5" borderId="2" xfId="0" applyNumberFormat="1" applyFill="1" applyBorder="1" applyAlignment="1" applyProtection="1">
      <alignment horizontal="center" vertical="center" wrapText="1"/>
      <protection locked="0"/>
    </xf>
    <xf numFmtId="167" fontId="0" fillId="5" borderId="31" xfId="0" applyNumberFormat="1" applyFill="1" applyBorder="1" applyAlignment="1" applyProtection="1">
      <alignment horizontal="center" vertical="center" wrapText="1"/>
      <protection locked="0"/>
    </xf>
    <xf numFmtId="0" fontId="37" fillId="2" borderId="0" xfId="0" applyFont="1" applyFill="1" applyAlignment="1" applyProtection="1">
      <alignment horizontal="left" vertical="top" wrapText="1"/>
    </xf>
    <xf numFmtId="0" fontId="0" fillId="5" borderId="8" xfId="0" applyFill="1" applyBorder="1" applyAlignment="1" applyProtection="1">
      <alignment vertical="center"/>
      <protection locked="0"/>
    </xf>
    <xf numFmtId="0" fontId="0" fillId="5" borderId="47" xfId="0" applyFill="1" applyBorder="1" applyAlignment="1" applyProtection="1">
      <alignment vertical="center"/>
      <protection locked="0"/>
    </xf>
    <xf numFmtId="0" fontId="0" fillId="5" borderId="8" xfId="0" applyFill="1" applyBorder="1" applyAlignment="1" applyProtection="1">
      <alignment vertical="center" wrapText="1"/>
      <protection locked="0"/>
    </xf>
    <xf numFmtId="0" fontId="0" fillId="5" borderId="47" xfId="0" applyFill="1" applyBorder="1" applyAlignment="1" applyProtection="1">
      <alignment vertical="center" wrapText="1"/>
      <protection locked="0"/>
    </xf>
    <xf numFmtId="0" fontId="19" fillId="2" borderId="42" xfId="0" applyFont="1" applyFill="1" applyBorder="1" applyAlignment="1">
      <alignment vertical="center"/>
    </xf>
    <xf numFmtId="0" fontId="19" fillId="2" borderId="0" xfId="0" applyFont="1" applyFill="1" applyAlignment="1">
      <alignment vertical="center"/>
    </xf>
    <xf numFmtId="0" fontId="22" fillId="5" borderId="8" xfId="0" applyFont="1" applyFill="1" applyBorder="1" applyAlignment="1" applyProtection="1">
      <alignment horizontal="center" vertical="center"/>
      <protection locked="0"/>
    </xf>
    <xf numFmtId="0" fontId="22" fillId="5" borderId="47"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22" fillId="5" borderId="33" xfId="0" applyFont="1" applyFill="1" applyBorder="1" applyAlignment="1" applyProtection="1">
      <alignment horizontal="center" vertical="center"/>
      <protection locked="0"/>
    </xf>
    <xf numFmtId="0" fontId="22" fillId="5" borderId="34" xfId="0" applyFont="1" applyFill="1" applyBorder="1" applyAlignment="1" applyProtection="1">
      <alignment horizontal="center" vertical="center"/>
      <protection locked="0"/>
    </xf>
    <xf numFmtId="0" fontId="22" fillId="5" borderId="57" xfId="0" applyFont="1" applyFill="1" applyBorder="1" applyAlignment="1" applyProtection="1">
      <alignment horizontal="center" vertical="center"/>
      <protection locked="0"/>
    </xf>
    <xf numFmtId="0" fontId="22" fillId="9" borderId="8" xfId="0" applyFont="1" applyFill="1" applyBorder="1" applyAlignment="1" applyProtection="1">
      <alignment horizontal="center" vertical="center"/>
    </xf>
    <xf numFmtId="0" fontId="22" fillId="9" borderId="47" xfId="0" applyFont="1" applyFill="1" applyBorder="1" applyAlignment="1" applyProtection="1">
      <alignment horizontal="center" vertical="center"/>
    </xf>
    <xf numFmtId="0" fontId="0" fillId="2" borderId="0" xfId="0" applyFill="1" applyBorder="1" applyAlignment="1" applyProtection="1">
      <alignment horizontal="center"/>
    </xf>
    <xf numFmtId="0" fontId="17" fillId="3" borderId="3" xfId="0" applyFont="1" applyFill="1" applyBorder="1" applyAlignment="1" applyProtection="1">
      <alignment horizontal="center" vertical="center"/>
    </xf>
    <xf numFmtId="0" fontId="17" fillId="3" borderId="48" xfId="0" applyFont="1" applyFill="1" applyBorder="1" applyAlignment="1" applyProtection="1">
      <alignment horizontal="center" vertical="center"/>
    </xf>
    <xf numFmtId="0" fontId="17" fillId="3" borderId="47" xfId="0" applyFont="1" applyFill="1" applyBorder="1" applyAlignment="1" applyProtection="1">
      <alignment horizontal="center" vertical="center"/>
    </xf>
    <xf numFmtId="0" fontId="17" fillId="3" borderId="57" xfId="0" applyFont="1" applyFill="1" applyBorder="1" applyAlignment="1" applyProtection="1">
      <alignment horizontal="center" vertical="center"/>
    </xf>
    <xf numFmtId="0" fontId="22" fillId="5" borderId="8" xfId="0" applyFont="1" applyFill="1" applyBorder="1" applyAlignment="1" applyProtection="1">
      <alignment horizontal="center" vertical="center" wrapText="1"/>
    </xf>
    <xf numFmtId="0" fontId="22" fillId="5" borderId="47" xfId="0" applyFont="1" applyFill="1" applyBorder="1" applyAlignment="1" applyProtection="1">
      <alignment horizontal="center" vertical="center" wrapText="1"/>
    </xf>
    <xf numFmtId="0" fontId="22" fillId="9" borderId="8" xfId="0" applyFont="1" applyFill="1" applyBorder="1" applyAlignment="1" applyProtection="1">
      <alignment horizontal="center" vertical="center" wrapText="1"/>
    </xf>
    <xf numFmtId="0" fontId="22" fillId="9" borderId="47" xfId="0" applyFont="1" applyFill="1" applyBorder="1" applyAlignment="1" applyProtection="1">
      <alignment horizontal="center" vertical="center" wrapText="1"/>
    </xf>
    <xf numFmtId="0" fontId="22" fillId="5" borderId="33" xfId="0" applyFont="1" applyFill="1" applyBorder="1" applyAlignment="1" applyProtection="1">
      <alignment horizontal="center" vertical="center" wrapText="1"/>
    </xf>
    <xf numFmtId="0" fontId="22" fillId="5" borderId="57" xfId="0" applyFont="1" applyFill="1" applyBorder="1" applyAlignment="1" applyProtection="1">
      <alignment horizontal="center" vertical="center" wrapText="1"/>
    </xf>
    <xf numFmtId="0" fontId="0" fillId="5" borderId="36" xfId="0" applyFill="1" applyBorder="1" applyAlignment="1" applyProtection="1">
      <alignment horizontal="center" vertical="center"/>
      <protection locked="0"/>
    </xf>
    <xf numFmtId="0" fontId="0" fillId="5" borderId="56" xfId="0" applyFill="1" applyBorder="1" applyAlignment="1" applyProtection="1">
      <alignment horizontal="center" vertical="center"/>
      <protection locked="0"/>
    </xf>
    <xf numFmtId="0" fontId="22" fillId="5" borderId="49" xfId="0" applyFont="1" applyFill="1" applyBorder="1" applyAlignment="1" applyProtection="1">
      <alignment horizontal="center" vertical="center"/>
      <protection locked="0"/>
    </xf>
    <xf numFmtId="0" fontId="22" fillId="5" borderId="49" xfId="0" applyFont="1" applyFill="1" applyBorder="1" applyAlignment="1" applyProtection="1">
      <alignment horizontal="center" vertical="center" wrapText="1"/>
    </xf>
    <xf numFmtId="0" fontId="22" fillId="9" borderId="49" xfId="0" applyFont="1" applyFill="1" applyBorder="1" applyAlignment="1" applyProtection="1">
      <alignment horizontal="center" vertical="center" wrapText="1"/>
    </xf>
    <xf numFmtId="0" fontId="22" fillId="5" borderId="54" xfId="0" applyFont="1" applyFill="1" applyBorder="1" applyAlignment="1" applyProtection="1">
      <alignment horizontal="center" vertical="center" wrapText="1"/>
    </xf>
    <xf numFmtId="0" fontId="0" fillId="5" borderId="39" xfId="0" applyFill="1" applyBorder="1" applyAlignment="1" applyProtection="1">
      <alignment horizontal="left" vertical="top" wrapText="1"/>
      <protection locked="0"/>
    </xf>
    <xf numFmtId="0" fontId="0" fillId="5" borderId="32" xfId="0" applyFill="1" applyBorder="1" applyAlignment="1" applyProtection="1">
      <alignment horizontal="left" vertical="top" wrapText="1"/>
      <protection locked="0"/>
    </xf>
    <xf numFmtId="0" fontId="0" fillId="5" borderId="37" xfId="0" applyFill="1" applyBorder="1" applyAlignment="1" applyProtection="1">
      <alignment horizontal="left" vertical="top" wrapText="1"/>
      <protection locked="0"/>
    </xf>
    <xf numFmtId="4" fontId="0" fillId="19" borderId="9" xfId="0" applyNumberFormat="1" applyFill="1" applyBorder="1" applyAlignment="1">
      <alignment horizontal="center" vertical="center"/>
    </xf>
    <xf numFmtId="4" fontId="0" fillId="7" borderId="53" xfId="0" applyNumberFormat="1" applyFill="1" applyBorder="1" applyAlignment="1">
      <alignment horizontal="center" vertical="center"/>
    </xf>
    <xf numFmtId="4" fontId="0" fillId="19" borderId="13" xfId="0" applyNumberFormat="1" applyFill="1" applyBorder="1" applyAlignment="1">
      <alignment horizontal="center" vertical="center"/>
    </xf>
    <xf numFmtId="4" fontId="0" fillId="7" borderId="25" xfId="0" applyNumberFormat="1" applyFill="1" applyBorder="1" applyAlignment="1">
      <alignment horizontal="center" vertical="center"/>
    </xf>
    <xf numFmtId="4" fontId="37" fillId="7" borderId="9" xfId="0" applyNumberFormat="1" applyFont="1" applyFill="1" applyBorder="1" applyAlignment="1">
      <alignment horizontal="center" vertical="center"/>
    </xf>
    <xf numFmtId="4" fontId="0" fillId="7" borderId="13" xfId="0" applyNumberFormat="1" applyFill="1" applyBorder="1" applyAlignment="1">
      <alignment horizontal="center" vertical="center"/>
    </xf>
    <xf numFmtId="4" fontId="0" fillId="19" borderId="4" xfId="0" applyNumberFormat="1" applyFill="1" applyBorder="1" applyAlignment="1">
      <alignment horizontal="center" vertical="center"/>
    </xf>
    <xf numFmtId="4" fontId="0" fillId="7" borderId="43" xfId="0" applyNumberFormat="1" applyFill="1" applyBorder="1" applyAlignment="1">
      <alignment horizontal="center" vertical="center"/>
    </xf>
    <xf numFmtId="4" fontId="0" fillId="7" borderId="58" xfId="0" applyNumberFormat="1" applyFill="1" applyBorder="1" applyAlignment="1">
      <alignment horizontal="center" vertical="center"/>
    </xf>
    <xf numFmtId="4" fontId="0" fillId="19" borderId="41" xfId="0" applyNumberFormat="1" applyFill="1" applyBorder="1" applyAlignment="1">
      <alignment horizontal="center" vertical="center"/>
    </xf>
    <xf numFmtId="3" fontId="0" fillId="7" borderId="11" xfId="0" applyNumberFormat="1" applyFill="1" applyBorder="1" applyAlignment="1">
      <alignment horizontal="left" vertical="top" wrapText="1"/>
    </xf>
    <xf numFmtId="3" fontId="0" fillId="7" borderId="55" xfId="0" applyNumberFormat="1" applyFill="1" applyBorder="1" applyAlignment="1">
      <alignment horizontal="left" vertical="top" wrapText="1"/>
    </xf>
    <xf numFmtId="3" fontId="0" fillId="7" borderId="50" xfId="0" applyNumberFormat="1" applyFill="1" applyBorder="1" applyAlignment="1">
      <alignment horizontal="left" vertical="top" wrapText="1"/>
    </xf>
    <xf numFmtId="3" fontId="0" fillId="7" borderId="17" xfId="0" applyNumberFormat="1" applyFill="1" applyBorder="1" applyAlignment="1">
      <alignment horizontal="left" vertical="top" wrapText="1"/>
    </xf>
    <xf numFmtId="3" fontId="0" fillId="7" borderId="0" xfId="0" applyNumberFormat="1" applyFill="1" applyBorder="1" applyAlignment="1">
      <alignment horizontal="left" vertical="top" wrapText="1"/>
    </xf>
    <xf numFmtId="3" fontId="0" fillId="7" borderId="24" xfId="0" applyNumberFormat="1" applyFill="1" applyBorder="1" applyAlignment="1">
      <alignment horizontal="left" vertical="top" wrapText="1"/>
    </xf>
    <xf numFmtId="3" fontId="0" fillId="7" borderId="16" xfId="0" applyNumberFormat="1" applyFill="1" applyBorder="1" applyAlignment="1">
      <alignment horizontal="left" vertical="top" wrapText="1"/>
    </xf>
    <xf numFmtId="3" fontId="0" fillId="7" borderId="51" xfId="0" applyNumberFormat="1" applyFill="1" applyBorder="1" applyAlignment="1">
      <alignment horizontal="left" vertical="top" wrapText="1"/>
    </xf>
    <xf numFmtId="3" fontId="0" fillId="7" borderId="52" xfId="0" applyNumberFormat="1" applyFill="1" applyBorder="1" applyAlignment="1">
      <alignment horizontal="left" vertical="top" wrapText="1"/>
    </xf>
    <xf numFmtId="4" fontId="0" fillId="7" borderId="59" xfId="0" applyNumberFormat="1" applyFill="1" applyBorder="1" applyAlignment="1">
      <alignment horizontal="center" vertical="center"/>
    </xf>
    <xf numFmtId="4" fontId="0" fillId="7" borderId="12" xfId="0" applyNumberFormat="1" applyFill="1" applyBorder="1" applyAlignment="1">
      <alignment horizontal="center" vertical="center"/>
    </xf>
    <xf numFmtId="4" fontId="0" fillId="7" borderId="27" xfId="0" applyNumberFormat="1" applyFill="1" applyBorder="1" applyAlignment="1">
      <alignment horizontal="center" vertical="center"/>
    </xf>
    <xf numFmtId="9" fontId="0" fillId="7" borderId="9" xfId="0" applyNumberFormat="1" applyFill="1" applyBorder="1" applyAlignment="1">
      <alignment horizontal="center" vertical="center"/>
    </xf>
    <xf numFmtId="9" fontId="0" fillId="7" borderId="13" xfId="0" applyNumberFormat="1" applyFill="1" applyBorder="1" applyAlignment="1">
      <alignment horizontal="center" vertical="center"/>
    </xf>
    <xf numFmtId="9" fontId="0" fillId="7" borderId="43" xfId="0" applyNumberFormat="1" applyFill="1" applyBorder="1" applyAlignment="1">
      <alignment horizontal="center" vertical="center"/>
    </xf>
    <xf numFmtId="9" fontId="0" fillId="7" borderId="58" xfId="0" applyNumberFormat="1" applyFill="1" applyBorder="1" applyAlignment="1">
      <alignment horizontal="center" vertical="center"/>
    </xf>
    <xf numFmtId="3" fontId="0" fillId="19" borderId="9" xfId="0" applyNumberFormat="1" applyFill="1" applyBorder="1" applyAlignment="1">
      <alignment horizontal="center" vertical="center"/>
    </xf>
    <xf numFmtId="3" fontId="0" fillId="7" borderId="13" xfId="0" applyNumberFormat="1" applyFill="1" applyBorder="1" applyAlignment="1">
      <alignment horizontal="center" vertical="center"/>
    </xf>
    <xf numFmtId="3" fontId="0" fillId="7" borderId="53" xfId="0" applyNumberFormat="1" applyFill="1" applyBorder="1" applyAlignment="1">
      <alignment horizontal="center" vertical="center"/>
    </xf>
    <xf numFmtId="9" fontId="0" fillId="7" borderId="53" xfId="0" applyNumberFormat="1" applyFill="1" applyBorder="1" applyAlignment="1">
      <alignment horizontal="center" vertical="center"/>
    </xf>
  </cellXfs>
  <cellStyles count="17">
    <cellStyle name="Comma" xfId="1" builtinId="3"/>
    <cellStyle name="Comma 2" xfId="2"/>
    <cellStyle name="Comma 2 2" xfId="3"/>
    <cellStyle name="Hyperlink" xfId="4" builtinId="8"/>
    <cellStyle name="Normal" xfId="0" builtinId="0"/>
    <cellStyle name="Normal 11 2" xfId="5"/>
    <cellStyle name="Normal 2" xfId="6"/>
    <cellStyle name="常规_Reference - Logistics Distance" xfId="7"/>
    <cellStyle name="常规_Reference Data - Electricity" xfId="8"/>
    <cellStyle name="常规_Reference Data - Fuel EFs" xfId="9"/>
    <cellStyle name="常规_Reference Data - Heat" xfId="10"/>
    <cellStyle name="常规_Reference Data - Steam" xfId="11"/>
    <cellStyle name="常规_Reference Data - Transport fuel" xfId="12"/>
    <cellStyle name="常规_Reference Data - Waste EFs" xfId="13"/>
    <cellStyle name="常规_Reference Material EFs EEIO" xfId="14"/>
    <cellStyle name="常规_Reference Material EFs Quantity" xfId="15"/>
    <cellStyle name="常规_Reference Passenger Transport"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t>Scope 1 Emissions by Activity</a:t>
            </a:r>
          </a:p>
        </c:rich>
      </c:tx>
      <c:layout>
        <c:manualLayout>
          <c:xMode val="edge"/>
          <c:yMode val="edge"/>
          <c:x val="0.11124011865380733"/>
          <c:y val="1.9429862933799941E-4"/>
        </c:manualLayout>
      </c:layout>
      <c:overlay val="0"/>
      <c:spPr>
        <a:noFill/>
        <a:ln w="25400">
          <a:noFill/>
        </a:ln>
      </c:spPr>
    </c:title>
    <c:autoTitleDeleted val="0"/>
    <c:plotArea>
      <c:layout>
        <c:manualLayout>
          <c:layoutTarget val="inner"/>
          <c:xMode val="edge"/>
          <c:yMode val="edge"/>
          <c:x val="0.30204774015329922"/>
          <c:y val="0.40987934975869988"/>
          <c:w val="0.41280133618299431"/>
          <c:h val="0.47522098044196087"/>
        </c:manualLayout>
      </c:layout>
      <c:pieChart>
        <c:varyColors val="1"/>
        <c:ser>
          <c:idx val="0"/>
          <c:order val="0"/>
          <c:dPt>
            <c:idx val="0"/>
            <c:bubble3D val="0"/>
            <c:extLst>
              <c:ext xmlns:c16="http://schemas.microsoft.com/office/drawing/2014/chart" uri="{C3380CC4-5D6E-409C-BE32-E72D297353CC}">
                <c16:uniqueId val="{00000000-DE54-4EEA-B74A-DEC27D89AC99}"/>
              </c:ext>
            </c:extLst>
          </c:dPt>
          <c:dPt>
            <c:idx val="1"/>
            <c:bubble3D val="0"/>
            <c:extLst>
              <c:ext xmlns:c16="http://schemas.microsoft.com/office/drawing/2014/chart" uri="{C3380CC4-5D6E-409C-BE32-E72D297353CC}">
                <c16:uniqueId val="{00000001-DE54-4EEA-B74A-DEC27D89AC99}"/>
              </c:ext>
            </c:extLst>
          </c:dPt>
          <c:dPt>
            <c:idx val="2"/>
            <c:bubble3D val="0"/>
            <c:extLst>
              <c:ext xmlns:c16="http://schemas.microsoft.com/office/drawing/2014/chart" uri="{C3380CC4-5D6E-409C-BE32-E72D297353CC}">
                <c16:uniqueId val="{00000002-DE54-4EEA-B74A-DEC27D89AC99}"/>
              </c:ext>
            </c:extLst>
          </c:dPt>
          <c:dPt>
            <c:idx val="3"/>
            <c:bubble3D val="0"/>
            <c:extLst>
              <c:ext xmlns:c16="http://schemas.microsoft.com/office/drawing/2014/chart" uri="{C3380CC4-5D6E-409C-BE32-E72D297353CC}">
                <c16:uniqueId val="{00000003-DE54-4EEA-B74A-DEC27D89AC99}"/>
              </c:ext>
            </c:extLst>
          </c:dPt>
          <c:dPt>
            <c:idx val="4"/>
            <c:bubble3D val="0"/>
            <c:extLst>
              <c:ext xmlns:c16="http://schemas.microsoft.com/office/drawing/2014/chart" uri="{C3380CC4-5D6E-409C-BE32-E72D297353CC}">
                <c16:uniqueId val="{00000004-DE54-4EEA-B74A-DEC27D89AC99}"/>
              </c:ext>
            </c:extLst>
          </c:dPt>
          <c:dPt>
            <c:idx val="5"/>
            <c:bubble3D val="0"/>
            <c:extLst>
              <c:ext xmlns:c16="http://schemas.microsoft.com/office/drawing/2014/chart" uri="{C3380CC4-5D6E-409C-BE32-E72D297353CC}">
                <c16:uniqueId val="{00000005-DE54-4EEA-B74A-DEC27D89AC99}"/>
              </c:ext>
            </c:extLst>
          </c:dPt>
          <c:dLbls>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('13. Results（结果）'!$D$43,'13. Results（结果）'!$D$45,'13. Results（结果）'!$D$47,'13. Results（结果）'!$D$49,'13. Results（结果）'!$D$53)</c:f>
              <c:strCache>
                <c:ptCount val="5"/>
                <c:pt idx="0">
                  <c:v>On-Site Combustion</c:v>
                </c:pt>
                <c:pt idx="1">
                  <c:v>On-Site Vehicles</c:v>
                </c:pt>
                <c:pt idx="2">
                  <c:v>Process and Fugitive Emissions</c:v>
                </c:pt>
                <c:pt idx="3">
                  <c:v>Inbound Logistics</c:v>
                </c:pt>
                <c:pt idx="4">
                  <c:v>Business Travel</c:v>
                </c:pt>
              </c:strCache>
            </c:strRef>
          </c:cat>
          <c:val>
            <c:numRef>
              <c:f>('13. Results（结果）'!$E$42,'13. Results（结果）'!$E$44,'13. Results（结果）'!$E$46,'13. Results（结果）'!$E$48,'13. Results（结果）'!$E$50,'13. Results（结果）'!$E$52)</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DE54-4EEA-B74A-DEC27D89AC99}"/>
            </c:ext>
          </c:extLst>
        </c:ser>
        <c:ser>
          <c:idx val="1"/>
          <c:order val="1"/>
          <c:dPt>
            <c:idx val="0"/>
            <c:bubble3D val="0"/>
            <c:extLst>
              <c:ext xmlns:c16="http://schemas.microsoft.com/office/drawing/2014/chart" uri="{C3380CC4-5D6E-409C-BE32-E72D297353CC}">
                <c16:uniqueId val="{00000007-DE54-4EEA-B74A-DEC27D89AC99}"/>
              </c:ext>
            </c:extLst>
          </c:dPt>
          <c:dPt>
            <c:idx val="1"/>
            <c:bubble3D val="0"/>
            <c:extLst>
              <c:ext xmlns:c16="http://schemas.microsoft.com/office/drawing/2014/chart" uri="{C3380CC4-5D6E-409C-BE32-E72D297353CC}">
                <c16:uniqueId val="{00000008-DE54-4EEA-B74A-DEC27D89AC99}"/>
              </c:ext>
            </c:extLst>
          </c:dPt>
          <c:dPt>
            <c:idx val="2"/>
            <c:bubble3D val="0"/>
            <c:extLst>
              <c:ext xmlns:c16="http://schemas.microsoft.com/office/drawing/2014/chart" uri="{C3380CC4-5D6E-409C-BE32-E72D297353CC}">
                <c16:uniqueId val="{00000009-DE54-4EEA-B74A-DEC27D89AC99}"/>
              </c:ext>
            </c:extLst>
          </c:dPt>
          <c:dPt>
            <c:idx val="3"/>
            <c:bubble3D val="0"/>
            <c:extLst>
              <c:ext xmlns:c16="http://schemas.microsoft.com/office/drawing/2014/chart" uri="{C3380CC4-5D6E-409C-BE32-E72D297353CC}">
                <c16:uniqueId val="{0000000A-DE54-4EEA-B74A-DEC27D89AC99}"/>
              </c:ext>
            </c:extLst>
          </c:dPt>
          <c:dPt>
            <c:idx val="4"/>
            <c:bubble3D val="0"/>
            <c:extLst>
              <c:ext xmlns:c16="http://schemas.microsoft.com/office/drawing/2014/chart" uri="{C3380CC4-5D6E-409C-BE32-E72D297353CC}">
                <c16:uniqueId val="{0000000B-DE54-4EEA-B74A-DEC27D89AC99}"/>
              </c:ext>
            </c:extLst>
          </c:dPt>
          <c:dPt>
            <c:idx val="5"/>
            <c:bubble3D val="0"/>
            <c:extLst>
              <c:ext xmlns:c16="http://schemas.microsoft.com/office/drawing/2014/chart" uri="{C3380CC4-5D6E-409C-BE32-E72D297353CC}">
                <c16:uniqueId val="{0000000C-DE54-4EEA-B74A-DEC27D89AC99}"/>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Results（结果）'!$D$43,'13. Results（结果）'!$D$45,'13. Results（结果）'!$D$47,'13. Results（结果）'!$D$49,'13. Results（结果）'!$D$53)</c:f>
              <c:strCache>
                <c:ptCount val="5"/>
                <c:pt idx="0">
                  <c:v>On-Site Combustion</c:v>
                </c:pt>
                <c:pt idx="1">
                  <c:v>On-Site Vehicles</c:v>
                </c:pt>
                <c:pt idx="2">
                  <c:v>Process and Fugitive Emissions</c:v>
                </c:pt>
                <c:pt idx="3">
                  <c:v>Inbound Logistics</c:v>
                </c:pt>
                <c:pt idx="4">
                  <c:v>Business Travel</c:v>
                </c:pt>
              </c:strCache>
            </c:strRef>
          </c:cat>
          <c:val>
            <c:numRef>
              <c:f>'13. Results（结果）'!$E$42</c:f>
              <c:numCache>
                <c:formatCode>#,##0.00</c:formatCode>
                <c:ptCount val="1"/>
                <c:pt idx="0">
                  <c:v>0</c:v>
                </c:pt>
              </c:numCache>
            </c:numRef>
          </c:val>
          <c:extLst>
            <c:ext xmlns:c16="http://schemas.microsoft.com/office/drawing/2014/chart" uri="{C3380CC4-5D6E-409C-BE32-E72D297353CC}">
              <c16:uniqueId val="{0000000D-DE54-4EEA-B74A-DEC27D89AC99}"/>
            </c:ext>
          </c:extLst>
        </c:ser>
        <c:ser>
          <c:idx val="2"/>
          <c:order val="2"/>
          <c:dPt>
            <c:idx val="0"/>
            <c:bubble3D val="0"/>
            <c:extLst>
              <c:ext xmlns:c16="http://schemas.microsoft.com/office/drawing/2014/chart" uri="{C3380CC4-5D6E-409C-BE32-E72D297353CC}">
                <c16:uniqueId val="{0000000E-DE54-4EEA-B74A-DEC27D89AC99}"/>
              </c:ext>
            </c:extLst>
          </c:dPt>
          <c:dPt>
            <c:idx val="1"/>
            <c:bubble3D val="0"/>
            <c:extLst>
              <c:ext xmlns:c16="http://schemas.microsoft.com/office/drawing/2014/chart" uri="{C3380CC4-5D6E-409C-BE32-E72D297353CC}">
                <c16:uniqueId val="{0000000F-DE54-4EEA-B74A-DEC27D89AC99}"/>
              </c:ext>
            </c:extLst>
          </c:dPt>
          <c:dPt>
            <c:idx val="2"/>
            <c:bubble3D val="0"/>
            <c:extLst>
              <c:ext xmlns:c16="http://schemas.microsoft.com/office/drawing/2014/chart" uri="{C3380CC4-5D6E-409C-BE32-E72D297353CC}">
                <c16:uniqueId val="{00000010-DE54-4EEA-B74A-DEC27D89AC99}"/>
              </c:ext>
            </c:extLst>
          </c:dPt>
          <c:dPt>
            <c:idx val="3"/>
            <c:bubble3D val="0"/>
            <c:extLst>
              <c:ext xmlns:c16="http://schemas.microsoft.com/office/drawing/2014/chart" uri="{C3380CC4-5D6E-409C-BE32-E72D297353CC}">
                <c16:uniqueId val="{00000011-DE54-4EEA-B74A-DEC27D89AC99}"/>
              </c:ext>
            </c:extLst>
          </c:dPt>
          <c:dPt>
            <c:idx val="4"/>
            <c:bubble3D val="0"/>
            <c:extLst>
              <c:ext xmlns:c16="http://schemas.microsoft.com/office/drawing/2014/chart" uri="{C3380CC4-5D6E-409C-BE32-E72D297353CC}">
                <c16:uniqueId val="{00000012-DE54-4EEA-B74A-DEC27D89AC99}"/>
              </c:ext>
            </c:extLst>
          </c:dPt>
          <c:dPt>
            <c:idx val="5"/>
            <c:bubble3D val="0"/>
            <c:extLst>
              <c:ext xmlns:c16="http://schemas.microsoft.com/office/drawing/2014/chart" uri="{C3380CC4-5D6E-409C-BE32-E72D297353CC}">
                <c16:uniqueId val="{00000013-DE54-4EEA-B74A-DEC27D89AC99}"/>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Results（结果）'!$D$43,'13. Results（结果）'!$D$45,'13. Results（结果）'!$D$47,'13. Results（结果）'!$D$49,'13. Results（结果）'!$D$53)</c:f>
              <c:strCache>
                <c:ptCount val="5"/>
                <c:pt idx="0">
                  <c:v>On-Site Combustion</c:v>
                </c:pt>
                <c:pt idx="1">
                  <c:v>On-Site Vehicles</c:v>
                </c:pt>
                <c:pt idx="2">
                  <c:v>Process and Fugitive Emissions</c:v>
                </c:pt>
                <c:pt idx="3">
                  <c:v>Inbound Logistics</c:v>
                </c:pt>
                <c:pt idx="4">
                  <c:v>Business Travel</c:v>
                </c:pt>
              </c:strCache>
            </c:strRef>
          </c:cat>
          <c:val>
            <c:numRef>
              <c:f>'13. Results（结果）'!$D$44</c:f>
              <c:numCache>
                <c:formatCode>General</c:formatCode>
                <c:ptCount val="1"/>
                <c:pt idx="0">
                  <c:v>0</c:v>
                </c:pt>
              </c:numCache>
            </c:numRef>
          </c:val>
          <c:extLst>
            <c:ext xmlns:c16="http://schemas.microsoft.com/office/drawing/2014/chart" uri="{C3380CC4-5D6E-409C-BE32-E72D297353CC}">
              <c16:uniqueId val="{00000014-DE54-4EEA-B74A-DEC27D89AC99}"/>
            </c:ext>
          </c:extLst>
        </c:ser>
        <c:ser>
          <c:idx val="3"/>
          <c:order val="3"/>
          <c:dPt>
            <c:idx val="0"/>
            <c:bubble3D val="0"/>
            <c:extLst>
              <c:ext xmlns:c16="http://schemas.microsoft.com/office/drawing/2014/chart" uri="{C3380CC4-5D6E-409C-BE32-E72D297353CC}">
                <c16:uniqueId val="{00000015-DE54-4EEA-B74A-DEC27D89AC99}"/>
              </c:ext>
            </c:extLst>
          </c:dPt>
          <c:dPt>
            <c:idx val="1"/>
            <c:bubble3D val="0"/>
            <c:extLst>
              <c:ext xmlns:c16="http://schemas.microsoft.com/office/drawing/2014/chart" uri="{C3380CC4-5D6E-409C-BE32-E72D297353CC}">
                <c16:uniqueId val="{00000016-DE54-4EEA-B74A-DEC27D89AC99}"/>
              </c:ext>
            </c:extLst>
          </c:dPt>
          <c:dPt>
            <c:idx val="2"/>
            <c:bubble3D val="0"/>
            <c:extLst>
              <c:ext xmlns:c16="http://schemas.microsoft.com/office/drawing/2014/chart" uri="{C3380CC4-5D6E-409C-BE32-E72D297353CC}">
                <c16:uniqueId val="{00000017-DE54-4EEA-B74A-DEC27D89AC99}"/>
              </c:ext>
            </c:extLst>
          </c:dPt>
          <c:dPt>
            <c:idx val="3"/>
            <c:bubble3D val="0"/>
            <c:extLst>
              <c:ext xmlns:c16="http://schemas.microsoft.com/office/drawing/2014/chart" uri="{C3380CC4-5D6E-409C-BE32-E72D297353CC}">
                <c16:uniqueId val="{00000018-DE54-4EEA-B74A-DEC27D89AC99}"/>
              </c:ext>
            </c:extLst>
          </c:dPt>
          <c:dPt>
            <c:idx val="4"/>
            <c:bubble3D val="0"/>
            <c:extLst>
              <c:ext xmlns:c16="http://schemas.microsoft.com/office/drawing/2014/chart" uri="{C3380CC4-5D6E-409C-BE32-E72D297353CC}">
                <c16:uniqueId val="{00000019-DE54-4EEA-B74A-DEC27D89AC99}"/>
              </c:ext>
            </c:extLst>
          </c:dPt>
          <c:dPt>
            <c:idx val="5"/>
            <c:bubble3D val="0"/>
            <c:extLst>
              <c:ext xmlns:c16="http://schemas.microsoft.com/office/drawing/2014/chart" uri="{C3380CC4-5D6E-409C-BE32-E72D297353CC}">
                <c16:uniqueId val="{0000001A-DE54-4EEA-B74A-DEC27D89AC99}"/>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Results（结果）'!$D$43,'13. Results（结果）'!$D$45,'13. Results（结果）'!$D$47,'13. Results（结果）'!$D$49,'13. Results（结果）'!$D$53)</c:f>
              <c:strCache>
                <c:ptCount val="5"/>
                <c:pt idx="0">
                  <c:v>On-Site Combustion</c:v>
                </c:pt>
                <c:pt idx="1">
                  <c:v>On-Site Vehicles</c:v>
                </c:pt>
                <c:pt idx="2">
                  <c:v>Process and Fugitive Emissions</c:v>
                </c:pt>
                <c:pt idx="3">
                  <c:v>Inbound Logistics</c:v>
                </c:pt>
                <c:pt idx="4">
                  <c:v>Business Travel</c:v>
                </c:pt>
              </c:strCache>
            </c:strRef>
          </c:cat>
          <c:val>
            <c:numRef>
              <c:f>'13. Results（结果）'!$E$44</c:f>
              <c:numCache>
                <c:formatCode>#,##0.00</c:formatCode>
                <c:ptCount val="1"/>
                <c:pt idx="0">
                  <c:v>0</c:v>
                </c:pt>
              </c:numCache>
            </c:numRef>
          </c:val>
          <c:extLst>
            <c:ext xmlns:c16="http://schemas.microsoft.com/office/drawing/2014/chart" uri="{C3380CC4-5D6E-409C-BE32-E72D297353CC}">
              <c16:uniqueId val="{0000001B-DE54-4EEA-B74A-DEC27D89AC99}"/>
            </c:ext>
          </c:extLst>
        </c:ser>
        <c:ser>
          <c:idx val="4"/>
          <c:order val="4"/>
          <c:dPt>
            <c:idx val="0"/>
            <c:bubble3D val="0"/>
            <c:extLst>
              <c:ext xmlns:c16="http://schemas.microsoft.com/office/drawing/2014/chart" uri="{C3380CC4-5D6E-409C-BE32-E72D297353CC}">
                <c16:uniqueId val="{0000001C-DE54-4EEA-B74A-DEC27D89AC99}"/>
              </c:ext>
            </c:extLst>
          </c:dPt>
          <c:dPt>
            <c:idx val="1"/>
            <c:bubble3D val="0"/>
            <c:extLst>
              <c:ext xmlns:c16="http://schemas.microsoft.com/office/drawing/2014/chart" uri="{C3380CC4-5D6E-409C-BE32-E72D297353CC}">
                <c16:uniqueId val="{0000001D-DE54-4EEA-B74A-DEC27D89AC99}"/>
              </c:ext>
            </c:extLst>
          </c:dPt>
          <c:dPt>
            <c:idx val="2"/>
            <c:bubble3D val="0"/>
            <c:extLst>
              <c:ext xmlns:c16="http://schemas.microsoft.com/office/drawing/2014/chart" uri="{C3380CC4-5D6E-409C-BE32-E72D297353CC}">
                <c16:uniqueId val="{0000001E-DE54-4EEA-B74A-DEC27D89AC99}"/>
              </c:ext>
            </c:extLst>
          </c:dPt>
          <c:dPt>
            <c:idx val="3"/>
            <c:bubble3D val="0"/>
            <c:extLst>
              <c:ext xmlns:c16="http://schemas.microsoft.com/office/drawing/2014/chart" uri="{C3380CC4-5D6E-409C-BE32-E72D297353CC}">
                <c16:uniqueId val="{0000001F-DE54-4EEA-B74A-DEC27D89AC99}"/>
              </c:ext>
            </c:extLst>
          </c:dPt>
          <c:dPt>
            <c:idx val="4"/>
            <c:bubble3D val="0"/>
            <c:extLst>
              <c:ext xmlns:c16="http://schemas.microsoft.com/office/drawing/2014/chart" uri="{C3380CC4-5D6E-409C-BE32-E72D297353CC}">
                <c16:uniqueId val="{00000020-DE54-4EEA-B74A-DEC27D89AC99}"/>
              </c:ext>
            </c:extLst>
          </c:dPt>
          <c:dPt>
            <c:idx val="5"/>
            <c:bubble3D val="0"/>
            <c:extLst>
              <c:ext xmlns:c16="http://schemas.microsoft.com/office/drawing/2014/chart" uri="{C3380CC4-5D6E-409C-BE32-E72D297353CC}">
                <c16:uniqueId val="{00000021-DE54-4EEA-B74A-DEC27D89AC99}"/>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Results（结果）'!$D$43,'13. Results（结果）'!$D$45,'13. Results（结果）'!$D$47,'13. Results（结果）'!$D$49,'13. Results（结果）'!$D$53)</c:f>
              <c:strCache>
                <c:ptCount val="5"/>
                <c:pt idx="0">
                  <c:v>On-Site Combustion</c:v>
                </c:pt>
                <c:pt idx="1">
                  <c:v>On-Site Vehicles</c:v>
                </c:pt>
                <c:pt idx="2">
                  <c:v>Process and Fugitive Emissions</c:v>
                </c:pt>
                <c:pt idx="3">
                  <c:v>Inbound Logistics</c:v>
                </c:pt>
                <c:pt idx="4">
                  <c:v>Business Travel</c:v>
                </c:pt>
              </c:strCache>
            </c:strRef>
          </c:cat>
          <c:val>
            <c:numRef>
              <c:f>'13. Results（结果）'!$D$46</c:f>
              <c:numCache>
                <c:formatCode>General</c:formatCode>
                <c:ptCount val="1"/>
                <c:pt idx="0">
                  <c:v>0</c:v>
                </c:pt>
              </c:numCache>
            </c:numRef>
          </c:val>
          <c:extLst>
            <c:ext xmlns:c16="http://schemas.microsoft.com/office/drawing/2014/chart" uri="{C3380CC4-5D6E-409C-BE32-E72D297353CC}">
              <c16:uniqueId val="{00000022-DE54-4EEA-B74A-DEC27D89AC99}"/>
            </c:ext>
          </c:extLst>
        </c:ser>
        <c:ser>
          <c:idx val="5"/>
          <c:order val="5"/>
          <c:dPt>
            <c:idx val="0"/>
            <c:bubble3D val="0"/>
            <c:extLst>
              <c:ext xmlns:c16="http://schemas.microsoft.com/office/drawing/2014/chart" uri="{C3380CC4-5D6E-409C-BE32-E72D297353CC}">
                <c16:uniqueId val="{00000023-DE54-4EEA-B74A-DEC27D89AC99}"/>
              </c:ext>
            </c:extLst>
          </c:dPt>
          <c:dPt>
            <c:idx val="1"/>
            <c:bubble3D val="0"/>
            <c:extLst>
              <c:ext xmlns:c16="http://schemas.microsoft.com/office/drawing/2014/chart" uri="{C3380CC4-5D6E-409C-BE32-E72D297353CC}">
                <c16:uniqueId val="{00000024-DE54-4EEA-B74A-DEC27D89AC99}"/>
              </c:ext>
            </c:extLst>
          </c:dPt>
          <c:dPt>
            <c:idx val="2"/>
            <c:bubble3D val="0"/>
            <c:extLst>
              <c:ext xmlns:c16="http://schemas.microsoft.com/office/drawing/2014/chart" uri="{C3380CC4-5D6E-409C-BE32-E72D297353CC}">
                <c16:uniqueId val="{00000025-DE54-4EEA-B74A-DEC27D89AC99}"/>
              </c:ext>
            </c:extLst>
          </c:dPt>
          <c:dPt>
            <c:idx val="3"/>
            <c:bubble3D val="0"/>
            <c:extLst>
              <c:ext xmlns:c16="http://schemas.microsoft.com/office/drawing/2014/chart" uri="{C3380CC4-5D6E-409C-BE32-E72D297353CC}">
                <c16:uniqueId val="{00000026-DE54-4EEA-B74A-DEC27D89AC99}"/>
              </c:ext>
            </c:extLst>
          </c:dPt>
          <c:dPt>
            <c:idx val="4"/>
            <c:bubble3D val="0"/>
            <c:extLst>
              <c:ext xmlns:c16="http://schemas.microsoft.com/office/drawing/2014/chart" uri="{C3380CC4-5D6E-409C-BE32-E72D297353CC}">
                <c16:uniqueId val="{00000027-DE54-4EEA-B74A-DEC27D89AC99}"/>
              </c:ext>
            </c:extLst>
          </c:dPt>
          <c:dPt>
            <c:idx val="5"/>
            <c:bubble3D val="0"/>
            <c:extLst>
              <c:ext xmlns:c16="http://schemas.microsoft.com/office/drawing/2014/chart" uri="{C3380CC4-5D6E-409C-BE32-E72D297353CC}">
                <c16:uniqueId val="{00000028-DE54-4EEA-B74A-DEC27D89AC99}"/>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Results（结果）'!$D$43,'13. Results（结果）'!$D$45,'13. Results（结果）'!$D$47,'13. Results（结果）'!$D$49,'13. Results（结果）'!$D$53)</c:f>
              <c:strCache>
                <c:ptCount val="5"/>
                <c:pt idx="0">
                  <c:v>On-Site Combustion</c:v>
                </c:pt>
                <c:pt idx="1">
                  <c:v>On-Site Vehicles</c:v>
                </c:pt>
                <c:pt idx="2">
                  <c:v>Process and Fugitive Emissions</c:v>
                </c:pt>
                <c:pt idx="3">
                  <c:v>Inbound Logistics</c:v>
                </c:pt>
                <c:pt idx="4">
                  <c:v>Business Travel</c:v>
                </c:pt>
              </c:strCache>
            </c:strRef>
          </c:cat>
          <c:val>
            <c:numRef>
              <c:f>'13. Results（结果）'!$E$46</c:f>
              <c:numCache>
                <c:formatCode>#,##0.00</c:formatCode>
                <c:ptCount val="1"/>
                <c:pt idx="0">
                  <c:v>0</c:v>
                </c:pt>
              </c:numCache>
            </c:numRef>
          </c:val>
          <c:extLst>
            <c:ext xmlns:c16="http://schemas.microsoft.com/office/drawing/2014/chart" uri="{C3380CC4-5D6E-409C-BE32-E72D297353CC}">
              <c16:uniqueId val="{00000029-DE54-4EEA-B74A-DEC27D89AC99}"/>
            </c:ext>
          </c:extLst>
        </c:ser>
        <c:ser>
          <c:idx val="6"/>
          <c:order val="6"/>
          <c:dPt>
            <c:idx val="0"/>
            <c:bubble3D val="0"/>
            <c:extLst>
              <c:ext xmlns:c16="http://schemas.microsoft.com/office/drawing/2014/chart" uri="{C3380CC4-5D6E-409C-BE32-E72D297353CC}">
                <c16:uniqueId val="{0000002A-DE54-4EEA-B74A-DEC27D89AC99}"/>
              </c:ext>
            </c:extLst>
          </c:dPt>
          <c:dPt>
            <c:idx val="1"/>
            <c:bubble3D val="0"/>
            <c:extLst>
              <c:ext xmlns:c16="http://schemas.microsoft.com/office/drawing/2014/chart" uri="{C3380CC4-5D6E-409C-BE32-E72D297353CC}">
                <c16:uniqueId val="{0000002B-DE54-4EEA-B74A-DEC27D89AC99}"/>
              </c:ext>
            </c:extLst>
          </c:dPt>
          <c:dPt>
            <c:idx val="2"/>
            <c:bubble3D val="0"/>
            <c:extLst>
              <c:ext xmlns:c16="http://schemas.microsoft.com/office/drawing/2014/chart" uri="{C3380CC4-5D6E-409C-BE32-E72D297353CC}">
                <c16:uniqueId val="{0000002C-DE54-4EEA-B74A-DEC27D89AC99}"/>
              </c:ext>
            </c:extLst>
          </c:dPt>
          <c:dPt>
            <c:idx val="3"/>
            <c:bubble3D val="0"/>
            <c:extLst>
              <c:ext xmlns:c16="http://schemas.microsoft.com/office/drawing/2014/chart" uri="{C3380CC4-5D6E-409C-BE32-E72D297353CC}">
                <c16:uniqueId val="{0000002D-DE54-4EEA-B74A-DEC27D89AC99}"/>
              </c:ext>
            </c:extLst>
          </c:dPt>
          <c:dPt>
            <c:idx val="4"/>
            <c:bubble3D val="0"/>
            <c:extLst>
              <c:ext xmlns:c16="http://schemas.microsoft.com/office/drawing/2014/chart" uri="{C3380CC4-5D6E-409C-BE32-E72D297353CC}">
                <c16:uniqueId val="{0000002E-DE54-4EEA-B74A-DEC27D89AC99}"/>
              </c:ext>
            </c:extLst>
          </c:dPt>
          <c:dPt>
            <c:idx val="5"/>
            <c:bubble3D val="0"/>
            <c:extLst>
              <c:ext xmlns:c16="http://schemas.microsoft.com/office/drawing/2014/chart" uri="{C3380CC4-5D6E-409C-BE32-E72D297353CC}">
                <c16:uniqueId val="{0000002F-DE54-4EEA-B74A-DEC27D89AC99}"/>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Results（结果）'!$D$43,'13. Results（结果）'!$D$45,'13. Results（结果）'!$D$47,'13. Results（结果）'!$D$49,'13. Results（结果）'!$D$53)</c:f>
              <c:strCache>
                <c:ptCount val="5"/>
                <c:pt idx="0">
                  <c:v>On-Site Combustion</c:v>
                </c:pt>
                <c:pt idx="1">
                  <c:v>On-Site Vehicles</c:v>
                </c:pt>
                <c:pt idx="2">
                  <c:v>Process and Fugitive Emissions</c:v>
                </c:pt>
                <c:pt idx="3">
                  <c:v>Inbound Logistics</c:v>
                </c:pt>
                <c:pt idx="4">
                  <c:v>Business Travel</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30-DE54-4EEA-B74A-DEC27D89AC99}"/>
            </c:ext>
          </c:extLst>
        </c:ser>
        <c:ser>
          <c:idx val="7"/>
          <c:order val="7"/>
          <c:dPt>
            <c:idx val="0"/>
            <c:bubble3D val="0"/>
            <c:extLst>
              <c:ext xmlns:c16="http://schemas.microsoft.com/office/drawing/2014/chart" uri="{C3380CC4-5D6E-409C-BE32-E72D297353CC}">
                <c16:uniqueId val="{00000031-DE54-4EEA-B74A-DEC27D89AC99}"/>
              </c:ext>
            </c:extLst>
          </c:dPt>
          <c:dPt>
            <c:idx val="1"/>
            <c:bubble3D val="0"/>
            <c:extLst>
              <c:ext xmlns:c16="http://schemas.microsoft.com/office/drawing/2014/chart" uri="{C3380CC4-5D6E-409C-BE32-E72D297353CC}">
                <c16:uniqueId val="{00000032-DE54-4EEA-B74A-DEC27D89AC99}"/>
              </c:ext>
            </c:extLst>
          </c:dPt>
          <c:dPt>
            <c:idx val="2"/>
            <c:bubble3D val="0"/>
            <c:extLst>
              <c:ext xmlns:c16="http://schemas.microsoft.com/office/drawing/2014/chart" uri="{C3380CC4-5D6E-409C-BE32-E72D297353CC}">
                <c16:uniqueId val="{00000033-DE54-4EEA-B74A-DEC27D89AC99}"/>
              </c:ext>
            </c:extLst>
          </c:dPt>
          <c:dPt>
            <c:idx val="3"/>
            <c:bubble3D val="0"/>
            <c:extLst>
              <c:ext xmlns:c16="http://schemas.microsoft.com/office/drawing/2014/chart" uri="{C3380CC4-5D6E-409C-BE32-E72D297353CC}">
                <c16:uniqueId val="{00000034-DE54-4EEA-B74A-DEC27D89AC99}"/>
              </c:ext>
            </c:extLst>
          </c:dPt>
          <c:dPt>
            <c:idx val="4"/>
            <c:bubble3D val="0"/>
            <c:extLst>
              <c:ext xmlns:c16="http://schemas.microsoft.com/office/drawing/2014/chart" uri="{C3380CC4-5D6E-409C-BE32-E72D297353CC}">
                <c16:uniqueId val="{00000035-DE54-4EEA-B74A-DEC27D89AC99}"/>
              </c:ext>
            </c:extLst>
          </c:dPt>
          <c:dPt>
            <c:idx val="5"/>
            <c:bubble3D val="0"/>
            <c:extLst>
              <c:ext xmlns:c16="http://schemas.microsoft.com/office/drawing/2014/chart" uri="{C3380CC4-5D6E-409C-BE32-E72D297353CC}">
                <c16:uniqueId val="{00000036-DE54-4EEA-B74A-DEC27D89AC99}"/>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Results（结果）'!$D$43,'13. Results（结果）'!$D$45,'13. Results（结果）'!$D$47,'13. Results（结果）'!$D$49,'13. Results（结果）'!$D$53)</c:f>
              <c:strCache>
                <c:ptCount val="5"/>
                <c:pt idx="0">
                  <c:v>On-Site Combustion</c:v>
                </c:pt>
                <c:pt idx="1">
                  <c:v>On-Site Vehicles</c:v>
                </c:pt>
                <c:pt idx="2">
                  <c:v>Process and Fugitive Emissions</c:v>
                </c:pt>
                <c:pt idx="3">
                  <c:v>Inbound Logistics</c:v>
                </c:pt>
                <c:pt idx="4">
                  <c:v>Business Travel</c:v>
                </c:pt>
              </c:strCache>
            </c:strRef>
          </c:cat>
          <c:val>
            <c:numRef>
              <c:f>'13. Results（结果）'!$D$48</c:f>
              <c:numCache>
                <c:formatCode>General</c:formatCode>
                <c:ptCount val="1"/>
                <c:pt idx="0">
                  <c:v>0</c:v>
                </c:pt>
              </c:numCache>
            </c:numRef>
          </c:val>
          <c:extLst>
            <c:ext xmlns:c16="http://schemas.microsoft.com/office/drawing/2014/chart" uri="{C3380CC4-5D6E-409C-BE32-E72D297353CC}">
              <c16:uniqueId val="{00000037-DE54-4EEA-B74A-DEC27D89AC99}"/>
            </c:ext>
          </c:extLst>
        </c:ser>
        <c:ser>
          <c:idx val="8"/>
          <c:order val="8"/>
          <c:dPt>
            <c:idx val="0"/>
            <c:bubble3D val="0"/>
            <c:extLst>
              <c:ext xmlns:c16="http://schemas.microsoft.com/office/drawing/2014/chart" uri="{C3380CC4-5D6E-409C-BE32-E72D297353CC}">
                <c16:uniqueId val="{00000038-DE54-4EEA-B74A-DEC27D89AC99}"/>
              </c:ext>
            </c:extLst>
          </c:dPt>
          <c:dPt>
            <c:idx val="1"/>
            <c:bubble3D val="0"/>
            <c:extLst>
              <c:ext xmlns:c16="http://schemas.microsoft.com/office/drawing/2014/chart" uri="{C3380CC4-5D6E-409C-BE32-E72D297353CC}">
                <c16:uniqueId val="{00000039-DE54-4EEA-B74A-DEC27D89AC99}"/>
              </c:ext>
            </c:extLst>
          </c:dPt>
          <c:dPt>
            <c:idx val="2"/>
            <c:bubble3D val="0"/>
            <c:extLst>
              <c:ext xmlns:c16="http://schemas.microsoft.com/office/drawing/2014/chart" uri="{C3380CC4-5D6E-409C-BE32-E72D297353CC}">
                <c16:uniqueId val="{0000003A-DE54-4EEA-B74A-DEC27D89AC99}"/>
              </c:ext>
            </c:extLst>
          </c:dPt>
          <c:dPt>
            <c:idx val="3"/>
            <c:bubble3D val="0"/>
            <c:extLst>
              <c:ext xmlns:c16="http://schemas.microsoft.com/office/drawing/2014/chart" uri="{C3380CC4-5D6E-409C-BE32-E72D297353CC}">
                <c16:uniqueId val="{0000003B-DE54-4EEA-B74A-DEC27D89AC99}"/>
              </c:ext>
            </c:extLst>
          </c:dPt>
          <c:dPt>
            <c:idx val="4"/>
            <c:bubble3D val="0"/>
            <c:extLst>
              <c:ext xmlns:c16="http://schemas.microsoft.com/office/drawing/2014/chart" uri="{C3380CC4-5D6E-409C-BE32-E72D297353CC}">
                <c16:uniqueId val="{0000003C-DE54-4EEA-B74A-DEC27D89AC99}"/>
              </c:ext>
            </c:extLst>
          </c:dPt>
          <c:dPt>
            <c:idx val="5"/>
            <c:bubble3D val="0"/>
            <c:extLst>
              <c:ext xmlns:c16="http://schemas.microsoft.com/office/drawing/2014/chart" uri="{C3380CC4-5D6E-409C-BE32-E72D297353CC}">
                <c16:uniqueId val="{0000003D-DE54-4EEA-B74A-DEC27D89AC99}"/>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Results（结果）'!$D$43,'13. Results（结果）'!$D$45,'13. Results（结果）'!$D$47,'13. Results（结果）'!$D$49,'13. Results（结果）'!$D$53)</c:f>
              <c:strCache>
                <c:ptCount val="5"/>
                <c:pt idx="0">
                  <c:v>On-Site Combustion</c:v>
                </c:pt>
                <c:pt idx="1">
                  <c:v>On-Site Vehicles</c:v>
                </c:pt>
                <c:pt idx="2">
                  <c:v>Process and Fugitive Emissions</c:v>
                </c:pt>
                <c:pt idx="3">
                  <c:v>Inbound Logistics</c:v>
                </c:pt>
                <c:pt idx="4">
                  <c:v>Business Travel</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3E-DE54-4EEA-B74A-DEC27D89AC99}"/>
            </c:ext>
          </c:extLst>
        </c:ser>
        <c:ser>
          <c:idx val="9"/>
          <c:order val="9"/>
          <c:dPt>
            <c:idx val="0"/>
            <c:bubble3D val="0"/>
            <c:extLst>
              <c:ext xmlns:c16="http://schemas.microsoft.com/office/drawing/2014/chart" uri="{C3380CC4-5D6E-409C-BE32-E72D297353CC}">
                <c16:uniqueId val="{0000003F-DE54-4EEA-B74A-DEC27D89AC99}"/>
              </c:ext>
            </c:extLst>
          </c:dPt>
          <c:dPt>
            <c:idx val="1"/>
            <c:bubble3D val="0"/>
            <c:extLst>
              <c:ext xmlns:c16="http://schemas.microsoft.com/office/drawing/2014/chart" uri="{C3380CC4-5D6E-409C-BE32-E72D297353CC}">
                <c16:uniqueId val="{00000040-DE54-4EEA-B74A-DEC27D89AC99}"/>
              </c:ext>
            </c:extLst>
          </c:dPt>
          <c:dPt>
            <c:idx val="2"/>
            <c:bubble3D val="0"/>
            <c:extLst>
              <c:ext xmlns:c16="http://schemas.microsoft.com/office/drawing/2014/chart" uri="{C3380CC4-5D6E-409C-BE32-E72D297353CC}">
                <c16:uniqueId val="{00000041-DE54-4EEA-B74A-DEC27D89AC99}"/>
              </c:ext>
            </c:extLst>
          </c:dPt>
          <c:dPt>
            <c:idx val="3"/>
            <c:bubble3D val="0"/>
            <c:extLst>
              <c:ext xmlns:c16="http://schemas.microsoft.com/office/drawing/2014/chart" uri="{C3380CC4-5D6E-409C-BE32-E72D297353CC}">
                <c16:uniqueId val="{00000042-DE54-4EEA-B74A-DEC27D89AC99}"/>
              </c:ext>
            </c:extLst>
          </c:dPt>
          <c:dPt>
            <c:idx val="4"/>
            <c:bubble3D val="0"/>
            <c:extLst>
              <c:ext xmlns:c16="http://schemas.microsoft.com/office/drawing/2014/chart" uri="{C3380CC4-5D6E-409C-BE32-E72D297353CC}">
                <c16:uniqueId val="{00000043-DE54-4EEA-B74A-DEC27D89AC99}"/>
              </c:ext>
            </c:extLst>
          </c:dPt>
          <c:dPt>
            <c:idx val="5"/>
            <c:bubble3D val="0"/>
            <c:extLst>
              <c:ext xmlns:c16="http://schemas.microsoft.com/office/drawing/2014/chart" uri="{C3380CC4-5D6E-409C-BE32-E72D297353CC}">
                <c16:uniqueId val="{00000044-DE54-4EEA-B74A-DEC27D89AC99}"/>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Results（结果）'!$D$43,'13. Results（结果）'!$D$45,'13. Results（结果）'!$D$47,'13. Results（结果）'!$D$49,'13. Results（结果）'!$D$53)</c:f>
              <c:strCache>
                <c:ptCount val="5"/>
                <c:pt idx="0">
                  <c:v>On-Site Combustion</c:v>
                </c:pt>
                <c:pt idx="1">
                  <c:v>On-Site Vehicles</c:v>
                </c:pt>
                <c:pt idx="2">
                  <c:v>Process and Fugitive Emissions</c:v>
                </c:pt>
                <c:pt idx="3">
                  <c:v>Inbound Logistics</c:v>
                </c:pt>
                <c:pt idx="4">
                  <c:v>Business Travel</c:v>
                </c:pt>
              </c:strCache>
            </c:strRef>
          </c:cat>
          <c:val>
            <c:numRef>
              <c:f>'13. Results（结果）'!$E$48</c:f>
              <c:numCache>
                <c:formatCode>#,##0.00</c:formatCode>
                <c:ptCount val="1"/>
                <c:pt idx="0">
                  <c:v>0</c:v>
                </c:pt>
              </c:numCache>
            </c:numRef>
          </c:val>
          <c:extLst>
            <c:ext xmlns:c16="http://schemas.microsoft.com/office/drawing/2014/chart" uri="{C3380CC4-5D6E-409C-BE32-E72D297353CC}">
              <c16:uniqueId val="{00000045-DE54-4EEA-B74A-DEC27D89AC99}"/>
            </c:ext>
          </c:extLst>
        </c:ser>
        <c:ser>
          <c:idx val="10"/>
          <c:order val="10"/>
          <c:dPt>
            <c:idx val="0"/>
            <c:bubble3D val="0"/>
            <c:extLst>
              <c:ext xmlns:c16="http://schemas.microsoft.com/office/drawing/2014/chart" uri="{C3380CC4-5D6E-409C-BE32-E72D297353CC}">
                <c16:uniqueId val="{00000046-DE54-4EEA-B74A-DEC27D89AC99}"/>
              </c:ext>
            </c:extLst>
          </c:dPt>
          <c:dPt>
            <c:idx val="1"/>
            <c:bubble3D val="0"/>
            <c:extLst>
              <c:ext xmlns:c16="http://schemas.microsoft.com/office/drawing/2014/chart" uri="{C3380CC4-5D6E-409C-BE32-E72D297353CC}">
                <c16:uniqueId val="{00000047-DE54-4EEA-B74A-DEC27D89AC99}"/>
              </c:ext>
            </c:extLst>
          </c:dPt>
          <c:dPt>
            <c:idx val="2"/>
            <c:bubble3D val="0"/>
            <c:extLst>
              <c:ext xmlns:c16="http://schemas.microsoft.com/office/drawing/2014/chart" uri="{C3380CC4-5D6E-409C-BE32-E72D297353CC}">
                <c16:uniqueId val="{00000048-DE54-4EEA-B74A-DEC27D89AC99}"/>
              </c:ext>
            </c:extLst>
          </c:dPt>
          <c:dPt>
            <c:idx val="3"/>
            <c:bubble3D val="0"/>
            <c:extLst>
              <c:ext xmlns:c16="http://schemas.microsoft.com/office/drawing/2014/chart" uri="{C3380CC4-5D6E-409C-BE32-E72D297353CC}">
                <c16:uniqueId val="{00000049-DE54-4EEA-B74A-DEC27D89AC99}"/>
              </c:ext>
            </c:extLst>
          </c:dPt>
          <c:dPt>
            <c:idx val="4"/>
            <c:bubble3D val="0"/>
            <c:extLst>
              <c:ext xmlns:c16="http://schemas.microsoft.com/office/drawing/2014/chart" uri="{C3380CC4-5D6E-409C-BE32-E72D297353CC}">
                <c16:uniqueId val="{0000004A-DE54-4EEA-B74A-DEC27D89AC99}"/>
              </c:ext>
            </c:extLst>
          </c:dPt>
          <c:dPt>
            <c:idx val="5"/>
            <c:bubble3D val="0"/>
            <c:extLst>
              <c:ext xmlns:c16="http://schemas.microsoft.com/office/drawing/2014/chart" uri="{C3380CC4-5D6E-409C-BE32-E72D297353CC}">
                <c16:uniqueId val="{0000004B-DE54-4EEA-B74A-DEC27D89AC99}"/>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Results（结果）'!$D$43,'13. Results（结果）'!$D$45,'13. Results（结果）'!$D$47,'13. Results（结果）'!$D$49,'13. Results（结果）'!$D$53)</c:f>
              <c:strCache>
                <c:ptCount val="5"/>
                <c:pt idx="0">
                  <c:v>On-Site Combustion</c:v>
                </c:pt>
                <c:pt idx="1">
                  <c:v>On-Site Vehicles</c:v>
                </c:pt>
                <c:pt idx="2">
                  <c:v>Process and Fugitive Emissions</c:v>
                </c:pt>
                <c:pt idx="3">
                  <c:v>Inbound Logistics</c:v>
                </c:pt>
                <c:pt idx="4">
                  <c:v>Business Travel</c:v>
                </c:pt>
              </c:strCache>
            </c:strRef>
          </c:cat>
          <c:val>
            <c:numRef>
              <c:f>'13. Results（结果）'!$D$52</c:f>
              <c:numCache>
                <c:formatCode>General</c:formatCode>
                <c:ptCount val="1"/>
                <c:pt idx="0">
                  <c:v>0</c:v>
                </c:pt>
              </c:numCache>
            </c:numRef>
          </c:val>
          <c:extLst>
            <c:ext xmlns:c16="http://schemas.microsoft.com/office/drawing/2014/chart" uri="{C3380CC4-5D6E-409C-BE32-E72D297353CC}">
              <c16:uniqueId val="{0000004C-DE54-4EEA-B74A-DEC27D89AC99}"/>
            </c:ext>
          </c:extLst>
        </c:ser>
        <c:ser>
          <c:idx val="11"/>
          <c:order val="11"/>
          <c:dPt>
            <c:idx val="0"/>
            <c:bubble3D val="0"/>
            <c:extLst>
              <c:ext xmlns:c16="http://schemas.microsoft.com/office/drawing/2014/chart" uri="{C3380CC4-5D6E-409C-BE32-E72D297353CC}">
                <c16:uniqueId val="{0000004D-DE54-4EEA-B74A-DEC27D89AC99}"/>
              </c:ext>
            </c:extLst>
          </c:dPt>
          <c:dPt>
            <c:idx val="1"/>
            <c:bubble3D val="0"/>
            <c:extLst>
              <c:ext xmlns:c16="http://schemas.microsoft.com/office/drawing/2014/chart" uri="{C3380CC4-5D6E-409C-BE32-E72D297353CC}">
                <c16:uniqueId val="{0000004E-DE54-4EEA-B74A-DEC27D89AC99}"/>
              </c:ext>
            </c:extLst>
          </c:dPt>
          <c:dPt>
            <c:idx val="2"/>
            <c:bubble3D val="0"/>
            <c:extLst>
              <c:ext xmlns:c16="http://schemas.microsoft.com/office/drawing/2014/chart" uri="{C3380CC4-5D6E-409C-BE32-E72D297353CC}">
                <c16:uniqueId val="{0000004F-DE54-4EEA-B74A-DEC27D89AC99}"/>
              </c:ext>
            </c:extLst>
          </c:dPt>
          <c:dPt>
            <c:idx val="3"/>
            <c:bubble3D val="0"/>
            <c:extLst>
              <c:ext xmlns:c16="http://schemas.microsoft.com/office/drawing/2014/chart" uri="{C3380CC4-5D6E-409C-BE32-E72D297353CC}">
                <c16:uniqueId val="{00000050-DE54-4EEA-B74A-DEC27D89AC99}"/>
              </c:ext>
            </c:extLst>
          </c:dPt>
          <c:dPt>
            <c:idx val="4"/>
            <c:bubble3D val="0"/>
            <c:extLst>
              <c:ext xmlns:c16="http://schemas.microsoft.com/office/drawing/2014/chart" uri="{C3380CC4-5D6E-409C-BE32-E72D297353CC}">
                <c16:uniqueId val="{00000051-DE54-4EEA-B74A-DEC27D89AC99}"/>
              </c:ext>
            </c:extLst>
          </c:dPt>
          <c:dPt>
            <c:idx val="5"/>
            <c:bubble3D val="0"/>
            <c:extLst>
              <c:ext xmlns:c16="http://schemas.microsoft.com/office/drawing/2014/chart" uri="{C3380CC4-5D6E-409C-BE32-E72D297353CC}">
                <c16:uniqueId val="{00000052-DE54-4EEA-B74A-DEC27D89AC99}"/>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Results（结果）'!$D$43,'13. Results（结果）'!$D$45,'13. Results（结果）'!$D$47,'13. Results（结果）'!$D$49,'13. Results（结果）'!$D$53)</c:f>
              <c:strCache>
                <c:ptCount val="5"/>
                <c:pt idx="0">
                  <c:v>On-Site Combustion</c:v>
                </c:pt>
                <c:pt idx="1">
                  <c:v>On-Site Vehicles</c:v>
                </c:pt>
                <c:pt idx="2">
                  <c:v>Process and Fugitive Emissions</c:v>
                </c:pt>
                <c:pt idx="3">
                  <c:v>Inbound Logistics</c:v>
                </c:pt>
                <c:pt idx="4">
                  <c:v>Business Travel</c:v>
                </c:pt>
              </c:strCache>
            </c:strRef>
          </c:cat>
          <c:val>
            <c:numRef>
              <c:f>'13. Results（结果）'!$E$52</c:f>
              <c:numCache>
                <c:formatCode>#,##0.00</c:formatCode>
                <c:ptCount val="1"/>
                <c:pt idx="0">
                  <c:v>0</c:v>
                </c:pt>
              </c:numCache>
            </c:numRef>
          </c:val>
          <c:extLst>
            <c:ext xmlns:c16="http://schemas.microsoft.com/office/drawing/2014/chart" uri="{C3380CC4-5D6E-409C-BE32-E72D297353CC}">
              <c16:uniqueId val="{00000053-DE54-4EEA-B74A-DEC27D89AC9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t>Emissions by Scope</a:t>
            </a:r>
          </a:p>
        </c:rich>
      </c:tx>
      <c:layout>
        <c:manualLayout>
          <c:xMode val="edge"/>
          <c:yMode val="edge"/>
          <c:x val="0.23582496153498053"/>
          <c:y val="5.3763319425709243E-2"/>
        </c:manualLayout>
      </c:layout>
      <c:overlay val="0"/>
      <c:spPr>
        <a:noFill/>
        <a:ln w="25400">
          <a:noFill/>
        </a:ln>
      </c:spPr>
    </c:title>
    <c:autoTitleDeleted val="0"/>
    <c:plotArea>
      <c:layout>
        <c:manualLayout>
          <c:layoutTarget val="inner"/>
          <c:xMode val="edge"/>
          <c:yMode val="edge"/>
          <c:x val="0.3189664123294168"/>
          <c:y val="0.29090909090909089"/>
          <c:w val="0.64655353850557451"/>
          <c:h val="0.56727272727272726"/>
        </c:manualLayout>
      </c:layout>
      <c:barChart>
        <c:barDir val="col"/>
        <c:grouping val="clustered"/>
        <c:varyColors val="0"/>
        <c:ser>
          <c:idx val="0"/>
          <c:order val="0"/>
          <c:spPr>
            <a:solidFill>
              <a:schemeClr val="tx1">
                <a:lumMod val="50000"/>
                <a:lumOff val="50000"/>
              </a:schemeClr>
            </a:solidFill>
            <a:ln>
              <a:solidFill>
                <a:schemeClr val="tx1"/>
              </a:solidFill>
            </a:ln>
          </c:spPr>
          <c:invertIfNegative val="0"/>
          <c:cat>
            <c:strRef>
              <c:f>'13. Results（结果）'!$R$9:$R$11</c:f>
              <c:strCache>
                <c:ptCount val="3"/>
                <c:pt idx="0">
                  <c:v>Scope 1</c:v>
                </c:pt>
                <c:pt idx="1">
                  <c:v>Scope 2</c:v>
                </c:pt>
                <c:pt idx="2">
                  <c:v>Scope 3</c:v>
                </c:pt>
              </c:strCache>
            </c:strRef>
          </c:cat>
          <c:val>
            <c:numRef>
              <c:f>'13. Results（结果）'!$S$9:$S$11</c:f>
              <c:numCache>
                <c:formatCode>General</c:formatCode>
                <c:ptCount val="3"/>
                <c:pt idx="0">
                  <c:v>0</c:v>
                </c:pt>
                <c:pt idx="1">
                  <c:v>0</c:v>
                </c:pt>
                <c:pt idx="2">
                  <c:v>0</c:v>
                </c:pt>
              </c:numCache>
            </c:numRef>
          </c:val>
          <c:extLst>
            <c:ext xmlns:c16="http://schemas.microsoft.com/office/drawing/2014/chart" uri="{C3380CC4-5D6E-409C-BE32-E72D297353CC}">
              <c16:uniqueId val="{00000000-3957-475C-A58A-2278C272DCFF}"/>
            </c:ext>
          </c:extLst>
        </c:ser>
        <c:dLbls>
          <c:showLegendKey val="0"/>
          <c:showVal val="0"/>
          <c:showCatName val="0"/>
          <c:showSerName val="0"/>
          <c:showPercent val="0"/>
          <c:showBubbleSize val="0"/>
        </c:dLbls>
        <c:gapWidth val="150"/>
        <c:axId val="139049600"/>
        <c:axId val="139063680"/>
      </c:barChart>
      <c:catAx>
        <c:axId val="139049600"/>
        <c:scaling>
          <c:orientation val="minMax"/>
        </c:scaling>
        <c:delete val="0"/>
        <c:axPos val="b"/>
        <c:numFmt formatCode="General" sourceLinked="1"/>
        <c:majorTickMark val="out"/>
        <c:minorTickMark val="none"/>
        <c:tickLblPos val="nextTo"/>
        <c:spPr>
          <a:ln w="15875">
            <a:solidFill>
              <a:schemeClr val="tx1"/>
            </a:solidFill>
          </a:ln>
        </c:spPr>
        <c:txPr>
          <a:bodyPr rot="0" vert="horz"/>
          <a:lstStyle/>
          <a:p>
            <a:pPr>
              <a:defRPr sz="1100" b="0" i="0" u="none" strike="noStrike" baseline="0">
                <a:solidFill>
                  <a:srgbClr val="000000"/>
                </a:solidFill>
                <a:latin typeface="Calibri"/>
                <a:ea typeface="Calibri"/>
                <a:cs typeface="Calibri"/>
              </a:defRPr>
            </a:pPr>
            <a:endParaRPr lang="en-US"/>
          </a:p>
        </c:txPr>
        <c:crossAx val="139063680"/>
        <c:crosses val="autoZero"/>
        <c:auto val="1"/>
        <c:lblAlgn val="ctr"/>
        <c:lblOffset val="100"/>
        <c:noMultiLvlLbl val="0"/>
      </c:catAx>
      <c:valAx>
        <c:axId val="139063680"/>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Emissions</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(metric tonnes CO2e)</a:t>
                </a:r>
                <a:endParaRPr lang="en-US"/>
              </a:p>
            </c:rich>
          </c:tx>
          <c:layout>
            <c:manualLayout>
              <c:xMode val="edge"/>
              <c:yMode val="edge"/>
              <c:x val="1.4383202099737534E-2"/>
              <c:y val="0.30127636435883759"/>
            </c:manualLayout>
          </c:layout>
          <c:overlay val="0"/>
          <c:spPr>
            <a:noFill/>
            <a:ln w="25400">
              <a:noFill/>
            </a:ln>
          </c:spPr>
        </c:title>
        <c:numFmt formatCode="#,##0" sourceLinked="0"/>
        <c:majorTickMark val="out"/>
        <c:minorTickMark val="none"/>
        <c:tickLblPos val="nextTo"/>
        <c:spPr>
          <a:ln w="15875">
            <a:solidFill>
              <a:schemeClr val="tx1"/>
            </a:solidFill>
          </a:ln>
        </c:spPr>
        <c:txPr>
          <a:bodyPr rot="0" vert="horz"/>
          <a:lstStyle/>
          <a:p>
            <a:pPr>
              <a:defRPr sz="1100" b="0" i="0" u="none" strike="noStrike" baseline="0">
                <a:solidFill>
                  <a:srgbClr val="000000"/>
                </a:solidFill>
                <a:latin typeface="Calibri"/>
                <a:ea typeface="Calibri"/>
                <a:cs typeface="Calibri"/>
              </a:defRPr>
            </a:pPr>
            <a:endParaRPr lang="en-US"/>
          </a:p>
        </c:txPr>
        <c:crossAx val="139049600"/>
        <c:crosses val="autoZero"/>
        <c:crossBetween val="between"/>
      </c:valAx>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宋体"/>
                <a:ea typeface="宋体"/>
                <a:cs typeface="宋体"/>
              </a:defRPr>
            </a:pPr>
            <a:r>
              <a:t>各范围排放</a:t>
            </a:r>
          </a:p>
        </c:rich>
      </c:tx>
      <c:layout>
        <c:manualLayout>
          <c:xMode val="edge"/>
          <c:yMode val="edge"/>
          <c:x val="0.23582504110063165"/>
          <c:y val="5.3763319425709243E-2"/>
        </c:manualLayout>
      </c:layout>
      <c:overlay val="0"/>
      <c:spPr>
        <a:noFill/>
        <a:ln w="25400">
          <a:noFill/>
        </a:ln>
      </c:spPr>
    </c:title>
    <c:autoTitleDeleted val="0"/>
    <c:plotArea>
      <c:layout>
        <c:manualLayout>
          <c:layoutTarget val="inner"/>
          <c:xMode val="edge"/>
          <c:yMode val="edge"/>
          <c:x val="0.40384669557903663"/>
          <c:y val="0.36"/>
          <c:w val="0.56318756866464292"/>
          <c:h val="0.38181818181818183"/>
        </c:manualLayout>
      </c:layout>
      <c:barChart>
        <c:barDir val="col"/>
        <c:grouping val="clustered"/>
        <c:varyColors val="0"/>
        <c:ser>
          <c:idx val="0"/>
          <c:order val="0"/>
          <c:spPr>
            <a:solidFill>
              <a:schemeClr val="tx1">
                <a:lumMod val="50000"/>
                <a:lumOff val="50000"/>
              </a:schemeClr>
            </a:solidFill>
            <a:ln>
              <a:solidFill>
                <a:schemeClr val="tx1"/>
              </a:solidFill>
            </a:ln>
          </c:spPr>
          <c:invertIfNegative val="0"/>
          <c:cat>
            <c:strRef>
              <c:f>'13. Results（结果）'!$O$9:$O$11</c:f>
              <c:strCache>
                <c:ptCount val="3"/>
                <c:pt idx="0">
                  <c:v>范围1（此信息也符合CDP8.2a条款的要求）</c:v>
                </c:pt>
                <c:pt idx="1">
                  <c:v>范围2（此信息也符合CDP8.3a条款的要求）:</c:v>
                </c:pt>
                <c:pt idx="2">
                  <c:v>范围3</c:v>
                </c:pt>
              </c:strCache>
            </c:strRef>
          </c:cat>
          <c:val>
            <c:numRef>
              <c:f>'13. Results（结果）'!$P$9:$P$11</c:f>
              <c:numCache>
                <c:formatCode>General</c:formatCode>
                <c:ptCount val="3"/>
                <c:pt idx="0">
                  <c:v>0</c:v>
                </c:pt>
                <c:pt idx="1">
                  <c:v>0</c:v>
                </c:pt>
                <c:pt idx="2">
                  <c:v>0</c:v>
                </c:pt>
              </c:numCache>
            </c:numRef>
          </c:val>
          <c:extLst>
            <c:ext xmlns:c16="http://schemas.microsoft.com/office/drawing/2014/chart" uri="{C3380CC4-5D6E-409C-BE32-E72D297353CC}">
              <c16:uniqueId val="{00000000-C074-4DD7-AD5D-ACC7434F05E9}"/>
            </c:ext>
          </c:extLst>
        </c:ser>
        <c:dLbls>
          <c:showLegendKey val="0"/>
          <c:showVal val="0"/>
          <c:showCatName val="0"/>
          <c:showSerName val="0"/>
          <c:showPercent val="0"/>
          <c:showBubbleSize val="0"/>
        </c:dLbls>
        <c:gapWidth val="150"/>
        <c:axId val="140464512"/>
        <c:axId val="140466048"/>
      </c:barChart>
      <c:catAx>
        <c:axId val="140464512"/>
        <c:scaling>
          <c:orientation val="minMax"/>
        </c:scaling>
        <c:delete val="0"/>
        <c:axPos val="b"/>
        <c:numFmt formatCode="General" sourceLinked="1"/>
        <c:majorTickMark val="out"/>
        <c:minorTickMark val="none"/>
        <c:tickLblPos val="nextTo"/>
        <c:spPr>
          <a:ln w="15875">
            <a:solidFill>
              <a:schemeClr val="tx1"/>
            </a:solidFill>
          </a:ln>
        </c:spPr>
        <c:txPr>
          <a:bodyPr rot="-2700000" vert="horz"/>
          <a:lstStyle/>
          <a:p>
            <a:pPr>
              <a:defRPr sz="1100" b="0" i="0" u="none" strike="noStrike" baseline="0">
                <a:solidFill>
                  <a:srgbClr val="000000"/>
                </a:solidFill>
                <a:latin typeface="Calibri"/>
                <a:ea typeface="Calibri"/>
                <a:cs typeface="Calibri"/>
              </a:defRPr>
            </a:pPr>
            <a:endParaRPr lang="en-US"/>
          </a:p>
        </c:txPr>
        <c:crossAx val="140466048"/>
        <c:crosses val="autoZero"/>
        <c:auto val="1"/>
        <c:lblAlgn val="ctr"/>
        <c:lblOffset val="100"/>
        <c:noMultiLvlLbl val="0"/>
      </c:catAx>
      <c:valAx>
        <c:axId val="140466048"/>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Emissions</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(metric tonnes CO2e)</a:t>
                </a:r>
                <a:endParaRPr lang="en-US"/>
              </a:p>
            </c:rich>
          </c:tx>
          <c:layout>
            <c:manualLayout>
              <c:xMode val="edge"/>
              <c:yMode val="edge"/>
              <c:x val="1.4383202099737534E-2"/>
              <c:y val="0.30127636435883759"/>
            </c:manualLayout>
          </c:layout>
          <c:overlay val="0"/>
          <c:spPr>
            <a:noFill/>
            <a:ln w="25400">
              <a:noFill/>
            </a:ln>
          </c:spPr>
        </c:title>
        <c:numFmt formatCode="#,##0" sourceLinked="0"/>
        <c:majorTickMark val="out"/>
        <c:minorTickMark val="none"/>
        <c:tickLblPos val="nextTo"/>
        <c:spPr>
          <a:ln w="15875">
            <a:solidFill>
              <a:schemeClr val="tx1"/>
            </a:solidFill>
          </a:ln>
        </c:spPr>
        <c:txPr>
          <a:bodyPr rot="0" vert="horz"/>
          <a:lstStyle/>
          <a:p>
            <a:pPr>
              <a:defRPr sz="1100" b="0" i="0" u="none" strike="noStrike" baseline="0">
                <a:solidFill>
                  <a:srgbClr val="000000"/>
                </a:solidFill>
                <a:latin typeface="Calibri"/>
                <a:ea typeface="Calibri"/>
                <a:cs typeface="Calibri"/>
              </a:defRPr>
            </a:pPr>
            <a:endParaRPr lang="en-US"/>
          </a:p>
        </c:txPr>
        <c:crossAx val="140464512"/>
        <c:crosses val="autoZero"/>
        <c:crossBetween val="between"/>
      </c:valAx>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52987639286018"/>
          <c:y val="0.45201238390092879"/>
          <c:w val="0.3647064061155878"/>
          <c:h val="0.38390092879256965"/>
        </c:manualLayout>
      </c:layout>
      <c:pieChart>
        <c:varyColors val="1"/>
        <c:ser>
          <c:idx val="0"/>
          <c:order val="0"/>
          <c:dPt>
            <c:idx val="0"/>
            <c:bubble3D val="0"/>
            <c:extLst>
              <c:ext xmlns:c16="http://schemas.microsoft.com/office/drawing/2014/chart" uri="{C3380CC4-5D6E-409C-BE32-E72D297353CC}">
                <c16:uniqueId val="{00000000-4A5E-4A02-BC69-344AE32D52C5}"/>
              </c:ext>
            </c:extLst>
          </c:dPt>
          <c:dPt>
            <c:idx val="1"/>
            <c:bubble3D val="0"/>
            <c:extLst>
              <c:ext xmlns:c16="http://schemas.microsoft.com/office/drawing/2014/chart" uri="{C3380CC4-5D6E-409C-BE32-E72D297353CC}">
                <c16:uniqueId val="{00000001-4A5E-4A02-BC69-344AE32D52C5}"/>
              </c:ext>
            </c:extLst>
          </c:dPt>
          <c:dPt>
            <c:idx val="2"/>
            <c:bubble3D val="0"/>
            <c:extLst>
              <c:ext xmlns:c16="http://schemas.microsoft.com/office/drawing/2014/chart" uri="{C3380CC4-5D6E-409C-BE32-E72D297353CC}">
                <c16:uniqueId val="{00000002-4A5E-4A02-BC69-344AE32D52C5}"/>
              </c:ext>
            </c:extLst>
          </c:dPt>
          <c:dPt>
            <c:idx val="3"/>
            <c:bubble3D val="0"/>
            <c:extLst>
              <c:ext xmlns:c16="http://schemas.microsoft.com/office/drawing/2014/chart" uri="{C3380CC4-5D6E-409C-BE32-E72D297353CC}">
                <c16:uniqueId val="{00000003-4A5E-4A02-BC69-344AE32D52C5}"/>
              </c:ext>
            </c:extLst>
          </c:dPt>
          <c:dPt>
            <c:idx val="4"/>
            <c:bubble3D val="0"/>
            <c:extLst>
              <c:ext xmlns:c16="http://schemas.microsoft.com/office/drawing/2014/chart" uri="{C3380CC4-5D6E-409C-BE32-E72D297353CC}">
                <c16:uniqueId val="{00000004-4A5E-4A02-BC69-344AE32D52C5}"/>
              </c:ext>
            </c:extLst>
          </c:dPt>
          <c:dPt>
            <c:idx val="5"/>
            <c:bubble3D val="0"/>
            <c:extLst>
              <c:ext xmlns:c16="http://schemas.microsoft.com/office/drawing/2014/chart" uri="{C3380CC4-5D6E-409C-BE32-E72D297353CC}">
                <c16:uniqueId val="{00000005-4A5E-4A02-BC69-344AE32D52C5}"/>
              </c:ext>
            </c:extLst>
          </c:dPt>
          <c:dPt>
            <c:idx val="6"/>
            <c:bubble3D val="0"/>
            <c:extLst>
              <c:ext xmlns:c16="http://schemas.microsoft.com/office/drawing/2014/chart" uri="{C3380CC4-5D6E-409C-BE32-E72D297353CC}">
                <c16:uniqueId val="{00000006-4A5E-4A02-BC69-344AE32D52C5}"/>
              </c:ext>
            </c:extLst>
          </c:dPt>
          <c:dLbls>
            <c:dLbl>
              <c:idx val="5"/>
              <c:tx>
                <c:rich>
                  <a:bodyPr/>
                  <a:lstStyle/>
                  <a:p>
                    <a:r>
                      <a:rPr lang="en-US" sz="1000" b="0" i="0" u="none" strike="noStrike" baseline="0">
                        <a:solidFill>
                          <a:srgbClr val="000000"/>
                        </a:solidFill>
                        <a:latin typeface="Calibri"/>
                      </a:rPr>
                      <a:t>范围1温室气体排放量</a:t>
                    </a:r>
                    <a:endParaRPr lang="en-US"/>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A5E-4A02-BC69-344AE32D52C5}"/>
                </c:ext>
              </c:extLst>
            </c:dLbl>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('13. Results（结果）'!$D$22,'13. Results（结果）'!$D$24,'13. Results（结果）'!$D$26,'13. Results（结果）'!$D$28,'13. Results（结果）'!$D$30,'13. Results（结果）'!$D$32,'13. Results（结果）'!$D$34)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Results（结果）'!$E$22,'13. Results（结果）'!$E$24,'13. Results（结果）'!$E$26,'13. Results（结果）'!$E$28,'13. Results（结果）'!$E$30,'13. Results（结果）'!$E$32,'13. Results（结果）'!$E$34)</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7-4A5E-4A02-BC69-344AE32D52C5}"/>
            </c:ext>
          </c:extLst>
        </c:ser>
        <c:ser>
          <c:idx val="1"/>
          <c:order val="1"/>
          <c:dPt>
            <c:idx val="0"/>
            <c:bubble3D val="0"/>
            <c:extLst>
              <c:ext xmlns:c16="http://schemas.microsoft.com/office/drawing/2014/chart" uri="{C3380CC4-5D6E-409C-BE32-E72D297353CC}">
                <c16:uniqueId val="{00000008-4A5E-4A02-BC69-344AE32D52C5}"/>
              </c:ext>
            </c:extLst>
          </c:dPt>
          <c:dPt>
            <c:idx val="1"/>
            <c:bubble3D val="0"/>
            <c:extLst>
              <c:ext xmlns:c16="http://schemas.microsoft.com/office/drawing/2014/chart" uri="{C3380CC4-5D6E-409C-BE32-E72D297353CC}">
                <c16:uniqueId val="{00000009-4A5E-4A02-BC69-344AE32D52C5}"/>
              </c:ext>
            </c:extLst>
          </c:dPt>
          <c:dPt>
            <c:idx val="2"/>
            <c:bubble3D val="0"/>
            <c:extLst>
              <c:ext xmlns:c16="http://schemas.microsoft.com/office/drawing/2014/chart" uri="{C3380CC4-5D6E-409C-BE32-E72D297353CC}">
                <c16:uniqueId val="{0000000A-4A5E-4A02-BC69-344AE32D52C5}"/>
              </c:ext>
            </c:extLst>
          </c:dPt>
          <c:dPt>
            <c:idx val="3"/>
            <c:bubble3D val="0"/>
            <c:extLst>
              <c:ext xmlns:c16="http://schemas.microsoft.com/office/drawing/2014/chart" uri="{C3380CC4-5D6E-409C-BE32-E72D297353CC}">
                <c16:uniqueId val="{0000000B-4A5E-4A02-BC69-344AE32D52C5}"/>
              </c:ext>
            </c:extLst>
          </c:dPt>
          <c:dPt>
            <c:idx val="4"/>
            <c:bubble3D val="0"/>
            <c:extLst>
              <c:ext xmlns:c16="http://schemas.microsoft.com/office/drawing/2014/chart" uri="{C3380CC4-5D6E-409C-BE32-E72D297353CC}">
                <c16:uniqueId val="{0000000C-4A5E-4A02-BC69-344AE32D52C5}"/>
              </c:ext>
            </c:extLst>
          </c:dPt>
          <c:dPt>
            <c:idx val="5"/>
            <c:bubble3D val="0"/>
            <c:extLst>
              <c:ext xmlns:c16="http://schemas.microsoft.com/office/drawing/2014/chart" uri="{C3380CC4-5D6E-409C-BE32-E72D297353CC}">
                <c16:uniqueId val="{0000000D-4A5E-4A02-BC69-344AE32D52C5}"/>
              </c:ext>
            </c:extLst>
          </c:dPt>
          <c:dPt>
            <c:idx val="6"/>
            <c:bubble3D val="0"/>
            <c:extLst>
              <c:ext xmlns:c16="http://schemas.microsoft.com/office/drawing/2014/chart" uri="{C3380CC4-5D6E-409C-BE32-E72D297353CC}">
                <c16:uniqueId val="{0000000E-4A5E-4A02-BC69-344AE32D52C5}"/>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Results（结果）'!$D$22,'13. Results（结果）'!$D$24,'13. Results（结果）'!$D$26,'13. Results（结果）'!$D$28,'13. Results（结果）'!$D$30,'13. Results（结果）'!$D$32,'13. Results（结果）'!$D$34)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Results（结果）'!$E$42</c:f>
              <c:numCache>
                <c:formatCode>#,##0.00</c:formatCode>
                <c:ptCount val="1"/>
                <c:pt idx="0">
                  <c:v>0</c:v>
                </c:pt>
              </c:numCache>
            </c:numRef>
          </c:val>
          <c:extLst>
            <c:ext xmlns:c16="http://schemas.microsoft.com/office/drawing/2014/chart" uri="{C3380CC4-5D6E-409C-BE32-E72D297353CC}">
              <c16:uniqueId val="{0000000F-4A5E-4A02-BC69-344AE32D52C5}"/>
            </c:ext>
          </c:extLst>
        </c:ser>
        <c:ser>
          <c:idx val="2"/>
          <c:order val="2"/>
          <c:dPt>
            <c:idx val="0"/>
            <c:bubble3D val="0"/>
            <c:extLst>
              <c:ext xmlns:c16="http://schemas.microsoft.com/office/drawing/2014/chart" uri="{C3380CC4-5D6E-409C-BE32-E72D297353CC}">
                <c16:uniqueId val="{00000010-4A5E-4A02-BC69-344AE32D52C5}"/>
              </c:ext>
            </c:extLst>
          </c:dPt>
          <c:dPt>
            <c:idx val="1"/>
            <c:bubble3D val="0"/>
            <c:extLst>
              <c:ext xmlns:c16="http://schemas.microsoft.com/office/drawing/2014/chart" uri="{C3380CC4-5D6E-409C-BE32-E72D297353CC}">
                <c16:uniqueId val="{00000011-4A5E-4A02-BC69-344AE32D52C5}"/>
              </c:ext>
            </c:extLst>
          </c:dPt>
          <c:dPt>
            <c:idx val="2"/>
            <c:bubble3D val="0"/>
            <c:extLst>
              <c:ext xmlns:c16="http://schemas.microsoft.com/office/drawing/2014/chart" uri="{C3380CC4-5D6E-409C-BE32-E72D297353CC}">
                <c16:uniqueId val="{00000012-4A5E-4A02-BC69-344AE32D52C5}"/>
              </c:ext>
            </c:extLst>
          </c:dPt>
          <c:dPt>
            <c:idx val="3"/>
            <c:bubble3D val="0"/>
            <c:extLst>
              <c:ext xmlns:c16="http://schemas.microsoft.com/office/drawing/2014/chart" uri="{C3380CC4-5D6E-409C-BE32-E72D297353CC}">
                <c16:uniqueId val="{00000013-4A5E-4A02-BC69-344AE32D52C5}"/>
              </c:ext>
            </c:extLst>
          </c:dPt>
          <c:dPt>
            <c:idx val="4"/>
            <c:bubble3D val="0"/>
            <c:extLst>
              <c:ext xmlns:c16="http://schemas.microsoft.com/office/drawing/2014/chart" uri="{C3380CC4-5D6E-409C-BE32-E72D297353CC}">
                <c16:uniqueId val="{00000014-4A5E-4A02-BC69-344AE32D52C5}"/>
              </c:ext>
            </c:extLst>
          </c:dPt>
          <c:dPt>
            <c:idx val="5"/>
            <c:bubble3D val="0"/>
            <c:extLst>
              <c:ext xmlns:c16="http://schemas.microsoft.com/office/drawing/2014/chart" uri="{C3380CC4-5D6E-409C-BE32-E72D297353CC}">
                <c16:uniqueId val="{00000015-4A5E-4A02-BC69-344AE32D52C5}"/>
              </c:ext>
            </c:extLst>
          </c:dPt>
          <c:dPt>
            <c:idx val="6"/>
            <c:bubble3D val="0"/>
            <c:extLst>
              <c:ext xmlns:c16="http://schemas.microsoft.com/office/drawing/2014/chart" uri="{C3380CC4-5D6E-409C-BE32-E72D297353CC}">
                <c16:uniqueId val="{00000016-4A5E-4A02-BC69-344AE32D52C5}"/>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Results（结果）'!$D$22,'13. Results（结果）'!$D$24,'13. Results（结果）'!$D$26,'13. Results（结果）'!$D$28,'13. Results（结果）'!$D$30,'13. Results（结果）'!$D$32,'13. Results（结果）'!$D$34)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Results（结果）'!$D$44</c:f>
              <c:numCache>
                <c:formatCode>General</c:formatCode>
                <c:ptCount val="1"/>
                <c:pt idx="0">
                  <c:v>0</c:v>
                </c:pt>
              </c:numCache>
            </c:numRef>
          </c:val>
          <c:extLst>
            <c:ext xmlns:c16="http://schemas.microsoft.com/office/drawing/2014/chart" uri="{C3380CC4-5D6E-409C-BE32-E72D297353CC}">
              <c16:uniqueId val="{00000017-4A5E-4A02-BC69-344AE32D52C5}"/>
            </c:ext>
          </c:extLst>
        </c:ser>
        <c:ser>
          <c:idx val="3"/>
          <c:order val="3"/>
          <c:dPt>
            <c:idx val="0"/>
            <c:bubble3D val="0"/>
            <c:extLst>
              <c:ext xmlns:c16="http://schemas.microsoft.com/office/drawing/2014/chart" uri="{C3380CC4-5D6E-409C-BE32-E72D297353CC}">
                <c16:uniqueId val="{00000018-4A5E-4A02-BC69-344AE32D52C5}"/>
              </c:ext>
            </c:extLst>
          </c:dPt>
          <c:dPt>
            <c:idx val="1"/>
            <c:bubble3D val="0"/>
            <c:extLst>
              <c:ext xmlns:c16="http://schemas.microsoft.com/office/drawing/2014/chart" uri="{C3380CC4-5D6E-409C-BE32-E72D297353CC}">
                <c16:uniqueId val="{00000019-4A5E-4A02-BC69-344AE32D52C5}"/>
              </c:ext>
            </c:extLst>
          </c:dPt>
          <c:dPt>
            <c:idx val="2"/>
            <c:bubble3D val="0"/>
            <c:extLst>
              <c:ext xmlns:c16="http://schemas.microsoft.com/office/drawing/2014/chart" uri="{C3380CC4-5D6E-409C-BE32-E72D297353CC}">
                <c16:uniqueId val="{0000001A-4A5E-4A02-BC69-344AE32D52C5}"/>
              </c:ext>
            </c:extLst>
          </c:dPt>
          <c:dPt>
            <c:idx val="3"/>
            <c:bubble3D val="0"/>
            <c:extLst>
              <c:ext xmlns:c16="http://schemas.microsoft.com/office/drawing/2014/chart" uri="{C3380CC4-5D6E-409C-BE32-E72D297353CC}">
                <c16:uniqueId val="{0000001B-4A5E-4A02-BC69-344AE32D52C5}"/>
              </c:ext>
            </c:extLst>
          </c:dPt>
          <c:dPt>
            <c:idx val="4"/>
            <c:bubble3D val="0"/>
            <c:extLst>
              <c:ext xmlns:c16="http://schemas.microsoft.com/office/drawing/2014/chart" uri="{C3380CC4-5D6E-409C-BE32-E72D297353CC}">
                <c16:uniqueId val="{0000001C-4A5E-4A02-BC69-344AE32D52C5}"/>
              </c:ext>
            </c:extLst>
          </c:dPt>
          <c:dPt>
            <c:idx val="5"/>
            <c:bubble3D val="0"/>
            <c:extLst>
              <c:ext xmlns:c16="http://schemas.microsoft.com/office/drawing/2014/chart" uri="{C3380CC4-5D6E-409C-BE32-E72D297353CC}">
                <c16:uniqueId val="{0000001D-4A5E-4A02-BC69-344AE32D52C5}"/>
              </c:ext>
            </c:extLst>
          </c:dPt>
          <c:dPt>
            <c:idx val="6"/>
            <c:bubble3D val="0"/>
            <c:extLst>
              <c:ext xmlns:c16="http://schemas.microsoft.com/office/drawing/2014/chart" uri="{C3380CC4-5D6E-409C-BE32-E72D297353CC}">
                <c16:uniqueId val="{0000001E-4A5E-4A02-BC69-344AE32D52C5}"/>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Results（结果）'!$D$22,'13. Results（结果）'!$D$24,'13. Results（结果）'!$D$26,'13. Results（结果）'!$D$28,'13. Results（结果）'!$D$30,'13. Results（结果）'!$D$32,'13. Results（结果）'!$D$34)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Results（结果）'!$E$44</c:f>
              <c:numCache>
                <c:formatCode>#,##0.00</c:formatCode>
                <c:ptCount val="1"/>
                <c:pt idx="0">
                  <c:v>0</c:v>
                </c:pt>
              </c:numCache>
            </c:numRef>
          </c:val>
          <c:extLst>
            <c:ext xmlns:c16="http://schemas.microsoft.com/office/drawing/2014/chart" uri="{C3380CC4-5D6E-409C-BE32-E72D297353CC}">
              <c16:uniqueId val="{0000001F-4A5E-4A02-BC69-344AE32D52C5}"/>
            </c:ext>
          </c:extLst>
        </c:ser>
        <c:ser>
          <c:idx val="4"/>
          <c:order val="4"/>
          <c:dPt>
            <c:idx val="0"/>
            <c:bubble3D val="0"/>
            <c:extLst>
              <c:ext xmlns:c16="http://schemas.microsoft.com/office/drawing/2014/chart" uri="{C3380CC4-5D6E-409C-BE32-E72D297353CC}">
                <c16:uniqueId val="{00000020-4A5E-4A02-BC69-344AE32D52C5}"/>
              </c:ext>
            </c:extLst>
          </c:dPt>
          <c:dPt>
            <c:idx val="1"/>
            <c:bubble3D val="0"/>
            <c:extLst>
              <c:ext xmlns:c16="http://schemas.microsoft.com/office/drawing/2014/chart" uri="{C3380CC4-5D6E-409C-BE32-E72D297353CC}">
                <c16:uniqueId val="{00000021-4A5E-4A02-BC69-344AE32D52C5}"/>
              </c:ext>
            </c:extLst>
          </c:dPt>
          <c:dPt>
            <c:idx val="2"/>
            <c:bubble3D val="0"/>
            <c:extLst>
              <c:ext xmlns:c16="http://schemas.microsoft.com/office/drawing/2014/chart" uri="{C3380CC4-5D6E-409C-BE32-E72D297353CC}">
                <c16:uniqueId val="{00000022-4A5E-4A02-BC69-344AE32D52C5}"/>
              </c:ext>
            </c:extLst>
          </c:dPt>
          <c:dPt>
            <c:idx val="3"/>
            <c:bubble3D val="0"/>
            <c:extLst>
              <c:ext xmlns:c16="http://schemas.microsoft.com/office/drawing/2014/chart" uri="{C3380CC4-5D6E-409C-BE32-E72D297353CC}">
                <c16:uniqueId val="{00000023-4A5E-4A02-BC69-344AE32D52C5}"/>
              </c:ext>
            </c:extLst>
          </c:dPt>
          <c:dPt>
            <c:idx val="4"/>
            <c:bubble3D val="0"/>
            <c:extLst>
              <c:ext xmlns:c16="http://schemas.microsoft.com/office/drawing/2014/chart" uri="{C3380CC4-5D6E-409C-BE32-E72D297353CC}">
                <c16:uniqueId val="{00000024-4A5E-4A02-BC69-344AE32D52C5}"/>
              </c:ext>
            </c:extLst>
          </c:dPt>
          <c:dPt>
            <c:idx val="5"/>
            <c:bubble3D val="0"/>
            <c:extLst>
              <c:ext xmlns:c16="http://schemas.microsoft.com/office/drawing/2014/chart" uri="{C3380CC4-5D6E-409C-BE32-E72D297353CC}">
                <c16:uniqueId val="{00000025-4A5E-4A02-BC69-344AE32D52C5}"/>
              </c:ext>
            </c:extLst>
          </c:dPt>
          <c:dPt>
            <c:idx val="6"/>
            <c:bubble3D val="0"/>
            <c:extLst>
              <c:ext xmlns:c16="http://schemas.microsoft.com/office/drawing/2014/chart" uri="{C3380CC4-5D6E-409C-BE32-E72D297353CC}">
                <c16:uniqueId val="{00000026-4A5E-4A02-BC69-344AE32D52C5}"/>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Results（结果）'!$D$22,'13. Results（结果）'!$D$24,'13. Results（结果）'!$D$26,'13. Results（结果）'!$D$28,'13. Results（结果）'!$D$30,'13. Results（结果）'!$D$32,'13. Results（结果）'!$D$34)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Results（结果）'!$D$46</c:f>
              <c:numCache>
                <c:formatCode>General</c:formatCode>
                <c:ptCount val="1"/>
                <c:pt idx="0">
                  <c:v>0</c:v>
                </c:pt>
              </c:numCache>
            </c:numRef>
          </c:val>
          <c:extLst>
            <c:ext xmlns:c16="http://schemas.microsoft.com/office/drawing/2014/chart" uri="{C3380CC4-5D6E-409C-BE32-E72D297353CC}">
              <c16:uniqueId val="{00000027-4A5E-4A02-BC69-344AE32D52C5}"/>
            </c:ext>
          </c:extLst>
        </c:ser>
        <c:ser>
          <c:idx val="5"/>
          <c:order val="5"/>
          <c:dPt>
            <c:idx val="0"/>
            <c:bubble3D val="0"/>
            <c:extLst>
              <c:ext xmlns:c16="http://schemas.microsoft.com/office/drawing/2014/chart" uri="{C3380CC4-5D6E-409C-BE32-E72D297353CC}">
                <c16:uniqueId val="{00000028-4A5E-4A02-BC69-344AE32D52C5}"/>
              </c:ext>
            </c:extLst>
          </c:dPt>
          <c:dPt>
            <c:idx val="1"/>
            <c:bubble3D val="0"/>
            <c:extLst>
              <c:ext xmlns:c16="http://schemas.microsoft.com/office/drawing/2014/chart" uri="{C3380CC4-5D6E-409C-BE32-E72D297353CC}">
                <c16:uniqueId val="{00000029-4A5E-4A02-BC69-344AE32D52C5}"/>
              </c:ext>
            </c:extLst>
          </c:dPt>
          <c:dPt>
            <c:idx val="2"/>
            <c:bubble3D val="0"/>
            <c:extLst>
              <c:ext xmlns:c16="http://schemas.microsoft.com/office/drawing/2014/chart" uri="{C3380CC4-5D6E-409C-BE32-E72D297353CC}">
                <c16:uniqueId val="{0000002A-4A5E-4A02-BC69-344AE32D52C5}"/>
              </c:ext>
            </c:extLst>
          </c:dPt>
          <c:dPt>
            <c:idx val="3"/>
            <c:bubble3D val="0"/>
            <c:extLst>
              <c:ext xmlns:c16="http://schemas.microsoft.com/office/drawing/2014/chart" uri="{C3380CC4-5D6E-409C-BE32-E72D297353CC}">
                <c16:uniqueId val="{0000002B-4A5E-4A02-BC69-344AE32D52C5}"/>
              </c:ext>
            </c:extLst>
          </c:dPt>
          <c:dPt>
            <c:idx val="4"/>
            <c:bubble3D val="0"/>
            <c:extLst>
              <c:ext xmlns:c16="http://schemas.microsoft.com/office/drawing/2014/chart" uri="{C3380CC4-5D6E-409C-BE32-E72D297353CC}">
                <c16:uniqueId val="{0000002C-4A5E-4A02-BC69-344AE32D52C5}"/>
              </c:ext>
            </c:extLst>
          </c:dPt>
          <c:dPt>
            <c:idx val="5"/>
            <c:bubble3D val="0"/>
            <c:extLst>
              <c:ext xmlns:c16="http://schemas.microsoft.com/office/drawing/2014/chart" uri="{C3380CC4-5D6E-409C-BE32-E72D297353CC}">
                <c16:uniqueId val="{0000002D-4A5E-4A02-BC69-344AE32D52C5}"/>
              </c:ext>
            </c:extLst>
          </c:dPt>
          <c:dPt>
            <c:idx val="6"/>
            <c:bubble3D val="0"/>
            <c:extLst>
              <c:ext xmlns:c16="http://schemas.microsoft.com/office/drawing/2014/chart" uri="{C3380CC4-5D6E-409C-BE32-E72D297353CC}">
                <c16:uniqueId val="{0000002E-4A5E-4A02-BC69-344AE32D52C5}"/>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Results（结果）'!$D$22,'13. Results（结果）'!$D$24,'13. Results（结果）'!$D$26,'13. Results（结果）'!$D$28,'13. Results（结果）'!$D$30,'13. Results（结果）'!$D$32,'13. Results（结果）'!$D$34)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Results（结果）'!$E$46</c:f>
              <c:numCache>
                <c:formatCode>#,##0.00</c:formatCode>
                <c:ptCount val="1"/>
                <c:pt idx="0">
                  <c:v>0</c:v>
                </c:pt>
              </c:numCache>
            </c:numRef>
          </c:val>
          <c:extLst>
            <c:ext xmlns:c16="http://schemas.microsoft.com/office/drawing/2014/chart" uri="{C3380CC4-5D6E-409C-BE32-E72D297353CC}">
              <c16:uniqueId val="{0000002F-4A5E-4A02-BC69-344AE32D52C5}"/>
            </c:ext>
          </c:extLst>
        </c:ser>
        <c:ser>
          <c:idx val="6"/>
          <c:order val="6"/>
          <c:dPt>
            <c:idx val="0"/>
            <c:bubble3D val="0"/>
            <c:extLst>
              <c:ext xmlns:c16="http://schemas.microsoft.com/office/drawing/2014/chart" uri="{C3380CC4-5D6E-409C-BE32-E72D297353CC}">
                <c16:uniqueId val="{00000030-4A5E-4A02-BC69-344AE32D52C5}"/>
              </c:ext>
            </c:extLst>
          </c:dPt>
          <c:dPt>
            <c:idx val="1"/>
            <c:bubble3D val="0"/>
            <c:extLst>
              <c:ext xmlns:c16="http://schemas.microsoft.com/office/drawing/2014/chart" uri="{C3380CC4-5D6E-409C-BE32-E72D297353CC}">
                <c16:uniqueId val="{00000031-4A5E-4A02-BC69-344AE32D52C5}"/>
              </c:ext>
            </c:extLst>
          </c:dPt>
          <c:dPt>
            <c:idx val="2"/>
            <c:bubble3D val="0"/>
            <c:extLst>
              <c:ext xmlns:c16="http://schemas.microsoft.com/office/drawing/2014/chart" uri="{C3380CC4-5D6E-409C-BE32-E72D297353CC}">
                <c16:uniqueId val="{00000032-4A5E-4A02-BC69-344AE32D52C5}"/>
              </c:ext>
            </c:extLst>
          </c:dPt>
          <c:dPt>
            <c:idx val="3"/>
            <c:bubble3D val="0"/>
            <c:extLst>
              <c:ext xmlns:c16="http://schemas.microsoft.com/office/drawing/2014/chart" uri="{C3380CC4-5D6E-409C-BE32-E72D297353CC}">
                <c16:uniqueId val="{00000033-4A5E-4A02-BC69-344AE32D52C5}"/>
              </c:ext>
            </c:extLst>
          </c:dPt>
          <c:dPt>
            <c:idx val="4"/>
            <c:bubble3D val="0"/>
            <c:extLst>
              <c:ext xmlns:c16="http://schemas.microsoft.com/office/drawing/2014/chart" uri="{C3380CC4-5D6E-409C-BE32-E72D297353CC}">
                <c16:uniqueId val="{00000034-4A5E-4A02-BC69-344AE32D52C5}"/>
              </c:ext>
            </c:extLst>
          </c:dPt>
          <c:dPt>
            <c:idx val="5"/>
            <c:bubble3D val="0"/>
            <c:extLst>
              <c:ext xmlns:c16="http://schemas.microsoft.com/office/drawing/2014/chart" uri="{C3380CC4-5D6E-409C-BE32-E72D297353CC}">
                <c16:uniqueId val="{00000035-4A5E-4A02-BC69-344AE32D52C5}"/>
              </c:ext>
            </c:extLst>
          </c:dPt>
          <c:dPt>
            <c:idx val="6"/>
            <c:bubble3D val="0"/>
            <c:extLst>
              <c:ext xmlns:c16="http://schemas.microsoft.com/office/drawing/2014/chart" uri="{C3380CC4-5D6E-409C-BE32-E72D297353CC}">
                <c16:uniqueId val="{00000036-4A5E-4A02-BC69-344AE32D52C5}"/>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Results（结果）'!$D$22,'13. Results（结果）'!$D$24,'13. Results（结果）'!$D$26,'13. Results（结果）'!$D$28,'13. Results（结果）'!$D$30,'13. Results（结果）'!$D$32,'13. Results（结果）'!$D$34)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37-4A5E-4A02-BC69-344AE32D52C5}"/>
            </c:ext>
          </c:extLst>
        </c:ser>
        <c:ser>
          <c:idx val="7"/>
          <c:order val="7"/>
          <c:dPt>
            <c:idx val="0"/>
            <c:bubble3D val="0"/>
            <c:extLst>
              <c:ext xmlns:c16="http://schemas.microsoft.com/office/drawing/2014/chart" uri="{C3380CC4-5D6E-409C-BE32-E72D297353CC}">
                <c16:uniqueId val="{00000038-4A5E-4A02-BC69-344AE32D52C5}"/>
              </c:ext>
            </c:extLst>
          </c:dPt>
          <c:dPt>
            <c:idx val="1"/>
            <c:bubble3D val="0"/>
            <c:extLst>
              <c:ext xmlns:c16="http://schemas.microsoft.com/office/drawing/2014/chart" uri="{C3380CC4-5D6E-409C-BE32-E72D297353CC}">
                <c16:uniqueId val="{00000039-4A5E-4A02-BC69-344AE32D52C5}"/>
              </c:ext>
            </c:extLst>
          </c:dPt>
          <c:dPt>
            <c:idx val="2"/>
            <c:bubble3D val="0"/>
            <c:extLst>
              <c:ext xmlns:c16="http://schemas.microsoft.com/office/drawing/2014/chart" uri="{C3380CC4-5D6E-409C-BE32-E72D297353CC}">
                <c16:uniqueId val="{0000003A-4A5E-4A02-BC69-344AE32D52C5}"/>
              </c:ext>
            </c:extLst>
          </c:dPt>
          <c:dPt>
            <c:idx val="3"/>
            <c:bubble3D val="0"/>
            <c:extLst>
              <c:ext xmlns:c16="http://schemas.microsoft.com/office/drawing/2014/chart" uri="{C3380CC4-5D6E-409C-BE32-E72D297353CC}">
                <c16:uniqueId val="{0000003B-4A5E-4A02-BC69-344AE32D52C5}"/>
              </c:ext>
            </c:extLst>
          </c:dPt>
          <c:dPt>
            <c:idx val="4"/>
            <c:bubble3D val="0"/>
            <c:extLst>
              <c:ext xmlns:c16="http://schemas.microsoft.com/office/drawing/2014/chart" uri="{C3380CC4-5D6E-409C-BE32-E72D297353CC}">
                <c16:uniqueId val="{0000003C-4A5E-4A02-BC69-344AE32D52C5}"/>
              </c:ext>
            </c:extLst>
          </c:dPt>
          <c:dPt>
            <c:idx val="5"/>
            <c:bubble3D val="0"/>
            <c:extLst>
              <c:ext xmlns:c16="http://schemas.microsoft.com/office/drawing/2014/chart" uri="{C3380CC4-5D6E-409C-BE32-E72D297353CC}">
                <c16:uniqueId val="{0000003D-4A5E-4A02-BC69-344AE32D52C5}"/>
              </c:ext>
            </c:extLst>
          </c:dPt>
          <c:dPt>
            <c:idx val="6"/>
            <c:bubble3D val="0"/>
            <c:extLst>
              <c:ext xmlns:c16="http://schemas.microsoft.com/office/drawing/2014/chart" uri="{C3380CC4-5D6E-409C-BE32-E72D297353CC}">
                <c16:uniqueId val="{0000003E-4A5E-4A02-BC69-344AE32D52C5}"/>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Results（结果）'!$D$22,'13. Results（结果）'!$D$24,'13. Results（结果）'!$D$26,'13. Results（结果）'!$D$28,'13. Results（结果）'!$D$30,'13. Results（结果）'!$D$32,'13. Results（结果）'!$D$34)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Results（结果）'!$D$48</c:f>
              <c:numCache>
                <c:formatCode>General</c:formatCode>
                <c:ptCount val="1"/>
                <c:pt idx="0">
                  <c:v>0</c:v>
                </c:pt>
              </c:numCache>
            </c:numRef>
          </c:val>
          <c:extLst>
            <c:ext xmlns:c16="http://schemas.microsoft.com/office/drawing/2014/chart" uri="{C3380CC4-5D6E-409C-BE32-E72D297353CC}">
              <c16:uniqueId val="{0000003F-4A5E-4A02-BC69-344AE32D52C5}"/>
            </c:ext>
          </c:extLst>
        </c:ser>
        <c:ser>
          <c:idx val="8"/>
          <c:order val="8"/>
          <c:dPt>
            <c:idx val="0"/>
            <c:bubble3D val="0"/>
            <c:extLst>
              <c:ext xmlns:c16="http://schemas.microsoft.com/office/drawing/2014/chart" uri="{C3380CC4-5D6E-409C-BE32-E72D297353CC}">
                <c16:uniqueId val="{00000040-4A5E-4A02-BC69-344AE32D52C5}"/>
              </c:ext>
            </c:extLst>
          </c:dPt>
          <c:dPt>
            <c:idx val="1"/>
            <c:bubble3D val="0"/>
            <c:extLst>
              <c:ext xmlns:c16="http://schemas.microsoft.com/office/drawing/2014/chart" uri="{C3380CC4-5D6E-409C-BE32-E72D297353CC}">
                <c16:uniqueId val="{00000041-4A5E-4A02-BC69-344AE32D52C5}"/>
              </c:ext>
            </c:extLst>
          </c:dPt>
          <c:dPt>
            <c:idx val="2"/>
            <c:bubble3D val="0"/>
            <c:extLst>
              <c:ext xmlns:c16="http://schemas.microsoft.com/office/drawing/2014/chart" uri="{C3380CC4-5D6E-409C-BE32-E72D297353CC}">
                <c16:uniqueId val="{00000042-4A5E-4A02-BC69-344AE32D52C5}"/>
              </c:ext>
            </c:extLst>
          </c:dPt>
          <c:dPt>
            <c:idx val="3"/>
            <c:bubble3D val="0"/>
            <c:extLst>
              <c:ext xmlns:c16="http://schemas.microsoft.com/office/drawing/2014/chart" uri="{C3380CC4-5D6E-409C-BE32-E72D297353CC}">
                <c16:uniqueId val="{00000043-4A5E-4A02-BC69-344AE32D52C5}"/>
              </c:ext>
            </c:extLst>
          </c:dPt>
          <c:dPt>
            <c:idx val="4"/>
            <c:bubble3D val="0"/>
            <c:extLst>
              <c:ext xmlns:c16="http://schemas.microsoft.com/office/drawing/2014/chart" uri="{C3380CC4-5D6E-409C-BE32-E72D297353CC}">
                <c16:uniqueId val="{00000044-4A5E-4A02-BC69-344AE32D52C5}"/>
              </c:ext>
            </c:extLst>
          </c:dPt>
          <c:dPt>
            <c:idx val="5"/>
            <c:bubble3D val="0"/>
            <c:extLst>
              <c:ext xmlns:c16="http://schemas.microsoft.com/office/drawing/2014/chart" uri="{C3380CC4-5D6E-409C-BE32-E72D297353CC}">
                <c16:uniqueId val="{00000045-4A5E-4A02-BC69-344AE32D52C5}"/>
              </c:ext>
            </c:extLst>
          </c:dPt>
          <c:dPt>
            <c:idx val="6"/>
            <c:bubble3D val="0"/>
            <c:extLst>
              <c:ext xmlns:c16="http://schemas.microsoft.com/office/drawing/2014/chart" uri="{C3380CC4-5D6E-409C-BE32-E72D297353CC}">
                <c16:uniqueId val="{00000046-4A5E-4A02-BC69-344AE32D52C5}"/>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Results（结果）'!$D$22,'13. Results（结果）'!$D$24,'13. Results（结果）'!$D$26,'13. Results（结果）'!$D$28,'13. Results（结果）'!$D$30,'13. Results（结果）'!$D$32,'13. Results（结果）'!$D$34)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47-4A5E-4A02-BC69-344AE32D52C5}"/>
            </c:ext>
          </c:extLst>
        </c:ser>
        <c:ser>
          <c:idx val="9"/>
          <c:order val="9"/>
          <c:dPt>
            <c:idx val="0"/>
            <c:bubble3D val="0"/>
            <c:extLst>
              <c:ext xmlns:c16="http://schemas.microsoft.com/office/drawing/2014/chart" uri="{C3380CC4-5D6E-409C-BE32-E72D297353CC}">
                <c16:uniqueId val="{00000048-4A5E-4A02-BC69-344AE32D52C5}"/>
              </c:ext>
            </c:extLst>
          </c:dPt>
          <c:dPt>
            <c:idx val="1"/>
            <c:bubble3D val="0"/>
            <c:extLst>
              <c:ext xmlns:c16="http://schemas.microsoft.com/office/drawing/2014/chart" uri="{C3380CC4-5D6E-409C-BE32-E72D297353CC}">
                <c16:uniqueId val="{00000049-4A5E-4A02-BC69-344AE32D52C5}"/>
              </c:ext>
            </c:extLst>
          </c:dPt>
          <c:dPt>
            <c:idx val="2"/>
            <c:bubble3D val="0"/>
            <c:extLst>
              <c:ext xmlns:c16="http://schemas.microsoft.com/office/drawing/2014/chart" uri="{C3380CC4-5D6E-409C-BE32-E72D297353CC}">
                <c16:uniqueId val="{0000004A-4A5E-4A02-BC69-344AE32D52C5}"/>
              </c:ext>
            </c:extLst>
          </c:dPt>
          <c:dPt>
            <c:idx val="3"/>
            <c:bubble3D val="0"/>
            <c:extLst>
              <c:ext xmlns:c16="http://schemas.microsoft.com/office/drawing/2014/chart" uri="{C3380CC4-5D6E-409C-BE32-E72D297353CC}">
                <c16:uniqueId val="{0000004B-4A5E-4A02-BC69-344AE32D52C5}"/>
              </c:ext>
            </c:extLst>
          </c:dPt>
          <c:dPt>
            <c:idx val="4"/>
            <c:bubble3D val="0"/>
            <c:extLst>
              <c:ext xmlns:c16="http://schemas.microsoft.com/office/drawing/2014/chart" uri="{C3380CC4-5D6E-409C-BE32-E72D297353CC}">
                <c16:uniqueId val="{0000004C-4A5E-4A02-BC69-344AE32D52C5}"/>
              </c:ext>
            </c:extLst>
          </c:dPt>
          <c:dPt>
            <c:idx val="5"/>
            <c:bubble3D val="0"/>
            <c:extLst>
              <c:ext xmlns:c16="http://schemas.microsoft.com/office/drawing/2014/chart" uri="{C3380CC4-5D6E-409C-BE32-E72D297353CC}">
                <c16:uniqueId val="{0000004D-4A5E-4A02-BC69-344AE32D52C5}"/>
              </c:ext>
            </c:extLst>
          </c:dPt>
          <c:dPt>
            <c:idx val="6"/>
            <c:bubble3D val="0"/>
            <c:extLst>
              <c:ext xmlns:c16="http://schemas.microsoft.com/office/drawing/2014/chart" uri="{C3380CC4-5D6E-409C-BE32-E72D297353CC}">
                <c16:uniqueId val="{0000004E-4A5E-4A02-BC69-344AE32D52C5}"/>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Results（结果）'!$D$22,'13. Results（结果）'!$D$24,'13. Results（结果）'!$D$26,'13. Results（结果）'!$D$28,'13. Results（结果）'!$D$30,'13. Results（结果）'!$D$32,'13. Results（结果）'!$D$34)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Results（结果）'!$E$48</c:f>
              <c:numCache>
                <c:formatCode>#,##0.00</c:formatCode>
                <c:ptCount val="1"/>
                <c:pt idx="0">
                  <c:v>0</c:v>
                </c:pt>
              </c:numCache>
            </c:numRef>
          </c:val>
          <c:extLst>
            <c:ext xmlns:c16="http://schemas.microsoft.com/office/drawing/2014/chart" uri="{C3380CC4-5D6E-409C-BE32-E72D297353CC}">
              <c16:uniqueId val="{0000004F-4A5E-4A02-BC69-344AE32D52C5}"/>
            </c:ext>
          </c:extLst>
        </c:ser>
        <c:ser>
          <c:idx val="10"/>
          <c:order val="10"/>
          <c:dPt>
            <c:idx val="0"/>
            <c:bubble3D val="0"/>
            <c:extLst>
              <c:ext xmlns:c16="http://schemas.microsoft.com/office/drawing/2014/chart" uri="{C3380CC4-5D6E-409C-BE32-E72D297353CC}">
                <c16:uniqueId val="{00000050-4A5E-4A02-BC69-344AE32D52C5}"/>
              </c:ext>
            </c:extLst>
          </c:dPt>
          <c:dPt>
            <c:idx val="1"/>
            <c:bubble3D val="0"/>
            <c:extLst>
              <c:ext xmlns:c16="http://schemas.microsoft.com/office/drawing/2014/chart" uri="{C3380CC4-5D6E-409C-BE32-E72D297353CC}">
                <c16:uniqueId val="{00000051-4A5E-4A02-BC69-344AE32D52C5}"/>
              </c:ext>
            </c:extLst>
          </c:dPt>
          <c:dPt>
            <c:idx val="2"/>
            <c:bubble3D val="0"/>
            <c:extLst>
              <c:ext xmlns:c16="http://schemas.microsoft.com/office/drawing/2014/chart" uri="{C3380CC4-5D6E-409C-BE32-E72D297353CC}">
                <c16:uniqueId val="{00000052-4A5E-4A02-BC69-344AE32D52C5}"/>
              </c:ext>
            </c:extLst>
          </c:dPt>
          <c:dPt>
            <c:idx val="3"/>
            <c:bubble3D val="0"/>
            <c:extLst>
              <c:ext xmlns:c16="http://schemas.microsoft.com/office/drawing/2014/chart" uri="{C3380CC4-5D6E-409C-BE32-E72D297353CC}">
                <c16:uniqueId val="{00000053-4A5E-4A02-BC69-344AE32D52C5}"/>
              </c:ext>
            </c:extLst>
          </c:dPt>
          <c:dPt>
            <c:idx val="4"/>
            <c:bubble3D val="0"/>
            <c:extLst>
              <c:ext xmlns:c16="http://schemas.microsoft.com/office/drawing/2014/chart" uri="{C3380CC4-5D6E-409C-BE32-E72D297353CC}">
                <c16:uniqueId val="{00000054-4A5E-4A02-BC69-344AE32D52C5}"/>
              </c:ext>
            </c:extLst>
          </c:dPt>
          <c:dPt>
            <c:idx val="5"/>
            <c:bubble3D val="0"/>
            <c:extLst>
              <c:ext xmlns:c16="http://schemas.microsoft.com/office/drawing/2014/chart" uri="{C3380CC4-5D6E-409C-BE32-E72D297353CC}">
                <c16:uniqueId val="{00000055-4A5E-4A02-BC69-344AE32D52C5}"/>
              </c:ext>
            </c:extLst>
          </c:dPt>
          <c:dPt>
            <c:idx val="6"/>
            <c:bubble3D val="0"/>
            <c:extLst>
              <c:ext xmlns:c16="http://schemas.microsoft.com/office/drawing/2014/chart" uri="{C3380CC4-5D6E-409C-BE32-E72D297353CC}">
                <c16:uniqueId val="{00000056-4A5E-4A02-BC69-344AE32D52C5}"/>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Results（结果）'!$D$22,'13. Results（结果）'!$D$24,'13. Results（结果）'!$D$26,'13. Results（结果）'!$D$28,'13. Results（结果）'!$D$30,'13. Results（结果）'!$D$32,'13. Results（结果）'!$D$34)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Results（结果）'!$D$52</c:f>
              <c:numCache>
                <c:formatCode>General</c:formatCode>
                <c:ptCount val="1"/>
                <c:pt idx="0">
                  <c:v>0</c:v>
                </c:pt>
              </c:numCache>
            </c:numRef>
          </c:val>
          <c:extLst>
            <c:ext xmlns:c16="http://schemas.microsoft.com/office/drawing/2014/chart" uri="{C3380CC4-5D6E-409C-BE32-E72D297353CC}">
              <c16:uniqueId val="{00000057-4A5E-4A02-BC69-344AE32D52C5}"/>
            </c:ext>
          </c:extLst>
        </c:ser>
        <c:ser>
          <c:idx val="11"/>
          <c:order val="11"/>
          <c:dPt>
            <c:idx val="0"/>
            <c:bubble3D val="0"/>
            <c:extLst>
              <c:ext xmlns:c16="http://schemas.microsoft.com/office/drawing/2014/chart" uri="{C3380CC4-5D6E-409C-BE32-E72D297353CC}">
                <c16:uniqueId val="{00000058-4A5E-4A02-BC69-344AE32D52C5}"/>
              </c:ext>
            </c:extLst>
          </c:dPt>
          <c:dPt>
            <c:idx val="1"/>
            <c:bubble3D val="0"/>
            <c:extLst>
              <c:ext xmlns:c16="http://schemas.microsoft.com/office/drawing/2014/chart" uri="{C3380CC4-5D6E-409C-BE32-E72D297353CC}">
                <c16:uniqueId val="{00000059-4A5E-4A02-BC69-344AE32D52C5}"/>
              </c:ext>
            </c:extLst>
          </c:dPt>
          <c:dPt>
            <c:idx val="2"/>
            <c:bubble3D val="0"/>
            <c:extLst>
              <c:ext xmlns:c16="http://schemas.microsoft.com/office/drawing/2014/chart" uri="{C3380CC4-5D6E-409C-BE32-E72D297353CC}">
                <c16:uniqueId val="{0000005A-4A5E-4A02-BC69-344AE32D52C5}"/>
              </c:ext>
            </c:extLst>
          </c:dPt>
          <c:dPt>
            <c:idx val="3"/>
            <c:bubble3D val="0"/>
            <c:extLst>
              <c:ext xmlns:c16="http://schemas.microsoft.com/office/drawing/2014/chart" uri="{C3380CC4-5D6E-409C-BE32-E72D297353CC}">
                <c16:uniqueId val="{0000005B-4A5E-4A02-BC69-344AE32D52C5}"/>
              </c:ext>
            </c:extLst>
          </c:dPt>
          <c:dPt>
            <c:idx val="4"/>
            <c:bubble3D val="0"/>
            <c:extLst>
              <c:ext xmlns:c16="http://schemas.microsoft.com/office/drawing/2014/chart" uri="{C3380CC4-5D6E-409C-BE32-E72D297353CC}">
                <c16:uniqueId val="{0000005C-4A5E-4A02-BC69-344AE32D52C5}"/>
              </c:ext>
            </c:extLst>
          </c:dPt>
          <c:dPt>
            <c:idx val="5"/>
            <c:bubble3D val="0"/>
            <c:extLst>
              <c:ext xmlns:c16="http://schemas.microsoft.com/office/drawing/2014/chart" uri="{C3380CC4-5D6E-409C-BE32-E72D297353CC}">
                <c16:uniqueId val="{0000005D-4A5E-4A02-BC69-344AE32D52C5}"/>
              </c:ext>
            </c:extLst>
          </c:dPt>
          <c:dPt>
            <c:idx val="6"/>
            <c:bubble3D val="0"/>
            <c:extLst>
              <c:ext xmlns:c16="http://schemas.microsoft.com/office/drawing/2014/chart" uri="{C3380CC4-5D6E-409C-BE32-E72D297353CC}">
                <c16:uniqueId val="{0000005E-4A5E-4A02-BC69-344AE32D52C5}"/>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Results（结果）'!$D$22,'13. Results（结果）'!$D$24,'13. Results（结果）'!$D$26,'13. Results（结果）'!$D$28,'13. Results（结果）'!$D$30,'13. Results（结果）'!$D$32,'13. Results（结果）'!$D$34)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Results（结果）'!$E$52</c:f>
              <c:numCache>
                <c:formatCode>#,##0.00</c:formatCode>
                <c:ptCount val="1"/>
                <c:pt idx="0">
                  <c:v>0</c:v>
                </c:pt>
              </c:numCache>
            </c:numRef>
          </c:val>
          <c:extLst>
            <c:ext xmlns:c16="http://schemas.microsoft.com/office/drawing/2014/chart" uri="{C3380CC4-5D6E-409C-BE32-E72D297353CC}">
              <c16:uniqueId val="{0000005F-4A5E-4A02-BC69-344AE32D52C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t>Scope 1 Emissions by GHG</a:t>
            </a:r>
          </a:p>
        </c:rich>
      </c:tx>
      <c:layout>
        <c:manualLayout>
          <c:xMode val="edge"/>
          <c:yMode val="edge"/>
          <c:x val="0.11124011865380733"/>
          <c:y val="1.9398959213143339E-4"/>
        </c:manualLayout>
      </c:layout>
      <c:overlay val="0"/>
      <c:spPr>
        <a:noFill/>
        <a:ln w="25400">
          <a:noFill/>
        </a:ln>
      </c:spPr>
    </c:title>
    <c:autoTitleDeleted val="0"/>
    <c:plotArea>
      <c:layout>
        <c:manualLayout>
          <c:layoutTarget val="inner"/>
          <c:xMode val="edge"/>
          <c:yMode val="edge"/>
          <c:x val="0.33431952662721892"/>
          <c:y val="0.46687697160883279"/>
          <c:w val="0.34023668639053256"/>
          <c:h val="0.36277602523659308"/>
        </c:manualLayout>
      </c:layout>
      <c:pieChart>
        <c:varyColors val="1"/>
        <c:ser>
          <c:idx val="0"/>
          <c:order val="0"/>
          <c:dPt>
            <c:idx val="0"/>
            <c:bubble3D val="0"/>
            <c:extLst>
              <c:ext xmlns:c16="http://schemas.microsoft.com/office/drawing/2014/chart" uri="{C3380CC4-5D6E-409C-BE32-E72D297353CC}">
                <c16:uniqueId val="{00000000-3482-461C-BA55-A544D1155502}"/>
              </c:ext>
            </c:extLst>
          </c:dPt>
          <c:dPt>
            <c:idx val="1"/>
            <c:bubble3D val="0"/>
            <c:extLst>
              <c:ext xmlns:c16="http://schemas.microsoft.com/office/drawing/2014/chart" uri="{C3380CC4-5D6E-409C-BE32-E72D297353CC}">
                <c16:uniqueId val="{00000001-3482-461C-BA55-A544D1155502}"/>
              </c:ext>
            </c:extLst>
          </c:dPt>
          <c:dPt>
            <c:idx val="2"/>
            <c:bubble3D val="0"/>
            <c:extLst>
              <c:ext xmlns:c16="http://schemas.microsoft.com/office/drawing/2014/chart" uri="{C3380CC4-5D6E-409C-BE32-E72D297353CC}">
                <c16:uniqueId val="{00000002-3482-461C-BA55-A544D1155502}"/>
              </c:ext>
            </c:extLst>
          </c:dPt>
          <c:dPt>
            <c:idx val="3"/>
            <c:bubble3D val="0"/>
            <c:extLst>
              <c:ext xmlns:c16="http://schemas.microsoft.com/office/drawing/2014/chart" uri="{C3380CC4-5D6E-409C-BE32-E72D297353CC}">
                <c16:uniqueId val="{00000003-3482-461C-BA55-A544D1155502}"/>
              </c:ext>
            </c:extLst>
          </c:dPt>
          <c:dPt>
            <c:idx val="4"/>
            <c:bubble3D val="0"/>
            <c:extLst>
              <c:ext xmlns:c16="http://schemas.microsoft.com/office/drawing/2014/chart" uri="{C3380CC4-5D6E-409C-BE32-E72D297353CC}">
                <c16:uniqueId val="{00000004-3482-461C-BA55-A544D1155502}"/>
              </c:ext>
            </c:extLst>
          </c:dPt>
          <c:dPt>
            <c:idx val="5"/>
            <c:bubble3D val="0"/>
            <c:extLst>
              <c:ext xmlns:c16="http://schemas.microsoft.com/office/drawing/2014/chart" uri="{C3380CC4-5D6E-409C-BE32-E72D297353CC}">
                <c16:uniqueId val="{00000005-3482-461C-BA55-A544D1155502}"/>
              </c:ext>
            </c:extLst>
          </c:dPt>
          <c:dPt>
            <c:idx val="6"/>
            <c:bubble3D val="0"/>
            <c:extLst>
              <c:ext xmlns:c16="http://schemas.microsoft.com/office/drawing/2014/chart" uri="{C3380CC4-5D6E-409C-BE32-E72D297353CC}">
                <c16:uniqueId val="{00000006-3482-461C-BA55-A544D1155502}"/>
              </c:ext>
            </c:extLst>
          </c:dPt>
          <c:dLbls>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('13. Results（结果）'!$D$23,'13. Results（结果）'!$D$25,'13. Results（结果）'!$D$27,'13. Results（结果）'!$D$29,'13. Results（结果）'!$D$31,'13. Results（结果）'!$D$33,'13. Results（结果）'!$D$35)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Results（结果）'!$E$22,'13. Results（结果）'!$E$24,'13. Results（结果）'!$E$26,'13. Results（结果）'!$E$28,'13. Results（结果）'!$E$30,'13. Results（结果）'!$E$32,'13. Results（结果）'!$E$34)</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7-3482-461C-BA55-A544D1155502}"/>
            </c:ext>
          </c:extLst>
        </c:ser>
        <c:ser>
          <c:idx val="1"/>
          <c:order val="1"/>
          <c:dPt>
            <c:idx val="0"/>
            <c:bubble3D val="0"/>
            <c:extLst>
              <c:ext xmlns:c16="http://schemas.microsoft.com/office/drawing/2014/chart" uri="{C3380CC4-5D6E-409C-BE32-E72D297353CC}">
                <c16:uniqueId val="{00000008-3482-461C-BA55-A544D1155502}"/>
              </c:ext>
            </c:extLst>
          </c:dPt>
          <c:dPt>
            <c:idx val="1"/>
            <c:bubble3D val="0"/>
            <c:extLst>
              <c:ext xmlns:c16="http://schemas.microsoft.com/office/drawing/2014/chart" uri="{C3380CC4-5D6E-409C-BE32-E72D297353CC}">
                <c16:uniqueId val="{00000009-3482-461C-BA55-A544D1155502}"/>
              </c:ext>
            </c:extLst>
          </c:dPt>
          <c:dPt>
            <c:idx val="2"/>
            <c:bubble3D val="0"/>
            <c:extLst>
              <c:ext xmlns:c16="http://schemas.microsoft.com/office/drawing/2014/chart" uri="{C3380CC4-5D6E-409C-BE32-E72D297353CC}">
                <c16:uniqueId val="{0000000A-3482-461C-BA55-A544D1155502}"/>
              </c:ext>
            </c:extLst>
          </c:dPt>
          <c:dPt>
            <c:idx val="3"/>
            <c:bubble3D val="0"/>
            <c:extLst>
              <c:ext xmlns:c16="http://schemas.microsoft.com/office/drawing/2014/chart" uri="{C3380CC4-5D6E-409C-BE32-E72D297353CC}">
                <c16:uniqueId val="{0000000B-3482-461C-BA55-A544D1155502}"/>
              </c:ext>
            </c:extLst>
          </c:dPt>
          <c:dPt>
            <c:idx val="4"/>
            <c:bubble3D val="0"/>
            <c:extLst>
              <c:ext xmlns:c16="http://schemas.microsoft.com/office/drawing/2014/chart" uri="{C3380CC4-5D6E-409C-BE32-E72D297353CC}">
                <c16:uniqueId val="{0000000C-3482-461C-BA55-A544D1155502}"/>
              </c:ext>
            </c:extLst>
          </c:dPt>
          <c:dPt>
            <c:idx val="5"/>
            <c:bubble3D val="0"/>
            <c:extLst>
              <c:ext xmlns:c16="http://schemas.microsoft.com/office/drawing/2014/chart" uri="{C3380CC4-5D6E-409C-BE32-E72D297353CC}">
                <c16:uniqueId val="{0000000D-3482-461C-BA55-A544D1155502}"/>
              </c:ext>
            </c:extLst>
          </c:dPt>
          <c:dPt>
            <c:idx val="6"/>
            <c:bubble3D val="0"/>
            <c:extLst>
              <c:ext xmlns:c16="http://schemas.microsoft.com/office/drawing/2014/chart" uri="{C3380CC4-5D6E-409C-BE32-E72D297353CC}">
                <c16:uniqueId val="{0000000E-3482-461C-BA55-A544D115550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Results（结果）'!$D$23,'13. Results（结果）'!$D$25,'13. Results（结果）'!$D$27,'13. Results（结果）'!$D$29,'13. Results（结果）'!$D$31,'13. Results（结果）'!$D$33,'13. Results（结果）'!$D$35)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Results（结果）'!$E$42</c:f>
              <c:numCache>
                <c:formatCode>#,##0.00</c:formatCode>
                <c:ptCount val="1"/>
                <c:pt idx="0">
                  <c:v>0</c:v>
                </c:pt>
              </c:numCache>
            </c:numRef>
          </c:val>
          <c:extLst>
            <c:ext xmlns:c16="http://schemas.microsoft.com/office/drawing/2014/chart" uri="{C3380CC4-5D6E-409C-BE32-E72D297353CC}">
              <c16:uniqueId val="{0000000F-3482-461C-BA55-A544D1155502}"/>
            </c:ext>
          </c:extLst>
        </c:ser>
        <c:ser>
          <c:idx val="2"/>
          <c:order val="2"/>
          <c:dPt>
            <c:idx val="0"/>
            <c:bubble3D val="0"/>
            <c:extLst>
              <c:ext xmlns:c16="http://schemas.microsoft.com/office/drawing/2014/chart" uri="{C3380CC4-5D6E-409C-BE32-E72D297353CC}">
                <c16:uniqueId val="{00000010-3482-461C-BA55-A544D1155502}"/>
              </c:ext>
            </c:extLst>
          </c:dPt>
          <c:dPt>
            <c:idx val="1"/>
            <c:bubble3D val="0"/>
            <c:extLst>
              <c:ext xmlns:c16="http://schemas.microsoft.com/office/drawing/2014/chart" uri="{C3380CC4-5D6E-409C-BE32-E72D297353CC}">
                <c16:uniqueId val="{00000011-3482-461C-BA55-A544D1155502}"/>
              </c:ext>
            </c:extLst>
          </c:dPt>
          <c:dPt>
            <c:idx val="2"/>
            <c:bubble3D val="0"/>
            <c:extLst>
              <c:ext xmlns:c16="http://schemas.microsoft.com/office/drawing/2014/chart" uri="{C3380CC4-5D6E-409C-BE32-E72D297353CC}">
                <c16:uniqueId val="{00000012-3482-461C-BA55-A544D1155502}"/>
              </c:ext>
            </c:extLst>
          </c:dPt>
          <c:dPt>
            <c:idx val="3"/>
            <c:bubble3D val="0"/>
            <c:extLst>
              <c:ext xmlns:c16="http://schemas.microsoft.com/office/drawing/2014/chart" uri="{C3380CC4-5D6E-409C-BE32-E72D297353CC}">
                <c16:uniqueId val="{00000013-3482-461C-BA55-A544D1155502}"/>
              </c:ext>
            </c:extLst>
          </c:dPt>
          <c:dPt>
            <c:idx val="4"/>
            <c:bubble3D val="0"/>
            <c:extLst>
              <c:ext xmlns:c16="http://schemas.microsoft.com/office/drawing/2014/chart" uri="{C3380CC4-5D6E-409C-BE32-E72D297353CC}">
                <c16:uniqueId val="{00000014-3482-461C-BA55-A544D1155502}"/>
              </c:ext>
            </c:extLst>
          </c:dPt>
          <c:dPt>
            <c:idx val="5"/>
            <c:bubble3D val="0"/>
            <c:extLst>
              <c:ext xmlns:c16="http://schemas.microsoft.com/office/drawing/2014/chart" uri="{C3380CC4-5D6E-409C-BE32-E72D297353CC}">
                <c16:uniqueId val="{00000015-3482-461C-BA55-A544D1155502}"/>
              </c:ext>
            </c:extLst>
          </c:dPt>
          <c:dPt>
            <c:idx val="6"/>
            <c:bubble3D val="0"/>
            <c:extLst>
              <c:ext xmlns:c16="http://schemas.microsoft.com/office/drawing/2014/chart" uri="{C3380CC4-5D6E-409C-BE32-E72D297353CC}">
                <c16:uniqueId val="{00000016-3482-461C-BA55-A544D115550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Results（结果）'!$D$23,'13. Results（结果）'!$D$25,'13. Results（结果）'!$D$27,'13. Results（结果）'!$D$29,'13. Results（结果）'!$D$31,'13. Results（结果）'!$D$33,'13. Results（结果）'!$D$35)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Results（结果）'!$D$44</c:f>
              <c:numCache>
                <c:formatCode>General</c:formatCode>
                <c:ptCount val="1"/>
                <c:pt idx="0">
                  <c:v>0</c:v>
                </c:pt>
              </c:numCache>
            </c:numRef>
          </c:val>
          <c:extLst>
            <c:ext xmlns:c16="http://schemas.microsoft.com/office/drawing/2014/chart" uri="{C3380CC4-5D6E-409C-BE32-E72D297353CC}">
              <c16:uniqueId val="{00000017-3482-461C-BA55-A544D1155502}"/>
            </c:ext>
          </c:extLst>
        </c:ser>
        <c:ser>
          <c:idx val="3"/>
          <c:order val="3"/>
          <c:dPt>
            <c:idx val="0"/>
            <c:bubble3D val="0"/>
            <c:extLst>
              <c:ext xmlns:c16="http://schemas.microsoft.com/office/drawing/2014/chart" uri="{C3380CC4-5D6E-409C-BE32-E72D297353CC}">
                <c16:uniqueId val="{00000018-3482-461C-BA55-A544D1155502}"/>
              </c:ext>
            </c:extLst>
          </c:dPt>
          <c:dPt>
            <c:idx val="1"/>
            <c:bubble3D val="0"/>
            <c:extLst>
              <c:ext xmlns:c16="http://schemas.microsoft.com/office/drawing/2014/chart" uri="{C3380CC4-5D6E-409C-BE32-E72D297353CC}">
                <c16:uniqueId val="{00000019-3482-461C-BA55-A544D1155502}"/>
              </c:ext>
            </c:extLst>
          </c:dPt>
          <c:dPt>
            <c:idx val="2"/>
            <c:bubble3D val="0"/>
            <c:extLst>
              <c:ext xmlns:c16="http://schemas.microsoft.com/office/drawing/2014/chart" uri="{C3380CC4-5D6E-409C-BE32-E72D297353CC}">
                <c16:uniqueId val="{0000001A-3482-461C-BA55-A544D1155502}"/>
              </c:ext>
            </c:extLst>
          </c:dPt>
          <c:dPt>
            <c:idx val="3"/>
            <c:bubble3D val="0"/>
            <c:extLst>
              <c:ext xmlns:c16="http://schemas.microsoft.com/office/drawing/2014/chart" uri="{C3380CC4-5D6E-409C-BE32-E72D297353CC}">
                <c16:uniqueId val="{0000001B-3482-461C-BA55-A544D1155502}"/>
              </c:ext>
            </c:extLst>
          </c:dPt>
          <c:dPt>
            <c:idx val="4"/>
            <c:bubble3D val="0"/>
            <c:extLst>
              <c:ext xmlns:c16="http://schemas.microsoft.com/office/drawing/2014/chart" uri="{C3380CC4-5D6E-409C-BE32-E72D297353CC}">
                <c16:uniqueId val="{0000001C-3482-461C-BA55-A544D1155502}"/>
              </c:ext>
            </c:extLst>
          </c:dPt>
          <c:dPt>
            <c:idx val="5"/>
            <c:bubble3D val="0"/>
            <c:extLst>
              <c:ext xmlns:c16="http://schemas.microsoft.com/office/drawing/2014/chart" uri="{C3380CC4-5D6E-409C-BE32-E72D297353CC}">
                <c16:uniqueId val="{0000001D-3482-461C-BA55-A544D1155502}"/>
              </c:ext>
            </c:extLst>
          </c:dPt>
          <c:dPt>
            <c:idx val="6"/>
            <c:bubble3D val="0"/>
            <c:extLst>
              <c:ext xmlns:c16="http://schemas.microsoft.com/office/drawing/2014/chart" uri="{C3380CC4-5D6E-409C-BE32-E72D297353CC}">
                <c16:uniqueId val="{0000001E-3482-461C-BA55-A544D115550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Results（结果）'!$D$23,'13. Results（结果）'!$D$25,'13. Results（结果）'!$D$27,'13. Results（结果）'!$D$29,'13. Results（结果）'!$D$31,'13. Results（结果）'!$D$33,'13. Results（结果）'!$D$35)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Results（结果）'!$E$44</c:f>
              <c:numCache>
                <c:formatCode>#,##0.00</c:formatCode>
                <c:ptCount val="1"/>
                <c:pt idx="0">
                  <c:v>0</c:v>
                </c:pt>
              </c:numCache>
            </c:numRef>
          </c:val>
          <c:extLst>
            <c:ext xmlns:c16="http://schemas.microsoft.com/office/drawing/2014/chart" uri="{C3380CC4-5D6E-409C-BE32-E72D297353CC}">
              <c16:uniqueId val="{0000001F-3482-461C-BA55-A544D1155502}"/>
            </c:ext>
          </c:extLst>
        </c:ser>
        <c:ser>
          <c:idx val="4"/>
          <c:order val="4"/>
          <c:dPt>
            <c:idx val="0"/>
            <c:bubble3D val="0"/>
            <c:extLst>
              <c:ext xmlns:c16="http://schemas.microsoft.com/office/drawing/2014/chart" uri="{C3380CC4-5D6E-409C-BE32-E72D297353CC}">
                <c16:uniqueId val="{00000020-3482-461C-BA55-A544D1155502}"/>
              </c:ext>
            </c:extLst>
          </c:dPt>
          <c:dPt>
            <c:idx val="1"/>
            <c:bubble3D val="0"/>
            <c:extLst>
              <c:ext xmlns:c16="http://schemas.microsoft.com/office/drawing/2014/chart" uri="{C3380CC4-5D6E-409C-BE32-E72D297353CC}">
                <c16:uniqueId val="{00000021-3482-461C-BA55-A544D1155502}"/>
              </c:ext>
            </c:extLst>
          </c:dPt>
          <c:dPt>
            <c:idx val="2"/>
            <c:bubble3D val="0"/>
            <c:extLst>
              <c:ext xmlns:c16="http://schemas.microsoft.com/office/drawing/2014/chart" uri="{C3380CC4-5D6E-409C-BE32-E72D297353CC}">
                <c16:uniqueId val="{00000022-3482-461C-BA55-A544D1155502}"/>
              </c:ext>
            </c:extLst>
          </c:dPt>
          <c:dPt>
            <c:idx val="3"/>
            <c:bubble3D val="0"/>
            <c:extLst>
              <c:ext xmlns:c16="http://schemas.microsoft.com/office/drawing/2014/chart" uri="{C3380CC4-5D6E-409C-BE32-E72D297353CC}">
                <c16:uniqueId val="{00000023-3482-461C-BA55-A544D1155502}"/>
              </c:ext>
            </c:extLst>
          </c:dPt>
          <c:dPt>
            <c:idx val="4"/>
            <c:bubble3D val="0"/>
            <c:extLst>
              <c:ext xmlns:c16="http://schemas.microsoft.com/office/drawing/2014/chart" uri="{C3380CC4-5D6E-409C-BE32-E72D297353CC}">
                <c16:uniqueId val="{00000024-3482-461C-BA55-A544D1155502}"/>
              </c:ext>
            </c:extLst>
          </c:dPt>
          <c:dPt>
            <c:idx val="5"/>
            <c:bubble3D val="0"/>
            <c:extLst>
              <c:ext xmlns:c16="http://schemas.microsoft.com/office/drawing/2014/chart" uri="{C3380CC4-5D6E-409C-BE32-E72D297353CC}">
                <c16:uniqueId val="{00000025-3482-461C-BA55-A544D1155502}"/>
              </c:ext>
            </c:extLst>
          </c:dPt>
          <c:dPt>
            <c:idx val="6"/>
            <c:bubble3D val="0"/>
            <c:extLst>
              <c:ext xmlns:c16="http://schemas.microsoft.com/office/drawing/2014/chart" uri="{C3380CC4-5D6E-409C-BE32-E72D297353CC}">
                <c16:uniqueId val="{00000026-3482-461C-BA55-A544D115550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Results（结果）'!$D$23,'13. Results（结果）'!$D$25,'13. Results（结果）'!$D$27,'13. Results（结果）'!$D$29,'13. Results（结果）'!$D$31,'13. Results（结果）'!$D$33,'13. Results（结果）'!$D$35)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Results（结果）'!$D$46</c:f>
              <c:numCache>
                <c:formatCode>General</c:formatCode>
                <c:ptCount val="1"/>
                <c:pt idx="0">
                  <c:v>0</c:v>
                </c:pt>
              </c:numCache>
            </c:numRef>
          </c:val>
          <c:extLst>
            <c:ext xmlns:c16="http://schemas.microsoft.com/office/drawing/2014/chart" uri="{C3380CC4-5D6E-409C-BE32-E72D297353CC}">
              <c16:uniqueId val="{00000027-3482-461C-BA55-A544D1155502}"/>
            </c:ext>
          </c:extLst>
        </c:ser>
        <c:ser>
          <c:idx val="5"/>
          <c:order val="5"/>
          <c:dPt>
            <c:idx val="0"/>
            <c:bubble3D val="0"/>
            <c:extLst>
              <c:ext xmlns:c16="http://schemas.microsoft.com/office/drawing/2014/chart" uri="{C3380CC4-5D6E-409C-BE32-E72D297353CC}">
                <c16:uniqueId val="{00000028-3482-461C-BA55-A544D1155502}"/>
              </c:ext>
            </c:extLst>
          </c:dPt>
          <c:dPt>
            <c:idx val="1"/>
            <c:bubble3D val="0"/>
            <c:extLst>
              <c:ext xmlns:c16="http://schemas.microsoft.com/office/drawing/2014/chart" uri="{C3380CC4-5D6E-409C-BE32-E72D297353CC}">
                <c16:uniqueId val="{00000029-3482-461C-BA55-A544D1155502}"/>
              </c:ext>
            </c:extLst>
          </c:dPt>
          <c:dPt>
            <c:idx val="2"/>
            <c:bubble3D val="0"/>
            <c:extLst>
              <c:ext xmlns:c16="http://schemas.microsoft.com/office/drawing/2014/chart" uri="{C3380CC4-5D6E-409C-BE32-E72D297353CC}">
                <c16:uniqueId val="{0000002A-3482-461C-BA55-A544D1155502}"/>
              </c:ext>
            </c:extLst>
          </c:dPt>
          <c:dPt>
            <c:idx val="3"/>
            <c:bubble3D val="0"/>
            <c:extLst>
              <c:ext xmlns:c16="http://schemas.microsoft.com/office/drawing/2014/chart" uri="{C3380CC4-5D6E-409C-BE32-E72D297353CC}">
                <c16:uniqueId val="{0000002B-3482-461C-BA55-A544D1155502}"/>
              </c:ext>
            </c:extLst>
          </c:dPt>
          <c:dPt>
            <c:idx val="4"/>
            <c:bubble3D val="0"/>
            <c:extLst>
              <c:ext xmlns:c16="http://schemas.microsoft.com/office/drawing/2014/chart" uri="{C3380CC4-5D6E-409C-BE32-E72D297353CC}">
                <c16:uniqueId val="{0000002C-3482-461C-BA55-A544D1155502}"/>
              </c:ext>
            </c:extLst>
          </c:dPt>
          <c:dPt>
            <c:idx val="5"/>
            <c:bubble3D val="0"/>
            <c:extLst>
              <c:ext xmlns:c16="http://schemas.microsoft.com/office/drawing/2014/chart" uri="{C3380CC4-5D6E-409C-BE32-E72D297353CC}">
                <c16:uniqueId val="{0000002D-3482-461C-BA55-A544D1155502}"/>
              </c:ext>
            </c:extLst>
          </c:dPt>
          <c:dPt>
            <c:idx val="6"/>
            <c:bubble3D val="0"/>
            <c:extLst>
              <c:ext xmlns:c16="http://schemas.microsoft.com/office/drawing/2014/chart" uri="{C3380CC4-5D6E-409C-BE32-E72D297353CC}">
                <c16:uniqueId val="{0000002E-3482-461C-BA55-A544D115550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Results（结果）'!$D$23,'13. Results（结果）'!$D$25,'13. Results（结果）'!$D$27,'13. Results（结果）'!$D$29,'13. Results（结果）'!$D$31,'13. Results（结果）'!$D$33,'13. Results（结果）'!$D$35)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Results（结果）'!$E$46</c:f>
              <c:numCache>
                <c:formatCode>#,##0.00</c:formatCode>
                <c:ptCount val="1"/>
                <c:pt idx="0">
                  <c:v>0</c:v>
                </c:pt>
              </c:numCache>
            </c:numRef>
          </c:val>
          <c:extLst>
            <c:ext xmlns:c16="http://schemas.microsoft.com/office/drawing/2014/chart" uri="{C3380CC4-5D6E-409C-BE32-E72D297353CC}">
              <c16:uniqueId val="{0000002F-3482-461C-BA55-A544D1155502}"/>
            </c:ext>
          </c:extLst>
        </c:ser>
        <c:ser>
          <c:idx val="6"/>
          <c:order val="6"/>
          <c:dPt>
            <c:idx val="0"/>
            <c:bubble3D val="0"/>
            <c:extLst>
              <c:ext xmlns:c16="http://schemas.microsoft.com/office/drawing/2014/chart" uri="{C3380CC4-5D6E-409C-BE32-E72D297353CC}">
                <c16:uniqueId val="{00000030-3482-461C-BA55-A544D1155502}"/>
              </c:ext>
            </c:extLst>
          </c:dPt>
          <c:dPt>
            <c:idx val="1"/>
            <c:bubble3D val="0"/>
            <c:extLst>
              <c:ext xmlns:c16="http://schemas.microsoft.com/office/drawing/2014/chart" uri="{C3380CC4-5D6E-409C-BE32-E72D297353CC}">
                <c16:uniqueId val="{00000031-3482-461C-BA55-A544D1155502}"/>
              </c:ext>
            </c:extLst>
          </c:dPt>
          <c:dPt>
            <c:idx val="2"/>
            <c:bubble3D val="0"/>
            <c:extLst>
              <c:ext xmlns:c16="http://schemas.microsoft.com/office/drawing/2014/chart" uri="{C3380CC4-5D6E-409C-BE32-E72D297353CC}">
                <c16:uniqueId val="{00000032-3482-461C-BA55-A544D1155502}"/>
              </c:ext>
            </c:extLst>
          </c:dPt>
          <c:dPt>
            <c:idx val="3"/>
            <c:bubble3D val="0"/>
            <c:extLst>
              <c:ext xmlns:c16="http://schemas.microsoft.com/office/drawing/2014/chart" uri="{C3380CC4-5D6E-409C-BE32-E72D297353CC}">
                <c16:uniqueId val="{00000033-3482-461C-BA55-A544D1155502}"/>
              </c:ext>
            </c:extLst>
          </c:dPt>
          <c:dPt>
            <c:idx val="4"/>
            <c:bubble3D val="0"/>
            <c:extLst>
              <c:ext xmlns:c16="http://schemas.microsoft.com/office/drawing/2014/chart" uri="{C3380CC4-5D6E-409C-BE32-E72D297353CC}">
                <c16:uniqueId val="{00000034-3482-461C-BA55-A544D1155502}"/>
              </c:ext>
            </c:extLst>
          </c:dPt>
          <c:dPt>
            <c:idx val="5"/>
            <c:bubble3D val="0"/>
            <c:extLst>
              <c:ext xmlns:c16="http://schemas.microsoft.com/office/drawing/2014/chart" uri="{C3380CC4-5D6E-409C-BE32-E72D297353CC}">
                <c16:uniqueId val="{00000035-3482-461C-BA55-A544D1155502}"/>
              </c:ext>
            </c:extLst>
          </c:dPt>
          <c:dPt>
            <c:idx val="6"/>
            <c:bubble3D val="0"/>
            <c:extLst>
              <c:ext xmlns:c16="http://schemas.microsoft.com/office/drawing/2014/chart" uri="{C3380CC4-5D6E-409C-BE32-E72D297353CC}">
                <c16:uniqueId val="{00000036-3482-461C-BA55-A544D115550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Results（结果）'!$D$23,'13. Results（结果）'!$D$25,'13. Results（结果）'!$D$27,'13. Results（结果）'!$D$29,'13. Results（结果）'!$D$31,'13. Results（结果）'!$D$33,'13. Results（结果）'!$D$35)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37-3482-461C-BA55-A544D1155502}"/>
            </c:ext>
          </c:extLst>
        </c:ser>
        <c:ser>
          <c:idx val="7"/>
          <c:order val="7"/>
          <c:dPt>
            <c:idx val="0"/>
            <c:bubble3D val="0"/>
            <c:extLst>
              <c:ext xmlns:c16="http://schemas.microsoft.com/office/drawing/2014/chart" uri="{C3380CC4-5D6E-409C-BE32-E72D297353CC}">
                <c16:uniqueId val="{00000038-3482-461C-BA55-A544D1155502}"/>
              </c:ext>
            </c:extLst>
          </c:dPt>
          <c:dPt>
            <c:idx val="1"/>
            <c:bubble3D val="0"/>
            <c:extLst>
              <c:ext xmlns:c16="http://schemas.microsoft.com/office/drawing/2014/chart" uri="{C3380CC4-5D6E-409C-BE32-E72D297353CC}">
                <c16:uniqueId val="{00000039-3482-461C-BA55-A544D1155502}"/>
              </c:ext>
            </c:extLst>
          </c:dPt>
          <c:dPt>
            <c:idx val="2"/>
            <c:bubble3D val="0"/>
            <c:extLst>
              <c:ext xmlns:c16="http://schemas.microsoft.com/office/drawing/2014/chart" uri="{C3380CC4-5D6E-409C-BE32-E72D297353CC}">
                <c16:uniqueId val="{0000003A-3482-461C-BA55-A544D1155502}"/>
              </c:ext>
            </c:extLst>
          </c:dPt>
          <c:dPt>
            <c:idx val="3"/>
            <c:bubble3D val="0"/>
            <c:extLst>
              <c:ext xmlns:c16="http://schemas.microsoft.com/office/drawing/2014/chart" uri="{C3380CC4-5D6E-409C-BE32-E72D297353CC}">
                <c16:uniqueId val="{0000003B-3482-461C-BA55-A544D1155502}"/>
              </c:ext>
            </c:extLst>
          </c:dPt>
          <c:dPt>
            <c:idx val="4"/>
            <c:bubble3D val="0"/>
            <c:extLst>
              <c:ext xmlns:c16="http://schemas.microsoft.com/office/drawing/2014/chart" uri="{C3380CC4-5D6E-409C-BE32-E72D297353CC}">
                <c16:uniqueId val="{0000003C-3482-461C-BA55-A544D1155502}"/>
              </c:ext>
            </c:extLst>
          </c:dPt>
          <c:dPt>
            <c:idx val="5"/>
            <c:bubble3D val="0"/>
            <c:extLst>
              <c:ext xmlns:c16="http://schemas.microsoft.com/office/drawing/2014/chart" uri="{C3380CC4-5D6E-409C-BE32-E72D297353CC}">
                <c16:uniqueId val="{0000003D-3482-461C-BA55-A544D1155502}"/>
              </c:ext>
            </c:extLst>
          </c:dPt>
          <c:dPt>
            <c:idx val="6"/>
            <c:bubble3D val="0"/>
            <c:extLst>
              <c:ext xmlns:c16="http://schemas.microsoft.com/office/drawing/2014/chart" uri="{C3380CC4-5D6E-409C-BE32-E72D297353CC}">
                <c16:uniqueId val="{0000003E-3482-461C-BA55-A544D115550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Results（结果）'!$D$23,'13. Results（结果）'!$D$25,'13. Results（结果）'!$D$27,'13. Results（结果）'!$D$29,'13. Results（结果）'!$D$31,'13. Results（结果）'!$D$33,'13. Results（结果）'!$D$35)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Results（结果）'!$D$48</c:f>
              <c:numCache>
                <c:formatCode>General</c:formatCode>
                <c:ptCount val="1"/>
                <c:pt idx="0">
                  <c:v>0</c:v>
                </c:pt>
              </c:numCache>
            </c:numRef>
          </c:val>
          <c:extLst>
            <c:ext xmlns:c16="http://schemas.microsoft.com/office/drawing/2014/chart" uri="{C3380CC4-5D6E-409C-BE32-E72D297353CC}">
              <c16:uniqueId val="{0000003F-3482-461C-BA55-A544D1155502}"/>
            </c:ext>
          </c:extLst>
        </c:ser>
        <c:ser>
          <c:idx val="8"/>
          <c:order val="8"/>
          <c:dPt>
            <c:idx val="0"/>
            <c:bubble3D val="0"/>
            <c:extLst>
              <c:ext xmlns:c16="http://schemas.microsoft.com/office/drawing/2014/chart" uri="{C3380CC4-5D6E-409C-BE32-E72D297353CC}">
                <c16:uniqueId val="{00000040-3482-461C-BA55-A544D1155502}"/>
              </c:ext>
            </c:extLst>
          </c:dPt>
          <c:dPt>
            <c:idx val="1"/>
            <c:bubble3D val="0"/>
            <c:extLst>
              <c:ext xmlns:c16="http://schemas.microsoft.com/office/drawing/2014/chart" uri="{C3380CC4-5D6E-409C-BE32-E72D297353CC}">
                <c16:uniqueId val="{00000041-3482-461C-BA55-A544D1155502}"/>
              </c:ext>
            </c:extLst>
          </c:dPt>
          <c:dPt>
            <c:idx val="2"/>
            <c:bubble3D val="0"/>
            <c:extLst>
              <c:ext xmlns:c16="http://schemas.microsoft.com/office/drawing/2014/chart" uri="{C3380CC4-5D6E-409C-BE32-E72D297353CC}">
                <c16:uniqueId val="{00000042-3482-461C-BA55-A544D1155502}"/>
              </c:ext>
            </c:extLst>
          </c:dPt>
          <c:dPt>
            <c:idx val="3"/>
            <c:bubble3D val="0"/>
            <c:extLst>
              <c:ext xmlns:c16="http://schemas.microsoft.com/office/drawing/2014/chart" uri="{C3380CC4-5D6E-409C-BE32-E72D297353CC}">
                <c16:uniqueId val="{00000043-3482-461C-BA55-A544D1155502}"/>
              </c:ext>
            </c:extLst>
          </c:dPt>
          <c:dPt>
            <c:idx val="4"/>
            <c:bubble3D val="0"/>
            <c:extLst>
              <c:ext xmlns:c16="http://schemas.microsoft.com/office/drawing/2014/chart" uri="{C3380CC4-5D6E-409C-BE32-E72D297353CC}">
                <c16:uniqueId val="{00000044-3482-461C-BA55-A544D1155502}"/>
              </c:ext>
            </c:extLst>
          </c:dPt>
          <c:dPt>
            <c:idx val="5"/>
            <c:bubble3D val="0"/>
            <c:extLst>
              <c:ext xmlns:c16="http://schemas.microsoft.com/office/drawing/2014/chart" uri="{C3380CC4-5D6E-409C-BE32-E72D297353CC}">
                <c16:uniqueId val="{00000045-3482-461C-BA55-A544D1155502}"/>
              </c:ext>
            </c:extLst>
          </c:dPt>
          <c:dPt>
            <c:idx val="6"/>
            <c:bubble3D val="0"/>
            <c:extLst>
              <c:ext xmlns:c16="http://schemas.microsoft.com/office/drawing/2014/chart" uri="{C3380CC4-5D6E-409C-BE32-E72D297353CC}">
                <c16:uniqueId val="{00000046-3482-461C-BA55-A544D115550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Results（结果）'!$D$23,'13. Results（结果）'!$D$25,'13. Results（结果）'!$D$27,'13. Results（结果）'!$D$29,'13. Results（结果）'!$D$31,'13. Results（结果）'!$D$33,'13. Results（结果）'!$D$35)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47-3482-461C-BA55-A544D1155502}"/>
            </c:ext>
          </c:extLst>
        </c:ser>
        <c:ser>
          <c:idx val="9"/>
          <c:order val="9"/>
          <c:dPt>
            <c:idx val="0"/>
            <c:bubble3D val="0"/>
            <c:extLst>
              <c:ext xmlns:c16="http://schemas.microsoft.com/office/drawing/2014/chart" uri="{C3380CC4-5D6E-409C-BE32-E72D297353CC}">
                <c16:uniqueId val="{00000048-3482-461C-BA55-A544D1155502}"/>
              </c:ext>
            </c:extLst>
          </c:dPt>
          <c:dPt>
            <c:idx val="1"/>
            <c:bubble3D val="0"/>
            <c:extLst>
              <c:ext xmlns:c16="http://schemas.microsoft.com/office/drawing/2014/chart" uri="{C3380CC4-5D6E-409C-BE32-E72D297353CC}">
                <c16:uniqueId val="{00000049-3482-461C-BA55-A544D1155502}"/>
              </c:ext>
            </c:extLst>
          </c:dPt>
          <c:dPt>
            <c:idx val="2"/>
            <c:bubble3D val="0"/>
            <c:extLst>
              <c:ext xmlns:c16="http://schemas.microsoft.com/office/drawing/2014/chart" uri="{C3380CC4-5D6E-409C-BE32-E72D297353CC}">
                <c16:uniqueId val="{0000004A-3482-461C-BA55-A544D1155502}"/>
              </c:ext>
            </c:extLst>
          </c:dPt>
          <c:dPt>
            <c:idx val="3"/>
            <c:bubble3D val="0"/>
            <c:extLst>
              <c:ext xmlns:c16="http://schemas.microsoft.com/office/drawing/2014/chart" uri="{C3380CC4-5D6E-409C-BE32-E72D297353CC}">
                <c16:uniqueId val="{0000004B-3482-461C-BA55-A544D1155502}"/>
              </c:ext>
            </c:extLst>
          </c:dPt>
          <c:dPt>
            <c:idx val="4"/>
            <c:bubble3D val="0"/>
            <c:extLst>
              <c:ext xmlns:c16="http://schemas.microsoft.com/office/drawing/2014/chart" uri="{C3380CC4-5D6E-409C-BE32-E72D297353CC}">
                <c16:uniqueId val="{0000004C-3482-461C-BA55-A544D1155502}"/>
              </c:ext>
            </c:extLst>
          </c:dPt>
          <c:dPt>
            <c:idx val="5"/>
            <c:bubble3D val="0"/>
            <c:extLst>
              <c:ext xmlns:c16="http://schemas.microsoft.com/office/drawing/2014/chart" uri="{C3380CC4-5D6E-409C-BE32-E72D297353CC}">
                <c16:uniqueId val="{0000004D-3482-461C-BA55-A544D1155502}"/>
              </c:ext>
            </c:extLst>
          </c:dPt>
          <c:dPt>
            <c:idx val="6"/>
            <c:bubble3D val="0"/>
            <c:extLst>
              <c:ext xmlns:c16="http://schemas.microsoft.com/office/drawing/2014/chart" uri="{C3380CC4-5D6E-409C-BE32-E72D297353CC}">
                <c16:uniqueId val="{0000004E-3482-461C-BA55-A544D115550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Results（结果）'!$D$23,'13. Results（结果）'!$D$25,'13. Results（结果）'!$D$27,'13. Results（结果）'!$D$29,'13. Results（结果）'!$D$31,'13. Results（结果）'!$D$33,'13. Results（结果）'!$D$35)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Results（结果）'!$E$48</c:f>
              <c:numCache>
                <c:formatCode>#,##0.00</c:formatCode>
                <c:ptCount val="1"/>
                <c:pt idx="0">
                  <c:v>0</c:v>
                </c:pt>
              </c:numCache>
            </c:numRef>
          </c:val>
          <c:extLst>
            <c:ext xmlns:c16="http://schemas.microsoft.com/office/drawing/2014/chart" uri="{C3380CC4-5D6E-409C-BE32-E72D297353CC}">
              <c16:uniqueId val="{0000004F-3482-461C-BA55-A544D1155502}"/>
            </c:ext>
          </c:extLst>
        </c:ser>
        <c:ser>
          <c:idx val="10"/>
          <c:order val="10"/>
          <c:dPt>
            <c:idx val="0"/>
            <c:bubble3D val="0"/>
            <c:extLst>
              <c:ext xmlns:c16="http://schemas.microsoft.com/office/drawing/2014/chart" uri="{C3380CC4-5D6E-409C-BE32-E72D297353CC}">
                <c16:uniqueId val="{00000050-3482-461C-BA55-A544D1155502}"/>
              </c:ext>
            </c:extLst>
          </c:dPt>
          <c:dPt>
            <c:idx val="1"/>
            <c:bubble3D val="0"/>
            <c:extLst>
              <c:ext xmlns:c16="http://schemas.microsoft.com/office/drawing/2014/chart" uri="{C3380CC4-5D6E-409C-BE32-E72D297353CC}">
                <c16:uniqueId val="{00000051-3482-461C-BA55-A544D1155502}"/>
              </c:ext>
            </c:extLst>
          </c:dPt>
          <c:dPt>
            <c:idx val="2"/>
            <c:bubble3D val="0"/>
            <c:extLst>
              <c:ext xmlns:c16="http://schemas.microsoft.com/office/drawing/2014/chart" uri="{C3380CC4-5D6E-409C-BE32-E72D297353CC}">
                <c16:uniqueId val="{00000052-3482-461C-BA55-A544D1155502}"/>
              </c:ext>
            </c:extLst>
          </c:dPt>
          <c:dPt>
            <c:idx val="3"/>
            <c:bubble3D val="0"/>
            <c:extLst>
              <c:ext xmlns:c16="http://schemas.microsoft.com/office/drawing/2014/chart" uri="{C3380CC4-5D6E-409C-BE32-E72D297353CC}">
                <c16:uniqueId val="{00000053-3482-461C-BA55-A544D1155502}"/>
              </c:ext>
            </c:extLst>
          </c:dPt>
          <c:dPt>
            <c:idx val="4"/>
            <c:bubble3D val="0"/>
            <c:extLst>
              <c:ext xmlns:c16="http://schemas.microsoft.com/office/drawing/2014/chart" uri="{C3380CC4-5D6E-409C-BE32-E72D297353CC}">
                <c16:uniqueId val="{00000054-3482-461C-BA55-A544D1155502}"/>
              </c:ext>
            </c:extLst>
          </c:dPt>
          <c:dPt>
            <c:idx val="5"/>
            <c:bubble3D val="0"/>
            <c:extLst>
              <c:ext xmlns:c16="http://schemas.microsoft.com/office/drawing/2014/chart" uri="{C3380CC4-5D6E-409C-BE32-E72D297353CC}">
                <c16:uniqueId val="{00000055-3482-461C-BA55-A544D1155502}"/>
              </c:ext>
            </c:extLst>
          </c:dPt>
          <c:dPt>
            <c:idx val="6"/>
            <c:bubble3D val="0"/>
            <c:extLst>
              <c:ext xmlns:c16="http://schemas.microsoft.com/office/drawing/2014/chart" uri="{C3380CC4-5D6E-409C-BE32-E72D297353CC}">
                <c16:uniqueId val="{00000056-3482-461C-BA55-A544D115550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Results（结果）'!$D$23,'13. Results（结果）'!$D$25,'13. Results（结果）'!$D$27,'13. Results（结果）'!$D$29,'13. Results（结果）'!$D$31,'13. Results（结果）'!$D$33,'13. Results（结果）'!$D$35)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Results（结果）'!$D$52</c:f>
              <c:numCache>
                <c:formatCode>General</c:formatCode>
                <c:ptCount val="1"/>
                <c:pt idx="0">
                  <c:v>0</c:v>
                </c:pt>
              </c:numCache>
            </c:numRef>
          </c:val>
          <c:extLst>
            <c:ext xmlns:c16="http://schemas.microsoft.com/office/drawing/2014/chart" uri="{C3380CC4-5D6E-409C-BE32-E72D297353CC}">
              <c16:uniqueId val="{00000057-3482-461C-BA55-A544D1155502}"/>
            </c:ext>
          </c:extLst>
        </c:ser>
        <c:ser>
          <c:idx val="11"/>
          <c:order val="11"/>
          <c:dPt>
            <c:idx val="0"/>
            <c:bubble3D val="0"/>
            <c:extLst>
              <c:ext xmlns:c16="http://schemas.microsoft.com/office/drawing/2014/chart" uri="{C3380CC4-5D6E-409C-BE32-E72D297353CC}">
                <c16:uniqueId val="{00000058-3482-461C-BA55-A544D1155502}"/>
              </c:ext>
            </c:extLst>
          </c:dPt>
          <c:dPt>
            <c:idx val="1"/>
            <c:bubble3D val="0"/>
            <c:extLst>
              <c:ext xmlns:c16="http://schemas.microsoft.com/office/drawing/2014/chart" uri="{C3380CC4-5D6E-409C-BE32-E72D297353CC}">
                <c16:uniqueId val="{00000059-3482-461C-BA55-A544D1155502}"/>
              </c:ext>
            </c:extLst>
          </c:dPt>
          <c:dPt>
            <c:idx val="2"/>
            <c:bubble3D val="0"/>
            <c:extLst>
              <c:ext xmlns:c16="http://schemas.microsoft.com/office/drawing/2014/chart" uri="{C3380CC4-5D6E-409C-BE32-E72D297353CC}">
                <c16:uniqueId val="{0000005A-3482-461C-BA55-A544D1155502}"/>
              </c:ext>
            </c:extLst>
          </c:dPt>
          <c:dPt>
            <c:idx val="3"/>
            <c:bubble3D val="0"/>
            <c:extLst>
              <c:ext xmlns:c16="http://schemas.microsoft.com/office/drawing/2014/chart" uri="{C3380CC4-5D6E-409C-BE32-E72D297353CC}">
                <c16:uniqueId val="{0000005B-3482-461C-BA55-A544D1155502}"/>
              </c:ext>
            </c:extLst>
          </c:dPt>
          <c:dPt>
            <c:idx val="4"/>
            <c:bubble3D val="0"/>
            <c:extLst>
              <c:ext xmlns:c16="http://schemas.microsoft.com/office/drawing/2014/chart" uri="{C3380CC4-5D6E-409C-BE32-E72D297353CC}">
                <c16:uniqueId val="{0000005C-3482-461C-BA55-A544D1155502}"/>
              </c:ext>
            </c:extLst>
          </c:dPt>
          <c:dPt>
            <c:idx val="5"/>
            <c:bubble3D val="0"/>
            <c:extLst>
              <c:ext xmlns:c16="http://schemas.microsoft.com/office/drawing/2014/chart" uri="{C3380CC4-5D6E-409C-BE32-E72D297353CC}">
                <c16:uniqueId val="{0000005D-3482-461C-BA55-A544D1155502}"/>
              </c:ext>
            </c:extLst>
          </c:dPt>
          <c:dPt>
            <c:idx val="6"/>
            <c:bubble3D val="0"/>
            <c:extLst>
              <c:ext xmlns:c16="http://schemas.microsoft.com/office/drawing/2014/chart" uri="{C3380CC4-5D6E-409C-BE32-E72D297353CC}">
                <c16:uniqueId val="{0000005E-3482-461C-BA55-A544D115550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Results（结果）'!$D$23,'13. Results（结果）'!$D$25,'13. Results（结果）'!$D$27,'13. Results（结果）'!$D$29,'13. Results（结果）'!$D$31,'13. Results（结果）'!$D$33,'13. Results（结果）'!$D$35)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Results（结果）'!$E$52</c:f>
              <c:numCache>
                <c:formatCode>#,##0.00</c:formatCode>
                <c:ptCount val="1"/>
                <c:pt idx="0">
                  <c:v>0</c:v>
                </c:pt>
              </c:numCache>
            </c:numRef>
          </c:val>
          <c:extLst>
            <c:ext xmlns:c16="http://schemas.microsoft.com/office/drawing/2014/chart" uri="{C3380CC4-5D6E-409C-BE32-E72D297353CC}">
              <c16:uniqueId val="{0000005F-3482-461C-BA55-A544D115550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204774015329922"/>
          <c:y val="0.40987934975869988"/>
          <c:w val="0.41280133618299431"/>
          <c:h val="0.47522098044196087"/>
        </c:manualLayout>
      </c:layout>
      <c:pieChart>
        <c:varyColors val="1"/>
        <c:ser>
          <c:idx val="0"/>
          <c:order val="0"/>
          <c:dPt>
            <c:idx val="0"/>
            <c:bubble3D val="0"/>
            <c:extLst>
              <c:ext xmlns:c16="http://schemas.microsoft.com/office/drawing/2014/chart" uri="{C3380CC4-5D6E-409C-BE32-E72D297353CC}">
                <c16:uniqueId val="{00000000-DFF3-460F-AF42-2A5B20840482}"/>
              </c:ext>
            </c:extLst>
          </c:dPt>
          <c:dPt>
            <c:idx val="1"/>
            <c:bubble3D val="0"/>
            <c:extLst>
              <c:ext xmlns:c16="http://schemas.microsoft.com/office/drawing/2014/chart" uri="{C3380CC4-5D6E-409C-BE32-E72D297353CC}">
                <c16:uniqueId val="{00000001-DFF3-460F-AF42-2A5B20840482}"/>
              </c:ext>
            </c:extLst>
          </c:dPt>
          <c:dPt>
            <c:idx val="2"/>
            <c:bubble3D val="0"/>
            <c:extLst>
              <c:ext xmlns:c16="http://schemas.microsoft.com/office/drawing/2014/chart" uri="{C3380CC4-5D6E-409C-BE32-E72D297353CC}">
                <c16:uniqueId val="{00000002-DFF3-460F-AF42-2A5B20840482}"/>
              </c:ext>
            </c:extLst>
          </c:dPt>
          <c:dPt>
            <c:idx val="3"/>
            <c:bubble3D val="0"/>
            <c:extLst>
              <c:ext xmlns:c16="http://schemas.microsoft.com/office/drawing/2014/chart" uri="{C3380CC4-5D6E-409C-BE32-E72D297353CC}">
                <c16:uniqueId val="{00000003-DFF3-460F-AF42-2A5B20840482}"/>
              </c:ext>
            </c:extLst>
          </c:dPt>
          <c:dPt>
            <c:idx val="4"/>
            <c:bubble3D val="0"/>
            <c:extLst>
              <c:ext xmlns:c16="http://schemas.microsoft.com/office/drawing/2014/chart" uri="{C3380CC4-5D6E-409C-BE32-E72D297353CC}">
                <c16:uniqueId val="{00000004-DFF3-460F-AF42-2A5B20840482}"/>
              </c:ext>
            </c:extLst>
          </c:dPt>
          <c:dPt>
            <c:idx val="5"/>
            <c:bubble3D val="0"/>
            <c:extLst>
              <c:ext xmlns:c16="http://schemas.microsoft.com/office/drawing/2014/chart" uri="{C3380CC4-5D6E-409C-BE32-E72D297353CC}">
                <c16:uniqueId val="{00000005-DFF3-460F-AF42-2A5B20840482}"/>
              </c:ext>
            </c:extLst>
          </c:dPt>
          <c:dPt>
            <c:idx val="6"/>
            <c:bubble3D val="0"/>
            <c:extLst>
              <c:ext xmlns:c16="http://schemas.microsoft.com/office/drawing/2014/chart" uri="{C3380CC4-5D6E-409C-BE32-E72D297353CC}">
                <c16:uniqueId val="{00000006-DFF3-460F-AF42-2A5B20840482}"/>
              </c:ext>
            </c:extLst>
          </c:dPt>
          <c:dLbls>
            <c:dLbl>
              <c:idx val="0"/>
              <c:layout>
                <c:manualLayout>
                  <c:x val="1.0840108401084011E-2"/>
                  <c:y val="0.2839036755386565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FF3-460F-AF42-2A5B20840482}"/>
                </c:ext>
              </c:extLst>
            </c:dLbl>
            <c:dLbl>
              <c:idx val="1"/>
              <c:layout>
                <c:manualLayout>
                  <c:x val="3.2520325203252098E-2"/>
                  <c:y val="0.2433460076045627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F3-460F-AF42-2A5B20840482}"/>
                </c:ext>
              </c:extLst>
            </c:dLbl>
            <c:dLbl>
              <c:idx val="2"/>
              <c:layout>
                <c:manualLayout>
                  <c:x val="1.8066847335140017E-2"/>
                  <c:y val="0.2991128010139417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FF3-460F-AF42-2A5B20840482}"/>
                </c:ext>
              </c:extLst>
            </c:dLbl>
            <c:dLbl>
              <c:idx val="3"/>
              <c:layout>
                <c:manualLayout>
                  <c:x val="2.1680216802168022E-2"/>
                  <c:y val="0.2737642585551330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FF3-460F-AF42-2A5B20840482}"/>
                </c:ext>
              </c:extLst>
            </c:dLbl>
            <c:dLbl>
              <c:idx val="4"/>
              <c:layout>
                <c:manualLayout>
                  <c:x val="0"/>
                  <c:y val="0.2129277566539923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F3-460F-AF42-2A5B20840482}"/>
                </c:ext>
              </c:extLst>
            </c:dLbl>
            <c:dLbl>
              <c:idx val="5"/>
              <c:layout>
                <c:manualLayout>
                  <c:x val="2.1680216802168022E-2"/>
                  <c:y val="0.24334600760456274"/>
                </c:manualLayout>
              </c:layout>
              <c:tx>
                <c:rich>
                  <a:bodyPr/>
                  <a:lstStyle/>
                  <a:p>
                    <a:r>
                      <a:rPr lang="en-US" sz="1000" b="0" i="0" u="none" strike="noStrike" baseline="0">
                        <a:solidFill>
                          <a:srgbClr val="000000"/>
                        </a:solidFill>
                        <a:latin typeface="Calibri"/>
                      </a:rPr>
                      <a:t>范围1温室气体排放量</a:t>
                    </a:r>
                    <a:endParaRPr lang="en-US"/>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FF3-460F-AF42-2A5B20840482}"/>
                </c:ext>
              </c:extLst>
            </c:dLbl>
            <c:dLbl>
              <c:idx val="6"/>
              <c:layout>
                <c:manualLayout>
                  <c:x val="1.8066847335140017E-2"/>
                  <c:y val="0.258555133079847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F3-460F-AF42-2A5B20840482}"/>
                </c:ext>
              </c:extLst>
            </c:dLbl>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('13. Results（结果）'!$D$111,'13. Results（结果）'!$D$113,'13. Results（结果）'!$D$115,'13. Results（结果）'!$D$117,'13. Results（结果）'!$D$119,'13. Results（结果）'!$D$121,'13. Results（结果）'!$D$123)</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Results（结果）'!$E$111,'13. Results（结果）'!$E$113,'13. Results（结果）'!$E$115,'13. Results（结果）'!$E$117,'13. Results（结果）'!$E$119,'13. Results（结果）'!$E$121,'13. Results（结果）'!$E$123)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7-DFF3-460F-AF42-2A5B20840482}"/>
            </c:ext>
          </c:extLst>
        </c:ser>
        <c:ser>
          <c:idx val="1"/>
          <c:order val="1"/>
          <c:dPt>
            <c:idx val="0"/>
            <c:bubble3D val="0"/>
            <c:extLst>
              <c:ext xmlns:c16="http://schemas.microsoft.com/office/drawing/2014/chart" uri="{C3380CC4-5D6E-409C-BE32-E72D297353CC}">
                <c16:uniqueId val="{00000008-DFF3-460F-AF42-2A5B20840482}"/>
              </c:ext>
            </c:extLst>
          </c:dPt>
          <c:dPt>
            <c:idx val="1"/>
            <c:bubble3D val="0"/>
            <c:extLst>
              <c:ext xmlns:c16="http://schemas.microsoft.com/office/drawing/2014/chart" uri="{C3380CC4-5D6E-409C-BE32-E72D297353CC}">
                <c16:uniqueId val="{00000009-DFF3-460F-AF42-2A5B20840482}"/>
              </c:ext>
            </c:extLst>
          </c:dPt>
          <c:dPt>
            <c:idx val="2"/>
            <c:bubble3D val="0"/>
            <c:extLst>
              <c:ext xmlns:c16="http://schemas.microsoft.com/office/drawing/2014/chart" uri="{C3380CC4-5D6E-409C-BE32-E72D297353CC}">
                <c16:uniqueId val="{0000000A-DFF3-460F-AF42-2A5B20840482}"/>
              </c:ext>
            </c:extLst>
          </c:dPt>
          <c:dPt>
            <c:idx val="3"/>
            <c:bubble3D val="0"/>
            <c:extLst>
              <c:ext xmlns:c16="http://schemas.microsoft.com/office/drawing/2014/chart" uri="{C3380CC4-5D6E-409C-BE32-E72D297353CC}">
                <c16:uniqueId val="{0000000B-DFF3-460F-AF42-2A5B20840482}"/>
              </c:ext>
            </c:extLst>
          </c:dPt>
          <c:dPt>
            <c:idx val="4"/>
            <c:bubble3D val="0"/>
            <c:extLst>
              <c:ext xmlns:c16="http://schemas.microsoft.com/office/drawing/2014/chart" uri="{C3380CC4-5D6E-409C-BE32-E72D297353CC}">
                <c16:uniqueId val="{0000000C-DFF3-460F-AF42-2A5B20840482}"/>
              </c:ext>
            </c:extLst>
          </c:dPt>
          <c:dPt>
            <c:idx val="5"/>
            <c:bubble3D val="0"/>
            <c:extLst>
              <c:ext xmlns:c16="http://schemas.microsoft.com/office/drawing/2014/chart" uri="{C3380CC4-5D6E-409C-BE32-E72D297353CC}">
                <c16:uniqueId val="{0000000D-DFF3-460F-AF42-2A5B20840482}"/>
              </c:ext>
            </c:extLst>
          </c:dPt>
          <c:dPt>
            <c:idx val="6"/>
            <c:bubble3D val="0"/>
            <c:extLst>
              <c:ext xmlns:c16="http://schemas.microsoft.com/office/drawing/2014/chart" uri="{C3380CC4-5D6E-409C-BE32-E72D297353CC}">
                <c16:uniqueId val="{0000000E-DFF3-460F-AF42-2A5B2084048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Results（结果）'!$D$111,'13. Results（结果）'!$D$113,'13. Results（结果）'!$D$115,'13. Results（结果）'!$D$117,'13. Results（结果）'!$D$119,'13. Results（结果）'!$D$121,'13. Results（结果）'!$D$123)</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Results（结果）'!$E$42</c:f>
              <c:numCache>
                <c:formatCode>#,##0.00</c:formatCode>
                <c:ptCount val="1"/>
                <c:pt idx="0">
                  <c:v>0</c:v>
                </c:pt>
              </c:numCache>
            </c:numRef>
          </c:val>
          <c:extLst>
            <c:ext xmlns:c16="http://schemas.microsoft.com/office/drawing/2014/chart" uri="{C3380CC4-5D6E-409C-BE32-E72D297353CC}">
              <c16:uniqueId val="{0000000F-DFF3-460F-AF42-2A5B20840482}"/>
            </c:ext>
          </c:extLst>
        </c:ser>
        <c:ser>
          <c:idx val="2"/>
          <c:order val="2"/>
          <c:dPt>
            <c:idx val="0"/>
            <c:bubble3D val="0"/>
            <c:extLst>
              <c:ext xmlns:c16="http://schemas.microsoft.com/office/drawing/2014/chart" uri="{C3380CC4-5D6E-409C-BE32-E72D297353CC}">
                <c16:uniqueId val="{00000010-DFF3-460F-AF42-2A5B20840482}"/>
              </c:ext>
            </c:extLst>
          </c:dPt>
          <c:dPt>
            <c:idx val="1"/>
            <c:bubble3D val="0"/>
            <c:extLst>
              <c:ext xmlns:c16="http://schemas.microsoft.com/office/drawing/2014/chart" uri="{C3380CC4-5D6E-409C-BE32-E72D297353CC}">
                <c16:uniqueId val="{00000011-DFF3-460F-AF42-2A5B20840482}"/>
              </c:ext>
            </c:extLst>
          </c:dPt>
          <c:dPt>
            <c:idx val="2"/>
            <c:bubble3D val="0"/>
            <c:extLst>
              <c:ext xmlns:c16="http://schemas.microsoft.com/office/drawing/2014/chart" uri="{C3380CC4-5D6E-409C-BE32-E72D297353CC}">
                <c16:uniqueId val="{00000012-DFF3-460F-AF42-2A5B20840482}"/>
              </c:ext>
            </c:extLst>
          </c:dPt>
          <c:dPt>
            <c:idx val="3"/>
            <c:bubble3D val="0"/>
            <c:extLst>
              <c:ext xmlns:c16="http://schemas.microsoft.com/office/drawing/2014/chart" uri="{C3380CC4-5D6E-409C-BE32-E72D297353CC}">
                <c16:uniqueId val="{00000013-DFF3-460F-AF42-2A5B20840482}"/>
              </c:ext>
            </c:extLst>
          </c:dPt>
          <c:dPt>
            <c:idx val="4"/>
            <c:bubble3D val="0"/>
            <c:extLst>
              <c:ext xmlns:c16="http://schemas.microsoft.com/office/drawing/2014/chart" uri="{C3380CC4-5D6E-409C-BE32-E72D297353CC}">
                <c16:uniqueId val="{00000014-DFF3-460F-AF42-2A5B20840482}"/>
              </c:ext>
            </c:extLst>
          </c:dPt>
          <c:dPt>
            <c:idx val="5"/>
            <c:bubble3D val="0"/>
            <c:extLst>
              <c:ext xmlns:c16="http://schemas.microsoft.com/office/drawing/2014/chart" uri="{C3380CC4-5D6E-409C-BE32-E72D297353CC}">
                <c16:uniqueId val="{00000015-DFF3-460F-AF42-2A5B20840482}"/>
              </c:ext>
            </c:extLst>
          </c:dPt>
          <c:dPt>
            <c:idx val="6"/>
            <c:bubble3D val="0"/>
            <c:extLst>
              <c:ext xmlns:c16="http://schemas.microsoft.com/office/drawing/2014/chart" uri="{C3380CC4-5D6E-409C-BE32-E72D297353CC}">
                <c16:uniqueId val="{00000016-DFF3-460F-AF42-2A5B2084048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Results（结果）'!$D$111,'13. Results（结果）'!$D$113,'13. Results（结果）'!$D$115,'13. Results（结果）'!$D$117,'13. Results（结果）'!$D$119,'13. Results（结果）'!$D$121,'13. Results（结果）'!$D$123)</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Results（结果）'!$D$44</c:f>
              <c:numCache>
                <c:formatCode>General</c:formatCode>
                <c:ptCount val="1"/>
                <c:pt idx="0">
                  <c:v>0</c:v>
                </c:pt>
              </c:numCache>
            </c:numRef>
          </c:val>
          <c:extLst>
            <c:ext xmlns:c16="http://schemas.microsoft.com/office/drawing/2014/chart" uri="{C3380CC4-5D6E-409C-BE32-E72D297353CC}">
              <c16:uniqueId val="{00000017-DFF3-460F-AF42-2A5B20840482}"/>
            </c:ext>
          </c:extLst>
        </c:ser>
        <c:ser>
          <c:idx val="3"/>
          <c:order val="3"/>
          <c:dPt>
            <c:idx val="0"/>
            <c:bubble3D val="0"/>
            <c:extLst>
              <c:ext xmlns:c16="http://schemas.microsoft.com/office/drawing/2014/chart" uri="{C3380CC4-5D6E-409C-BE32-E72D297353CC}">
                <c16:uniqueId val="{00000018-DFF3-460F-AF42-2A5B20840482}"/>
              </c:ext>
            </c:extLst>
          </c:dPt>
          <c:dPt>
            <c:idx val="1"/>
            <c:bubble3D val="0"/>
            <c:extLst>
              <c:ext xmlns:c16="http://schemas.microsoft.com/office/drawing/2014/chart" uri="{C3380CC4-5D6E-409C-BE32-E72D297353CC}">
                <c16:uniqueId val="{00000019-DFF3-460F-AF42-2A5B20840482}"/>
              </c:ext>
            </c:extLst>
          </c:dPt>
          <c:dPt>
            <c:idx val="2"/>
            <c:bubble3D val="0"/>
            <c:extLst>
              <c:ext xmlns:c16="http://schemas.microsoft.com/office/drawing/2014/chart" uri="{C3380CC4-5D6E-409C-BE32-E72D297353CC}">
                <c16:uniqueId val="{0000001A-DFF3-460F-AF42-2A5B20840482}"/>
              </c:ext>
            </c:extLst>
          </c:dPt>
          <c:dPt>
            <c:idx val="3"/>
            <c:bubble3D val="0"/>
            <c:extLst>
              <c:ext xmlns:c16="http://schemas.microsoft.com/office/drawing/2014/chart" uri="{C3380CC4-5D6E-409C-BE32-E72D297353CC}">
                <c16:uniqueId val="{0000001B-DFF3-460F-AF42-2A5B20840482}"/>
              </c:ext>
            </c:extLst>
          </c:dPt>
          <c:dPt>
            <c:idx val="4"/>
            <c:bubble3D val="0"/>
            <c:extLst>
              <c:ext xmlns:c16="http://schemas.microsoft.com/office/drawing/2014/chart" uri="{C3380CC4-5D6E-409C-BE32-E72D297353CC}">
                <c16:uniqueId val="{0000001C-DFF3-460F-AF42-2A5B20840482}"/>
              </c:ext>
            </c:extLst>
          </c:dPt>
          <c:dPt>
            <c:idx val="5"/>
            <c:bubble3D val="0"/>
            <c:extLst>
              <c:ext xmlns:c16="http://schemas.microsoft.com/office/drawing/2014/chart" uri="{C3380CC4-5D6E-409C-BE32-E72D297353CC}">
                <c16:uniqueId val="{0000001D-DFF3-460F-AF42-2A5B20840482}"/>
              </c:ext>
            </c:extLst>
          </c:dPt>
          <c:dPt>
            <c:idx val="6"/>
            <c:bubble3D val="0"/>
            <c:extLst>
              <c:ext xmlns:c16="http://schemas.microsoft.com/office/drawing/2014/chart" uri="{C3380CC4-5D6E-409C-BE32-E72D297353CC}">
                <c16:uniqueId val="{0000001E-DFF3-460F-AF42-2A5B2084048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Results（结果）'!$D$111,'13. Results（结果）'!$D$113,'13. Results（结果）'!$D$115,'13. Results（结果）'!$D$117,'13. Results（结果）'!$D$119,'13. Results（结果）'!$D$121,'13. Results（结果）'!$D$123)</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Results（结果）'!$E$44</c:f>
              <c:numCache>
                <c:formatCode>#,##0.00</c:formatCode>
                <c:ptCount val="1"/>
                <c:pt idx="0">
                  <c:v>0</c:v>
                </c:pt>
              </c:numCache>
            </c:numRef>
          </c:val>
          <c:extLst>
            <c:ext xmlns:c16="http://schemas.microsoft.com/office/drawing/2014/chart" uri="{C3380CC4-5D6E-409C-BE32-E72D297353CC}">
              <c16:uniqueId val="{0000001F-DFF3-460F-AF42-2A5B20840482}"/>
            </c:ext>
          </c:extLst>
        </c:ser>
        <c:ser>
          <c:idx val="4"/>
          <c:order val="4"/>
          <c:dPt>
            <c:idx val="0"/>
            <c:bubble3D val="0"/>
            <c:extLst>
              <c:ext xmlns:c16="http://schemas.microsoft.com/office/drawing/2014/chart" uri="{C3380CC4-5D6E-409C-BE32-E72D297353CC}">
                <c16:uniqueId val="{00000020-DFF3-460F-AF42-2A5B20840482}"/>
              </c:ext>
            </c:extLst>
          </c:dPt>
          <c:dPt>
            <c:idx val="1"/>
            <c:bubble3D val="0"/>
            <c:extLst>
              <c:ext xmlns:c16="http://schemas.microsoft.com/office/drawing/2014/chart" uri="{C3380CC4-5D6E-409C-BE32-E72D297353CC}">
                <c16:uniqueId val="{00000021-DFF3-460F-AF42-2A5B20840482}"/>
              </c:ext>
            </c:extLst>
          </c:dPt>
          <c:dPt>
            <c:idx val="2"/>
            <c:bubble3D val="0"/>
            <c:extLst>
              <c:ext xmlns:c16="http://schemas.microsoft.com/office/drawing/2014/chart" uri="{C3380CC4-5D6E-409C-BE32-E72D297353CC}">
                <c16:uniqueId val="{00000022-DFF3-460F-AF42-2A5B20840482}"/>
              </c:ext>
            </c:extLst>
          </c:dPt>
          <c:dPt>
            <c:idx val="3"/>
            <c:bubble3D val="0"/>
            <c:extLst>
              <c:ext xmlns:c16="http://schemas.microsoft.com/office/drawing/2014/chart" uri="{C3380CC4-5D6E-409C-BE32-E72D297353CC}">
                <c16:uniqueId val="{00000023-DFF3-460F-AF42-2A5B20840482}"/>
              </c:ext>
            </c:extLst>
          </c:dPt>
          <c:dPt>
            <c:idx val="4"/>
            <c:bubble3D val="0"/>
            <c:extLst>
              <c:ext xmlns:c16="http://schemas.microsoft.com/office/drawing/2014/chart" uri="{C3380CC4-5D6E-409C-BE32-E72D297353CC}">
                <c16:uniqueId val="{00000024-DFF3-460F-AF42-2A5B20840482}"/>
              </c:ext>
            </c:extLst>
          </c:dPt>
          <c:dPt>
            <c:idx val="5"/>
            <c:bubble3D val="0"/>
            <c:extLst>
              <c:ext xmlns:c16="http://schemas.microsoft.com/office/drawing/2014/chart" uri="{C3380CC4-5D6E-409C-BE32-E72D297353CC}">
                <c16:uniqueId val="{00000025-DFF3-460F-AF42-2A5B20840482}"/>
              </c:ext>
            </c:extLst>
          </c:dPt>
          <c:dPt>
            <c:idx val="6"/>
            <c:bubble3D val="0"/>
            <c:extLst>
              <c:ext xmlns:c16="http://schemas.microsoft.com/office/drawing/2014/chart" uri="{C3380CC4-5D6E-409C-BE32-E72D297353CC}">
                <c16:uniqueId val="{00000026-DFF3-460F-AF42-2A5B2084048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Results（结果）'!$D$111,'13. Results（结果）'!$D$113,'13. Results（结果）'!$D$115,'13. Results（结果）'!$D$117,'13. Results（结果）'!$D$119,'13. Results（结果）'!$D$121,'13. Results（结果）'!$D$123)</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Results（结果）'!$D$46</c:f>
              <c:numCache>
                <c:formatCode>General</c:formatCode>
                <c:ptCount val="1"/>
                <c:pt idx="0">
                  <c:v>0</c:v>
                </c:pt>
              </c:numCache>
            </c:numRef>
          </c:val>
          <c:extLst>
            <c:ext xmlns:c16="http://schemas.microsoft.com/office/drawing/2014/chart" uri="{C3380CC4-5D6E-409C-BE32-E72D297353CC}">
              <c16:uniqueId val="{00000027-DFF3-460F-AF42-2A5B20840482}"/>
            </c:ext>
          </c:extLst>
        </c:ser>
        <c:ser>
          <c:idx val="5"/>
          <c:order val="5"/>
          <c:dPt>
            <c:idx val="0"/>
            <c:bubble3D val="0"/>
            <c:extLst>
              <c:ext xmlns:c16="http://schemas.microsoft.com/office/drawing/2014/chart" uri="{C3380CC4-5D6E-409C-BE32-E72D297353CC}">
                <c16:uniqueId val="{00000028-DFF3-460F-AF42-2A5B20840482}"/>
              </c:ext>
            </c:extLst>
          </c:dPt>
          <c:dPt>
            <c:idx val="1"/>
            <c:bubble3D val="0"/>
            <c:extLst>
              <c:ext xmlns:c16="http://schemas.microsoft.com/office/drawing/2014/chart" uri="{C3380CC4-5D6E-409C-BE32-E72D297353CC}">
                <c16:uniqueId val="{00000029-DFF3-460F-AF42-2A5B20840482}"/>
              </c:ext>
            </c:extLst>
          </c:dPt>
          <c:dPt>
            <c:idx val="2"/>
            <c:bubble3D val="0"/>
            <c:extLst>
              <c:ext xmlns:c16="http://schemas.microsoft.com/office/drawing/2014/chart" uri="{C3380CC4-5D6E-409C-BE32-E72D297353CC}">
                <c16:uniqueId val="{0000002A-DFF3-460F-AF42-2A5B20840482}"/>
              </c:ext>
            </c:extLst>
          </c:dPt>
          <c:dPt>
            <c:idx val="3"/>
            <c:bubble3D val="0"/>
            <c:extLst>
              <c:ext xmlns:c16="http://schemas.microsoft.com/office/drawing/2014/chart" uri="{C3380CC4-5D6E-409C-BE32-E72D297353CC}">
                <c16:uniqueId val="{0000002B-DFF3-460F-AF42-2A5B20840482}"/>
              </c:ext>
            </c:extLst>
          </c:dPt>
          <c:dPt>
            <c:idx val="4"/>
            <c:bubble3D val="0"/>
            <c:extLst>
              <c:ext xmlns:c16="http://schemas.microsoft.com/office/drawing/2014/chart" uri="{C3380CC4-5D6E-409C-BE32-E72D297353CC}">
                <c16:uniqueId val="{0000002C-DFF3-460F-AF42-2A5B20840482}"/>
              </c:ext>
            </c:extLst>
          </c:dPt>
          <c:dPt>
            <c:idx val="5"/>
            <c:bubble3D val="0"/>
            <c:extLst>
              <c:ext xmlns:c16="http://schemas.microsoft.com/office/drawing/2014/chart" uri="{C3380CC4-5D6E-409C-BE32-E72D297353CC}">
                <c16:uniqueId val="{0000002D-DFF3-460F-AF42-2A5B20840482}"/>
              </c:ext>
            </c:extLst>
          </c:dPt>
          <c:dPt>
            <c:idx val="6"/>
            <c:bubble3D val="0"/>
            <c:extLst>
              <c:ext xmlns:c16="http://schemas.microsoft.com/office/drawing/2014/chart" uri="{C3380CC4-5D6E-409C-BE32-E72D297353CC}">
                <c16:uniqueId val="{0000002E-DFF3-460F-AF42-2A5B2084048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Results（结果）'!$D$111,'13. Results（结果）'!$D$113,'13. Results（结果）'!$D$115,'13. Results（结果）'!$D$117,'13. Results（结果）'!$D$119,'13. Results（结果）'!$D$121,'13. Results（结果）'!$D$123)</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Results（结果）'!$E$46</c:f>
              <c:numCache>
                <c:formatCode>#,##0.00</c:formatCode>
                <c:ptCount val="1"/>
                <c:pt idx="0">
                  <c:v>0</c:v>
                </c:pt>
              </c:numCache>
            </c:numRef>
          </c:val>
          <c:extLst>
            <c:ext xmlns:c16="http://schemas.microsoft.com/office/drawing/2014/chart" uri="{C3380CC4-5D6E-409C-BE32-E72D297353CC}">
              <c16:uniqueId val="{0000002F-DFF3-460F-AF42-2A5B20840482}"/>
            </c:ext>
          </c:extLst>
        </c:ser>
        <c:ser>
          <c:idx val="6"/>
          <c:order val="6"/>
          <c:dPt>
            <c:idx val="0"/>
            <c:bubble3D val="0"/>
            <c:extLst>
              <c:ext xmlns:c16="http://schemas.microsoft.com/office/drawing/2014/chart" uri="{C3380CC4-5D6E-409C-BE32-E72D297353CC}">
                <c16:uniqueId val="{00000030-DFF3-460F-AF42-2A5B20840482}"/>
              </c:ext>
            </c:extLst>
          </c:dPt>
          <c:dPt>
            <c:idx val="1"/>
            <c:bubble3D val="0"/>
            <c:extLst>
              <c:ext xmlns:c16="http://schemas.microsoft.com/office/drawing/2014/chart" uri="{C3380CC4-5D6E-409C-BE32-E72D297353CC}">
                <c16:uniqueId val="{00000031-DFF3-460F-AF42-2A5B20840482}"/>
              </c:ext>
            </c:extLst>
          </c:dPt>
          <c:dPt>
            <c:idx val="2"/>
            <c:bubble3D val="0"/>
            <c:extLst>
              <c:ext xmlns:c16="http://schemas.microsoft.com/office/drawing/2014/chart" uri="{C3380CC4-5D6E-409C-BE32-E72D297353CC}">
                <c16:uniqueId val="{00000032-DFF3-460F-AF42-2A5B20840482}"/>
              </c:ext>
            </c:extLst>
          </c:dPt>
          <c:dPt>
            <c:idx val="3"/>
            <c:bubble3D val="0"/>
            <c:extLst>
              <c:ext xmlns:c16="http://schemas.microsoft.com/office/drawing/2014/chart" uri="{C3380CC4-5D6E-409C-BE32-E72D297353CC}">
                <c16:uniqueId val="{00000033-DFF3-460F-AF42-2A5B20840482}"/>
              </c:ext>
            </c:extLst>
          </c:dPt>
          <c:dPt>
            <c:idx val="4"/>
            <c:bubble3D val="0"/>
            <c:extLst>
              <c:ext xmlns:c16="http://schemas.microsoft.com/office/drawing/2014/chart" uri="{C3380CC4-5D6E-409C-BE32-E72D297353CC}">
                <c16:uniqueId val="{00000034-DFF3-460F-AF42-2A5B20840482}"/>
              </c:ext>
            </c:extLst>
          </c:dPt>
          <c:dPt>
            <c:idx val="5"/>
            <c:bubble3D val="0"/>
            <c:extLst>
              <c:ext xmlns:c16="http://schemas.microsoft.com/office/drawing/2014/chart" uri="{C3380CC4-5D6E-409C-BE32-E72D297353CC}">
                <c16:uniqueId val="{00000035-DFF3-460F-AF42-2A5B20840482}"/>
              </c:ext>
            </c:extLst>
          </c:dPt>
          <c:dPt>
            <c:idx val="6"/>
            <c:bubble3D val="0"/>
            <c:extLst>
              <c:ext xmlns:c16="http://schemas.microsoft.com/office/drawing/2014/chart" uri="{C3380CC4-5D6E-409C-BE32-E72D297353CC}">
                <c16:uniqueId val="{00000036-DFF3-460F-AF42-2A5B2084048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Results（结果）'!$D$111,'13. Results（结果）'!$D$113,'13. Results（结果）'!$D$115,'13. Results（结果）'!$D$117,'13. Results（结果）'!$D$119,'13. Results（结果）'!$D$121,'13. Results（结果）'!$D$123)</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37-DFF3-460F-AF42-2A5B20840482}"/>
            </c:ext>
          </c:extLst>
        </c:ser>
        <c:ser>
          <c:idx val="7"/>
          <c:order val="7"/>
          <c:dPt>
            <c:idx val="0"/>
            <c:bubble3D val="0"/>
            <c:extLst>
              <c:ext xmlns:c16="http://schemas.microsoft.com/office/drawing/2014/chart" uri="{C3380CC4-5D6E-409C-BE32-E72D297353CC}">
                <c16:uniqueId val="{00000038-DFF3-460F-AF42-2A5B20840482}"/>
              </c:ext>
            </c:extLst>
          </c:dPt>
          <c:dPt>
            <c:idx val="1"/>
            <c:bubble3D val="0"/>
            <c:extLst>
              <c:ext xmlns:c16="http://schemas.microsoft.com/office/drawing/2014/chart" uri="{C3380CC4-5D6E-409C-BE32-E72D297353CC}">
                <c16:uniqueId val="{00000039-DFF3-460F-AF42-2A5B20840482}"/>
              </c:ext>
            </c:extLst>
          </c:dPt>
          <c:dPt>
            <c:idx val="2"/>
            <c:bubble3D val="0"/>
            <c:extLst>
              <c:ext xmlns:c16="http://schemas.microsoft.com/office/drawing/2014/chart" uri="{C3380CC4-5D6E-409C-BE32-E72D297353CC}">
                <c16:uniqueId val="{0000003A-DFF3-460F-AF42-2A5B20840482}"/>
              </c:ext>
            </c:extLst>
          </c:dPt>
          <c:dPt>
            <c:idx val="3"/>
            <c:bubble3D val="0"/>
            <c:extLst>
              <c:ext xmlns:c16="http://schemas.microsoft.com/office/drawing/2014/chart" uri="{C3380CC4-5D6E-409C-BE32-E72D297353CC}">
                <c16:uniqueId val="{0000003B-DFF3-460F-AF42-2A5B20840482}"/>
              </c:ext>
            </c:extLst>
          </c:dPt>
          <c:dPt>
            <c:idx val="4"/>
            <c:bubble3D val="0"/>
            <c:extLst>
              <c:ext xmlns:c16="http://schemas.microsoft.com/office/drawing/2014/chart" uri="{C3380CC4-5D6E-409C-BE32-E72D297353CC}">
                <c16:uniqueId val="{0000003C-DFF3-460F-AF42-2A5B20840482}"/>
              </c:ext>
            </c:extLst>
          </c:dPt>
          <c:dPt>
            <c:idx val="5"/>
            <c:bubble3D val="0"/>
            <c:extLst>
              <c:ext xmlns:c16="http://schemas.microsoft.com/office/drawing/2014/chart" uri="{C3380CC4-5D6E-409C-BE32-E72D297353CC}">
                <c16:uniqueId val="{0000003D-DFF3-460F-AF42-2A5B20840482}"/>
              </c:ext>
            </c:extLst>
          </c:dPt>
          <c:dPt>
            <c:idx val="6"/>
            <c:bubble3D val="0"/>
            <c:extLst>
              <c:ext xmlns:c16="http://schemas.microsoft.com/office/drawing/2014/chart" uri="{C3380CC4-5D6E-409C-BE32-E72D297353CC}">
                <c16:uniqueId val="{0000003E-DFF3-460F-AF42-2A5B2084048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Results（结果）'!$D$111,'13. Results（结果）'!$D$113,'13. Results（结果）'!$D$115,'13. Results（结果）'!$D$117,'13. Results（结果）'!$D$119,'13. Results（结果）'!$D$121,'13. Results（结果）'!$D$123)</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Results（结果）'!$D$48</c:f>
              <c:numCache>
                <c:formatCode>General</c:formatCode>
                <c:ptCount val="1"/>
                <c:pt idx="0">
                  <c:v>0</c:v>
                </c:pt>
              </c:numCache>
            </c:numRef>
          </c:val>
          <c:extLst>
            <c:ext xmlns:c16="http://schemas.microsoft.com/office/drawing/2014/chart" uri="{C3380CC4-5D6E-409C-BE32-E72D297353CC}">
              <c16:uniqueId val="{0000003F-DFF3-460F-AF42-2A5B20840482}"/>
            </c:ext>
          </c:extLst>
        </c:ser>
        <c:ser>
          <c:idx val="8"/>
          <c:order val="8"/>
          <c:dPt>
            <c:idx val="0"/>
            <c:bubble3D val="0"/>
            <c:extLst>
              <c:ext xmlns:c16="http://schemas.microsoft.com/office/drawing/2014/chart" uri="{C3380CC4-5D6E-409C-BE32-E72D297353CC}">
                <c16:uniqueId val="{00000040-DFF3-460F-AF42-2A5B20840482}"/>
              </c:ext>
            </c:extLst>
          </c:dPt>
          <c:dPt>
            <c:idx val="1"/>
            <c:bubble3D val="0"/>
            <c:extLst>
              <c:ext xmlns:c16="http://schemas.microsoft.com/office/drawing/2014/chart" uri="{C3380CC4-5D6E-409C-BE32-E72D297353CC}">
                <c16:uniqueId val="{00000041-DFF3-460F-AF42-2A5B20840482}"/>
              </c:ext>
            </c:extLst>
          </c:dPt>
          <c:dPt>
            <c:idx val="2"/>
            <c:bubble3D val="0"/>
            <c:extLst>
              <c:ext xmlns:c16="http://schemas.microsoft.com/office/drawing/2014/chart" uri="{C3380CC4-5D6E-409C-BE32-E72D297353CC}">
                <c16:uniqueId val="{00000042-DFF3-460F-AF42-2A5B20840482}"/>
              </c:ext>
            </c:extLst>
          </c:dPt>
          <c:dPt>
            <c:idx val="3"/>
            <c:bubble3D val="0"/>
            <c:extLst>
              <c:ext xmlns:c16="http://schemas.microsoft.com/office/drawing/2014/chart" uri="{C3380CC4-5D6E-409C-BE32-E72D297353CC}">
                <c16:uniqueId val="{00000043-DFF3-460F-AF42-2A5B20840482}"/>
              </c:ext>
            </c:extLst>
          </c:dPt>
          <c:dPt>
            <c:idx val="4"/>
            <c:bubble3D val="0"/>
            <c:extLst>
              <c:ext xmlns:c16="http://schemas.microsoft.com/office/drawing/2014/chart" uri="{C3380CC4-5D6E-409C-BE32-E72D297353CC}">
                <c16:uniqueId val="{00000044-DFF3-460F-AF42-2A5B20840482}"/>
              </c:ext>
            </c:extLst>
          </c:dPt>
          <c:dPt>
            <c:idx val="5"/>
            <c:bubble3D val="0"/>
            <c:extLst>
              <c:ext xmlns:c16="http://schemas.microsoft.com/office/drawing/2014/chart" uri="{C3380CC4-5D6E-409C-BE32-E72D297353CC}">
                <c16:uniqueId val="{00000045-DFF3-460F-AF42-2A5B20840482}"/>
              </c:ext>
            </c:extLst>
          </c:dPt>
          <c:dPt>
            <c:idx val="6"/>
            <c:bubble3D val="0"/>
            <c:extLst>
              <c:ext xmlns:c16="http://schemas.microsoft.com/office/drawing/2014/chart" uri="{C3380CC4-5D6E-409C-BE32-E72D297353CC}">
                <c16:uniqueId val="{00000046-DFF3-460F-AF42-2A5B2084048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Results（结果）'!$D$111,'13. Results（结果）'!$D$113,'13. Results（结果）'!$D$115,'13. Results（结果）'!$D$117,'13. Results（结果）'!$D$119,'13. Results（结果）'!$D$121,'13. Results（结果）'!$D$123)</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47-DFF3-460F-AF42-2A5B20840482}"/>
            </c:ext>
          </c:extLst>
        </c:ser>
        <c:ser>
          <c:idx val="9"/>
          <c:order val="9"/>
          <c:dPt>
            <c:idx val="0"/>
            <c:bubble3D val="0"/>
            <c:extLst>
              <c:ext xmlns:c16="http://schemas.microsoft.com/office/drawing/2014/chart" uri="{C3380CC4-5D6E-409C-BE32-E72D297353CC}">
                <c16:uniqueId val="{00000048-DFF3-460F-AF42-2A5B20840482}"/>
              </c:ext>
            </c:extLst>
          </c:dPt>
          <c:dPt>
            <c:idx val="1"/>
            <c:bubble3D val="0"/>
            <c:extLst>
              <c:ext xmlns:c16="http://schemas.microsoft.com/office/drawing/2014/chart" uri="{C3380CC4-5D6E-409C-BE32-E72D297353CC}">
                <c16:uniqueId val="{00000049-DFF3-460F-AF42-2A5B20840482}"/>
              </c:ext>
            </c:extLst>
          </c:dPt>
          <c:dPt>
            <c:idx val="2"/>
            <c:bubble3D val="0"/>
            <c:extLst>
              <c:ext xmlns:c16="http://schemas.microsoft.com/office/drawing/2014/chart" uri="{C3380CC4-5D6E-409C-BE32-E72D297353CC}">
                <c16:uniqueId val="{0000004A-DFF3-460F-AF42-2A5B20840482}"/>
              </c:ext>
            </c:extLst>
          </c:dPt>
          <c:dPt>
            <c:idx val="3"/>
            <c:bubble3D val="0"/>
            <c:extLst>
              <c:ext xmlns:c16="http://schemas.microsoft.com/office/drawing/2014/chart" uri="{C3380CC4-5D6E-409C-BE32-E72D297353CC}">
                <c16:uniqueId val="{0000004B-DFF3-460F-AF42-2A5B20840482}"/>
              </c:ext>
            </c:extLst>
          </c:dPt>
          <c:dPt>
            <c:idx val="4"/>
            <c:bubble3D val="0"/>
            <c:extLst>
              <c:ext xmlns:c16="http://schemas.microsoft.com/office/drawing/2014/chart" uri="{C3380CC4-5D6E-409C-BE32-E72D297353CC}">
                <c16:uniqueId val="{0000004C-DFF3-460F-AF42-2A5B20840482}"/>
              </c:ext>
            </c:extLst>
          </c:dPt>
          <c:dPt>
            <c:idx val="5"/>
            <c:bubble3D val="0"/>
            <c:extLst>
              <c:ext xmlns:c16="http://schemas.microsoft.com/office/drawing/2014/chart" uri="{C3380CC4-5D6E-409C-BE32-E72D297353CC}">
                <c16:uniqueId val="{0000004D-DFF3-460F-AF42-2A5B20840482}"/>
              </c:ext>
            </c:extLst>
          </c:dPt>
          <c:dPt>
            <c:idx val="6"/>
            <c:bubble3D val="0"/>
            <c:extLst>
              <c:ext xmlns:c16="http://schemas.microsoft.com/office/drawing/2014/chart" uri="{C3380CC4-5D6E-409C-BE32-E72D297353CC}">
                <c16:uniqueId val="{0000004E-DFF3-460F-AF42-2A5B2084048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Results（结果）'!$D$111,'13. Results（结果）'!$D$113,'13. Results（结果）'!$D$115,'13. Results（结果）'!$D$117,'13. Results（结果）'!$D$119,'13. Results（结果）'!$D$121,'13. Results（结果）'!$D$123)</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Results（结果）'!$E$48</c:f>
              <c:numCache>
                <c:formatCode>#,##0.00</c:formatCode>
                <c:ptCount val="1"/>
                <c:pt idx="0">
                  <c:v>0</c:v>
                </c:pt>
              </c:numCache>
            </c:numRef>
          </c:val>
          <c:extLst>
            <c:ext xmlns:c16="http://schemas.microsoft.com/office/drawing/2014/chart" uri="{C3380CC4-5D6E-409C-BE32-E72D297353CC}">
              <c16:uniqueId val="{0000004F-DFF3-460F-AF42-2A5B20840482}"/>
            </c:ext>
          </c:extLst>
        </c:ser>
        <c:ser>
          <c:idx val="10"/>
          <c:order val="10"/>
          <c:dPt>
            <c:idx val="0"/>
            <c:bubble3D val="0"/>
            <c:extLst>
              <c:ext xmlns:c16="http://schemas.microsoft.com/office/drawing/2014/chart" uri="{C3380CC4-5D6E-409C-BE32-E72D297353CC}">
                <c16:uniqueId val="{00000050-DFF3-460F-AF42-2A5B20840482}"/>
              </c:ext>
            </c:extLst>
          </c:dPt>
          <c:dPt>
            <c:idx val="1"/>
            <c:bubble3D val="0"/>
            <c:extLst>
              <c:ext xmlns:c16="http://schemas.microsoft.com/office/drawing/2014/chart" uri="{C3380CC4-5D6E-409C-BE32-E72D297353CC}">
                <c16:uniqueId val="{00000051-DFF3-460F-AF42-2A5B20840482}"/>
              </c:ext>
            </c:extLst>
          </c:dPt>
          <c:dPt>
            <c:idx val="2"/>
            <c:bubble3D val="0"/>
            <c:extLst>
              <c:ext xmlns:c16="http://schemas.microsoft.com/office/drawing/2014/chart" uri="{C3380CC4-5D6E-409C-BE32-E72D297353CC}">
                <c16:uniqueId val="{00000052-DFF3-460F-AF42-2A5B20840482}"/>
              </c:ext>
            </c:extLst>
          </c:dPt>
          <c:dPt>
            <c:idx val="3"/>
            <c:bubble3D val="0"/>
            <c:extLst>
              <c:ext xmlns:c16="http://schemas.microsoft.com/office/drawing/2014/chart" uri="{C3380CC4-5D6E-409C-BE32-E72D297353CC}">
                <c16:uniqueId val="{00000053-DFF3-460F-AF42-2A5B20840482}"/>
              </c:ext>
            </c:extLst>
          </c:dPt>
          <c:dPt>
            <c:idx val="4"/>
            <c:bubble3D val="0"/>
            <c:extLst>
              <c:ext xmlns:c16="http://schemas.microsoft.com/office/drawing/2014/chart" uri="{C3380CC4-5D6E-409C-BE32-E72D297353CC}">
                <c16:uniqueId val="{00000054-DFF3-460F-AF42-2A5B20840482}"/>
              </c:ext>
            </c:extLst>
          </c:dPt>
          <c:dPt>
            <c:idx val="5"/>
            <c:bubble3D val="0"/>
            <c:extLst>
              <c:ext xmlns:c16="http://schemas.microsoft.com/office/drawing/2014/chart" uri="{C3380CC4-5D6E-409C-BE32-E72D297353CC}">
                <c16:uniqueId val="{00000055-DFF3-460F-AF42-2A5B20840482}"/>
              </c:ext>
            </c:extLst>
          </c:dPt>
          <c:dPt>
            <c:idx val="6"/>
            <c:bubble3D val="0"/>
            <c:extLst>
              <c:ext xmlns:c16="http://schemas.microsoft.com/office/drawing/2014/chart" uri="{C3380CC4-5D6E-409C-BE32-E72D297353CC}">
                <c16:uniqueId val="{00000056-DFF3-460F-AF42-2A5B2084048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Results（结果）'!$D$111,'13. Results（结果）'!$D$113,'13. Results（结果）'!$D$115,'13. Results（结果）'!$D$117,'13. Results（结果）'!$D$119,'13. Results（结果）'!$D$121,'13. Results（结果）'!$D$123)</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Results（结果）'!$D$52</c:f>
              <c:numCache>
                <c:formatCode>General</c:formatCode>
                <c:ptCount val="1"/>
                <c:pt idx="0">
                  <c:v>0</c:v>
                </c:pt>
              </c:numCache>
            </c:numRef>
          </c:val>
          <c:extLst>
            <c:ext xmlns:c16="http://schemas.microsoft.com/office/drawing/2014/chart" uri="{C3380CC4-5D6E-409C-BE32-E72D297353CC}">
              <c16:uniqueId val="{00000057-DFF3-460F-AF42-2A5B20840482}"/>
            </c:ext>
          </c:extLst>
        </c:ser>
        <c:ser>
          <c:idx val="11"/>
          <c:order val="11"/>
          <c:dPt>
            <c:idx val="0"/>
            <c:bubble3D val="0"/>
            <c:extLst>
              <c:ext xmlns:c16="http://schemas.microsoft.com/office/drawing/2014/chart" uri="{C3380CC4-5D6E-409C-BE32-E72D297353CC}">
                <c16:uniqueId val="{00000058-DFF3-460F-AF42-2A5B20840482}"/>
              </c:ext>
            </c:extLst>
          </c:dPt>
          <c:dPt>
            <c:idx val="1"/>
            <c:bubble3D val="0"/>
            <c:extLst>
              <c:ext xmlns:c16="http://schemas.microsoft.com/office/drawing/2014/chart" uri="{C3380CC4-5D6E-409C-BE32-E72D297353CC}">
                <c16:uniqueId val="{00000059-DFF3-460F-AF42-2A5B20840482}"/>
              </c:ext>
            </c:extLst>
          </c:dPt>
          <c:dPt>
            <c:idx val="2"/>
            <c:bubble3D val="0"/>
            <c:extLst>
              <c:ext xmlns:c16="http://schemas.microsoft.com/office/drawing/2014/chart" uri="{C3380CC4-5D6E-409C-BE32-E72D297353CC}">
                <c16:uniqueId val="{0000005A-DFF3-460F-AF42-2A5B20840482}"/>
              </c:ext>
            </c:extLst>
          </c:dPt>
          <c:dPt>
            <c:idx val="3"/>
            <c:bubble3D val="0"/>
            <c:extLst>
              <c:ext xmlns:c16="http://schemas.microsoft.com/office/drawing/2014/chart" uri="{C3380CC4-5D6E-409C-BE32-E72D297353CC}">
                <c16:uniqueId val="{0000005B-DFF3-460F-AF42-2A5B20840482}"/>
              </c:ext>
            </c:extLst>
          </c:dPt>
          <c:dPt>
            <c:idx val="4"/>
            <c:bubble3D val="0"/>
            <c:extLst>
              <c:ext xmlns:c16="http://schemas.microsoft.com/office/drawing/2014/chart" uri="{C3380CC4-5D6E-409C-BE32-E72D297353CC}">
                <c16:uniqueId val="{0000005C-DFF3-460F-AF42-2A5B20840482}"/>
              </c:ext>
            </c:extLst>
          </c:dPt>
          <c:dPt>
            <c:idx val="5"/>
            <c:bubble3D val="0"/>
            <c:extLst>
              <c:ext xmlns:c16="http://schemas.microsoft.com/office/drawing/2014/chart" uri="{C3380CC4-5D6E-409C-BE32-E72D297353CC}">
                <c16:uniqueId val="{0000005D-DFF3-460F-AF42-2A5B20840482}"/>
              </c:ext>
            </c:extLst>
          </c:dPt>
          <c:dPt>
            <c:idx val="6"/>
            <c:bubble3D val="0"/>
            <c:extLst>
              <c:ext xmlns:c16="http://schemas.microsoft.com/office/drawing/2014/chart" uri="{C3380CC4-5D6E-409C-BE32-E72D297353CC}">
                <c16:uniqueId val="{0000005E-DFF3-460F-AF42-2A5B2084048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Results（结果）'!$D$111,'13. Results（结果）'!$D$113,'13. Results（结果）'!$D$115,'13. Results（结果）'!$D$117,'13. Results（结果）'!$D$119,'13. Results（结果）'!$D$121,'13. Results（结果）'!$D$123)</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Results（结果）'!$E$52</c:f>
              <c:numCache>
                <c:formatCode>#,##0.00</c:formatCode>
                <c:ptCount val="1"/>
                <c:pt idx="0">
                  <c:v>0</c:v>
                </c:pt>
              </c:numCache>
            </c:numRef>
          </c:val>
          <c:extLst>
            <c:ext xmlns:c16="http://schemas.microsoft.com/office/drawing/2014/chart" uri="{C3380CC4-5D6E-409C-BE32-E72D297353CC}">
              <c16:uniqueId val="{0000005F-DFF3-460F-AF42-2A5B20840482}"/>
            </c:ext>
          </c:extLst>
        </c:ser>
        <c:ser>
          <c:idx val="12"/>
          <c:order val="12"/>
          <c:dPt>
            <c:idx val="0"/>
            <c:bubble3D val="0"/>
            <c:extLst>
              <c:ext xmlns:c16="http://schemas.microsoft.com/office/drawing/2014/chart" uri="{C3380CC4-5D6E-409C-BE32-E72D297353CC}">
                <c16:uniqueId val="{00000060-DFF3-460F-AF42-2A5B20840482}"/>
              </c:ext>
            </c:extLst>
          </c:dPt>
          <c:dPt>
            <c:idx val="1"/>
            <c:bubble3D val="0"/>
            <c:extLst>
              <c:ext xmlns:c16="http://schemas.microsoft.com/office/drawing/2014/chart" uri="{C3380CC4-5D6E-409C-BE32-E72D297353CC}">
                <c16:uniqueId val="{00000061-DFF3-460F-AF42-2A5B20840482}"/>
              </c:ext>
            </c:extLst>
          </c:dPt>
          <c:dPt>
            <c:idx val="2"/>
            <c:bubble3D val="0"/>
            <c:extLst>
              <c:ext xmlns:c16="http://schemas.microsoft.com/office/drawing/2014/chart" uri="{C3380CC4-5D6E-409C-BE32-E72D297353CC}">
                <c16:uniqueId val="{00000062-DFF3-460F-AF42-2A5B20840482}"/>
              </c:ext>
            </c:extLst>
          </c:dPt>
          <c:dPt>
            <c:idx val="3"/>
            <c:bubble3D val="0"/>
            <c:extLst>
              <c:ext xmlns:c16="http://schemas.microsoft.com/office/drawing/2014/chart" uri="{C3380CC4-5D6E-409C-BE32-E72D297353CC}">
                <c16:uniqueId val="{00000063-DFF3-460F-AF42-2A5B20840482}"/>
              </c:ext>
            </c:extLst>
          </c:dPt>
          <c:dPt>
            <c:idx val="4"/>
            <c:bubble3D val="0"/>
            <c:extLst>
              <c:ext xmlns:c16="http://schemas.microsoft.com/office/drawing/2014/chart" uri="{C3380CC4-5D6E-409C-BE32-E72D297353CC}">
                <c16:uniqueId val="{00000064-DFF3-460F-AF42-2A5B20840482}"/>
              </c:ext>
            </c:extLst>
          </c:dPt>
          <c:dPt>
            <c:idx val="5"/>
            <c:bubble3D val="0"/>
            <c:extLst>
              <c:ext xmlns:c16="http://schemas.microsoft.com/office/drawing/2014/chart" uri="{C3380CC4-5D6E-409C-BE32-E72D297353CC}">
                <c16:uniqueId val="{00000065-DFF3-460F-AF42-2A5B20840482}"/>
              </c:ext>
            </c:extLst>
          </c:dPt>
          <c:dPt>
            <c:idx val="6"/>
            <c:bubble3D val="0"/>
            <c:extLst>
              <c:ext xmlns:c16="http://schemas.microsoft.com/office/drawing/2014/chart" uri="{C3380CC4-5D6E-409C-BE32-E72D297353CC}">
                <c16:uniqueId val="{00000066-DFF3-460F-AF42-2A5B20840482}"/>
              </c:ext>
            </c:extLst>
          </c:dPt>
          <c:cat>
            <c:strRef>
              <c:f>('13. Results（结果）'!$D$111,'13. Results（结果）'!$D$113,'13. Results（结果）'!$D$115,'13. Results（结果）'!$D$117,'13. Results（结果）'!$D$119,'13. Results（结果）'!$D$121,'13. Results（结果）'!$D$123)</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Results（结果）'!$D$107</c:f>
              <c:numCache>
                <c:formatCode>General</c:formatCode>
                <c:ptCount val="1"/>
                <c:pt idx="0">
                  <c:v>0</c:v>
                </c:pt>
              </c:numCache>
            </c:numRef>
          </c:val>
          <c:extLst>
            <c:ext xmlns:c16="http://schemas.microsoft.com/office/drawing/2014/chart" uri="{C3380CC4-5D6E-409C-BE32-E72D297353CC}">
              <c16:uniqueId val="{00000067-DFF3-460F-AF42-2A5B20840482}"/>
            </c:ext>
          </c:extLst>
        </c:ser>
        <c:ser>
          <c:idx val="13"/>
          <c:order val="13"/>
          <c:dPt>
            <c:idx val="0"/>
            <c:bubble3D val="0"/>
            <c:extLst>
              <c:ext xmlns:c16="http://schemas.microsoft.com/office/drawing/2014/chart" uri="{C3380CC4-5D6E-409C-BE32-E72D297353CC}">
                <c16:uniqueId val="{00000068-DFF3-460F-AF42-2A5B20840482}"/>
              </c:ext>
            </c:extLst>
          </c:dPt>
          <c:dPt>
            <c:idx val="1"/>
            <c:bubble3D val="0"/>
            <c:extLst>
              <c:ext xmlns:c16="http://schemas.microsoft.com/office/drawing/2014/chart" uri="{C3380CC4-5D6E-409C-BE32-E72D297353CC}">
                <c16:uniqueId val="{00000069-DFF3-460F-AF42-2A5B20840482}"/>
              </c:ext>
            </c:extLst>
          </c:dPt>
          <c:dPt>
            <c:idx val="2"/>
            <c:bubble3D val="0"/>
            <c:extLst>
              <c:ext xmlns:c16="http://schemas.microsoft.com/office/drawing/2014/chart" uri="{C3380CC4-5D6E-409C-BE32-E72D297353CC}">
                <c16:uniqueId val="{0000006A-DFF3-460F-AF42-2A5B20840482}"/>
              </c:ext>
            </c:extLst>
          </c:dPt>
          <c:dPt>
            <c:idx val="3"/>
            <c:bubble3D val="0"/>
            <c:extLst>
              <c:ext xmlns:c16="http://schemas.microsoft.com/office/drawing/2014/chart" uri="{C3380CC4-5D6E-409C-BE32-E72D297353CC}">
                <c16:uniqueId val="{0000006B-DFF3-460F-AF42-2A5B20840482}"/>
              </c:ext>
            </c:extLst>
          </c:dPt>
          <c:dPt>
            <c:idx val="4"/>
            <c:bubble3D val="0"/>
            <c:extLst>
              <c:ext xmlns:c16="http://schemas.microsoft.com/office/drawing/2014/chart" uri="{C3380CC4-5D6E-409C-BE32-E72D297353CC}">
                <c16:uniqueId val="{0000006C-DFF3-460F-AF42-2A5B20840482}"/>
              </c:ext>
            </c:extLst>
          </c:dPt>
          <c:dPt>
            <c:idx val="5"/>
            <c:bubble3D val="0"/>
            <c:extLst>
              <c:ext xmlns:c16="http://schemas.microsoft.com/office/drawing/2014/chart" uri="{C3380CC4-5D6E-409C-BE32-E72D297353CC}">
                <c16:uniqueId val="{0000006D-DFF3-460F-AF42-2A5B20840482}"/>
              </c:ext>
            </c:extLst>
          </c:dPt>
          <c:dPt>
            <c:idx val="6"/>
            <c:bubble3D val="0"/>
            <c:extLst>
              <c:ext xmlns:c16="http://schemas.microsoft.com/office/drawing/2014/chart" uri="{C3380CC4-5D6E-409C-BE32-E72D297353CC}">
                <c16:uniqueId val="{0000006E-DFF3-460F-AF42-2A5B20840482}"/>
              </c:ext>
            </c:extLst>
          </c:dPt>
          <c:cat>
            <c:strRef>
              <c:f>('13. Results（结果）'!$D$111,'13. Results（结果）'!$D$113,'13. Results（结果）'!$D$115,'13. Results（结果）'!$D$117,'13. Results（结果）'!$D$119,'13. Results（结果）'!$D$121,'13. Results（结果）'!$D$123)</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Results（结果）'!$D$107</c:f>
              <c:numCache>
                <c:formatCode>General</c:formatCode>
                <c:ptCount val="1"/>
                <c:pt idx="0">
                  <c:v>0</c:v>
                </c:pt>
              </c:numCache>
            </c:numRef>
          </c:val>
          <c:extLst>
            <c:ext xmlns:c16="http://schemas.microsoft.com/office/drawing/2014/chart" uri="{C3380CC4-5D6E-409C-BE32-E72D297353CC}">
              <c16:uniqueId val="{0000006F-DFF3-460F-AF42-2A5B2084048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rPr>
              <a:t>各类活动的范围1排放</a:t>
            </a:r>
            <a:endParaRPr lang="en-US"/>
          </a:p>
        </c:rich>
      </c:tx>
      <c:layout>
        <c:manualLayout>
          <c:xMode val="edge"/>
          <c:yMode val="edge"/>
          <c:x val="0.11124011865380733"/>
          <c:y val="1.9429862933799941E-4"/>
        </c:manualLayout>
      </c:layout>
      <c:overlay val="0"/>
      <c:spPr>
        <a:noFill/>
        <a:ln w="25400">
          <a:noFill/>
        </a:ln>
      </c:spPr>
    </c:title>
    <c:autoTitleDeleted val="0"/>
    <c:plotArea>
      <c:layout>
        <c:manualLayout>
          <c:layoutTarget val="inner"/>
          <c:xMode val="edge"/>
          <c:yMode val="edge"/>
          <c:x val="0.30204774015329922"/>
          <c:y val="0.40987934975869988"/>
          <c:w val="0.41280133618299431"/>
          <c:h val="0.47522098044196087"/>
        </c:manualLayout>
      </c:layout>
      <c:pieChart>
        <c:varyColors val="1"/>
        <c:ser>
          <c:idx val="0"/>
          <c:order val="0"/>
          <c:dPt>
            <c:idx val="0"/>
            <c:bubble3D val="0"/>
            <c:extLst>
              <c:ext xmlns:c16="http://schemas.microsoft.com/office/drawing/2014/chart" uri="{C3380CC4-5D6E-409C-BE32-E72D297353CC}">
                <c16:uniqueId val="{00000000-DE23-4E30-ABA5-A834E12367C8}"/>
              </c:ext>
            </c:extLst>
          </c:dPt>
          <c:dPt>
            <c:idx val="1"/>
            <c:bubble3D val="0"/>
            <c:extLst>
              <c:ext xmlns:c16="http://schemas.microsoft.com/office/drawing/2014/chart" uri="{C3380CC4-5D6E-409C-BE32-E72D297353CC}">
                <c16:uniqueId val="{00000001-DE23-4E30-ABA5-A834E12367C8}"/>
              </c:ext>
            </c:extLst>
          </c:dPt>
          <c:dPt>
            <c:idx val="2"/>
            <c:bubble3D val="0"/>
            <c:extLst>
              <c:ext xmlns:c16="http://schemas.microsoft.com/office/drawing/2014/chart" uri="{C3380CC4-5D6E-409C-BE32-E72D297353CC}">
                <c16:uniqueId val="{00000002-DE23-4E30-ABA5-A834E12367C8}"/>
              </c:ext>
            </c:extLst>
          </c:dPt>
          <c:dPt>
            <c:idx val="3"/>
            <c:bubble3D val="0"/>
            <c:extLst>
              <c:ext xmlns:c16="http://schemas.microsoft.com/office/drawing/2014/chart" uri="{C3380CC4-5D6E-409C-BE32-E72D297353CC}">
                <c16:uniqueId val="{00000003-DE23-4E30-ABA5-A834E12367C8}"/>
              </c:ext>
            </c:extLst>
          </c:dPt>
          <c:dPt>
            <c:idx val="4"/>
            <c:bubble3D val="0"/>
            <c:extLst>
              <c:ext xmlns:c16="http://schemas.microsoft.com/office/drawing/2014/chart" uri="{C3380CC4-5D6E-409C-BE32-E72D297353CC}">
                <c16:uniqueId val="{00000004-DE23-4E30-ABA5-A834E12367C8}"/>
              </c:ext>
            </c:extLst>
          </c:dPt>
          <c:dPt>
            <c:idx val="5"/>
            <c:bubble3D val="0"/>
            <c:extLst>
              <c:ext xmlns:c16="http://schemas.microsoft.com/office/drawing/2014/chart" uri="{C3380CC4-5D6E-409C-BE32-E72D297353CC}">
                <c16:uniqueId val="{00000005-DE23-4E30-ABA5-A834E12367C8}"/>
              </c:ext>
            </c:extLst>
          </c:dPt>
          <c:dLbls>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('13. Results（结果）'!$D$42,'13. Results（结果）'!$D$44,'13. Results（结果）'!$D$46,'13. Results（结果）'!$D$48,'13. Results（结果）'!$D$50,'13. Results（结果）'!$D$52)</c:f>
              <c:strCache>
                <c:ptCount val="6"/>
                <c:pt idx="0">
                  <c:v>现场燃烧</c:v>
                </c:pt>
                <c:pt idx="1">
                  <c:v>现场车辆</c:v>
                </c:pt>
                <c:pt idx="2">
                  <c:v>过程和逸散性排放</c:v>
                </c:pt>
                <c:pt idx="3">
                  <c:v>入厂物流</c:v>
                </c:pt>
                <c:pt idx="4">
                  <c:v>出场物流</c:v>
                </c:pt>
                <c:pt idx="5">
                  <c:v>差旅</c:v>
                </c:pt>
              </c:strCache>
            </c:strRef>
          </c:cat>
          <c:val>
            <c:numRef>
              <c:f>('13. Results（结果）'!$E$42,'13. Results（结果）'!$E$44,'13. Results（结果）'!$E$46,'13. Results（结果）'!$E$48,'13. Results（结果）'!$E$50,'13. Results（结果）'!$E$52)</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DE23-4E30-ABA5-A834E12367C8}"/>
            </c:ext>
          </c:extLst>
        </c:ser>
        <c:ser>
          <c:idx val="1"/>
          <c:order val="1"/>
          <c:dPt>
            <c:idx val="0"/>
            <c:bubble3D val="0"/>
            <c:extLst>
              <c:ext xmlns:c16="http://schemas.microsoft.com/office/drawing/2014/chart" uri="{C3380CC4-5D6E-409C-BE32-E72D297353CC}">
                <c16:uniqueId val="{00000007-DE23-4E30-ABA5-A834E12367C8}"/>
              </c:ext>
            </c:extLst>
          </c:dPt>
          <c:dPt>
            <c:idx val="1"/>
            <c:bubble3D val="0"/>
            <c:extLst>
              <c:ext xmlns:c16="http://schemas.microsoft.com/office/drawing/2014/chart" uri="{C3380CC4-5D6E-409C-BE32-E72D297353CC}">
                <c16:uniqueId val="{00000008-DE23-4E30-ABA5-A834E12367C8}"/>
              </c:ext>
            </c:extLst>
          </c:dPt>
          <c:dPt>
            <c:idx val="2"/>
            <c:bubble3D val="0"/>
            <c:extLst>
              <c:ext xmlns:c16="http://schemas.microsoft.com/office/drawing/2014/chart" uri="{C3380CC4-5D6E-409C-BE32-E72D297353CC}">
                <c16:uniqueId val="{00000009-DE23-4E30-ABA5-A834E12367C8}"/>
              </c:ext>
            </c:extLst>
          </c:dPt>
          <c:dPt>
            <c:idx val="3"/>
            <c:bubble3D val="0"/>
            <c:extLst>
              <c:ext xmlns:c16="http://schemas.microsoft.com/office/drawing/2014/chart" uri="{C3380CC4-5D6E-409C-BE32-E72D297353CC}">
                <c16:uniqueId val="{0000000A-DE23-4E30-ABA5-A834E12367C8}"/>
              </c:ext>
            </c:extLst>
          </c:dPt>
          <c:dPt>
            <c:idx val="4"/>
            <c:bubble3D val="0"/>
            <c:extLst>
              <c:ext xmlns:c16="http://schemas.microsoft.com/office/drawing/2014/chart" uri="{C3380CC4-5D6E-409C-BE32-E72D297353CC}">
                <c16:uniqueId val="{0000000B-DE23-4E30-ABA5-A834E12367C8}"/>
              </c:ext>
            </c:extLst>
          </c:dPt>
          <c:dPt>
            <c:idx val="5"/>
            <c:bubble3D val="0"/>
            <c:extLst>
              <c:ext xmlns:c16="http://schemas.microsoft.com/office/drawing/2014/chart" uri="{C3380CC4-5D6E-409C-BE32-E72D297353CC}">
                <c16:uniqueId val="{0000000C-DE23-4E30-ABA5-A834E12367C8}"/>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Results（结果）'!$D$42,'13. Results（结果）'!$D$44,'13. Results（结果）'!$D$46,'13. Results（结果）'!$D$48,'13. Results（结果）'!$D$50,'13. Results（结果）'!$D$52)</c:f>
              <c:strCache>
                <c:ptCount val="6"/>
                <c:pt idx="0">
                  <c:v>现场燃烧</c:v>
                </c:pt>
                <c:pt idx="1">
                  <c:v>现场车辆</c:v>
                </c:pt>
                <c:pt idx="2">
                  <c:v>过程和逸散性排放</c:v>
                </c:pt>
                <c:pt idx="3">
                  <c:v>入厂物流</c:v>
                </c:pt>
                <c:pt idx="4">
                  <c:v>出场物流</c:v>
                </c:pt>
                <c:pt idx="5">
                  <c:v>差旅</c:v>
                </c:pt>
              </c:strCache>
            </c:strRef>
          </c:cat>
          <c:val>
            <c:numRef>
              <c:f>'13. Results（结果）'!$E$42</c:f>
              <c:numCache>
                <c:formatCode>#,##0.00</c:formatCode>
                <c:ptCount val="1"/>
                <c:pt idx="0">
                  <c:v>0</c:v>
                </c:pt>
              </c:numCache>
            </c:numRef>
          </c:val>
          <c:extLst>
            <c:ext xmlns:c16="http://schemas.microsoft.com/office/drawing/2014/chart" uri="{C3380CC4-5D6E-409C-BE32-E72D297353CC}">
              <c16:uniqueId val="{0000000D-DE23-4E30-ABA5-A834E12367C8}"/>
            </c:ext>
          </c:extLst>
        </c:ser>
        <c:ser>
          <c:idx val="2"/>
          <c:order val="2"/>
          <c:dPt>
            <c:idx val="0"/>
            <c:bubble3D val="0"/>
            <c:extLst>
              <c:ext xmlns:c16="http://schemas.microsoft.com/office/drawing/2014/chart" uri="{C3380CC4-5D6E-409C-BE32-E72D297353CC}">
                <c16:uniqueId val="{0000000E-DE23-4E30-ABA5-A834E12367C8}"/>
              </c:ext>
            </c:extLst>
          </c:dPt>
          <c:dPt>
            <c:idx val="1"/>
            <c:bubble3D val="0"/>
            <c:extLst>
              <c:ext xmlns:c16="http://schemas.microsoft.com/office/drawing/2014/chart" uri="{C3380CC4-5D6E-409C-BE32-E72D297353CC}">
                <c16:uniqueId val="{0000000F-DE23-4E30-ABA5-A834E12367C8}"/>
              </c:ext>
            </c:extLst>
          </c:dPt>
          <c:dPt>
            <c:idx val="2"/>
            <c:bubble3D val="0"/>
            <c:extLst>
              <c:ext xmlns:c16="http://schemas.microsoft.com/office/drawing/2014/chart" uri="{C3380CC4-5D6E-409C-BE32-E72D297353CC}">
                <c16:uniqueId val="{00000010-DE23-4E30-ABA5-A834E12367C8}"/>
              </c:ext>
            </c:extLst>
          </c:dPt>
          <c:dPt>
            <c:idx val="3"/>
            <c:bubble3D val="0"/>
            <c:extLst>
              <c:ext xmlns:c16="http://schemas.microsoft.com/office/drawing/2014/chart" uri="{C3380CC4-5D6E-409C-BE32-E72D297353CC}">
                <c16:uniqueId val="{00000011-DE23-4E30-ABA5-A834E12367C8}"/>
              </c:ext>
            </c:extLst>
          </c:dPt>
          <c:dPt>
            <c:idx val="4"/>
            <c:bubble3D val="0"/>
            <c:extLst>
              <c:ext xmlns:c16="http://schemas.microsoft.com/office/drawing/2014/chart" uri="{C3380CC4-5D6E-409C-BE32-E72D297353CC}">
                <c16:uniqueId val="{00000012-DE23-4E30-ABA5-A834E12367C8}"/>
              </c:ext>
            </c:extLst>
          </c:dPt>
          <c:dPt>
            <c:idx val="5"/>
            <c:bubble3D val="0"/>
            <c:extLst>
              <c:ext xmlns:c16="http://schemas.microsoft.com/office/drawing/2014/chart" uri="{C3380CC4-5D6E-409C-BE32-E72D297353CC}">
                <c16:uniqueId val="{00000013-DE23-4E30-ABA5-A834E12367C8}"/>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Results（结果）'!$D$42,'13. Results（结果）'!$D$44,'13. Results（结果）'!$D$46,'13. Results（结果）'!$D$48,'13. Results（结果）'!$D$50,'13. Results（结果）'!$D$52)</c:f>
              <c:strCache>
                <c:ptCount val="6"/>
                <c:pt idx="0">
                  <c:v>现场燃烧</c:v>
                </c:pt>
                <c:pt idx="1">
                  <c:v>现场车辆</c:v>
                </c:pt>
                <c:pt idx="2">
                  <c:v>过程和逸散性排放</c:v>
                </c:pt>
                <c:pt idx="3">
                  <c:v>入厂物流</c:v>
                </c:pt>
                <c:pt idx="4">
                  <c:v>出场物流</c:v>
                </c:pt>
                <c:pt idx="5">
                  <c:v>差旅</c:v>
                </c:pt>
              </c:strCache>
            </c:strRef>
          </c:cat>
          <c:val>
            <c:numRef>
              <c:f>'13. Results（结果）'!$D$44</c:f>
              <c:numCache>
                <c:formatCode>General</c:formatCode>
                <c:ptCount val="1"/>
                <c:pt idx="0">
                  <c:v>0</c:v>
                </c:pt>
              </c:numCache>
            </c:numRef>
          </c:val>
          <c:extLst>
            <c:ext xmlns:c16="http://schemas.microsoft.com/office/drawing/2014/chart" uri="{C3380CC4-5D6E-409C-BE32-E72D297353CC}">
              <c16:uniqueId val="{00000014-DE23-4E30-ABA5-A834E12367C8}"/>
            </c:ext>
          </c:extLst>
        </c:ser>
        <c:ser>
          <c:idx val="3"/>
          <c:order val="3"/>
          <c:dPt>
            <c:idx val="0"/>
            <c:bubble3D val="0"/>
            <c:extLst>
              <c:ext xmlns:c16="http://schemas.microsoft.com/office/drawing/2014/chart" uri="{C3380CC4-5D6E-409C-BE32-E72D297353CC}">
                <c16:uniqueId val="{00000015-DE23-4E30-ABA5-A834E12367C8}"/>
              </c:ext>
            </c:extLst>
          </c:dPt>
          <c:dPt>
            <c:idx val="1"/>
            <c:bubble3D val="0"/>
            <c:extLst>
              <c:ext xmlns:c16="http://schemas.microsoft.com/office/drawing/2014/chart" uri="{C3380CC4-5D6E-409C-BE32-E72D297353CC}">
                <c16:uniqueId val="{00000016-DE23-4E30-ABA5-A834E12367C8}"/>
              </c:ext>
            </c:extLst>
          </c:dPt>
          <c:dPt>
            <c:idx val="2"/>
            <c:bubble3D val="0"/>
            <c:extLst>
              <c:ext xmlns:c16="http://schemas.microsoft.com/office/drawing/2014/chart" uri="{C3380CC4-5D6E-409C-BE32-E72D297353CC}">
                <c16:uniqueId val="{00000017-DE23-4E30-ABA5-A834E12367C8}"/>
              </c:ext>
            </c:extLst>
          </c:dPt>
          <c:dPt>
            <c:idx val="3"/>
            <c:bubble3D val="0"/>
            <c:extLst>
              <c:ext xmlns:c16="http://schemas.microsoft.com/office/drawing/2014/chart" uri="{C3380CC4-5D6E-409C-BE32-E72D297353CC}">
                <c16:uniqueId val="{00000018-DE23-4E30-ABA5-A834E12367C8}"/>
              </c:ext>
            </c:extLst>
          </c:dPt>
          <c:dPt>
            <c:idx val="4"/>
            <c:bubble3D val="0"/>
            <c:extLst>
              <c:ext xmlns:c16="http://schemas.microsoft.com/office/drawing/2014/chart" uri="{C3380CC4-5D6E-409C-BE32-E72D297353CC}">
                <c16:uniqueId val="{00000019-DE23-4E30-ABA5-A834E12367C8}"/>
              </c:ext>
            </c:extLst>
          </c:dPt>
          <c:dPt>
            <c:idx val="5"/>
            <c:bubble3D val="0"/>
            <c:extLst>
              <c:ext xmlns:c16="http://schemas.microsoft.com/office/drawing/2014/chart" uri="{C3380CC4-5D6E-409C-BE32-E72D297353CC}">
                <c16:uniqueId val="{0000001A-DE23-4E30-ABA5-A834E12367C8}"/>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Results（结果）'!$D$42,'13. Results（结果）'!$D$44,'13. Results（结果）'!$D$46,'13. Results（结果）'!$D$48,'13. Results（结果）'!$D$50,'13. Results（结果）'!$D$52)</c:f>
              <c:strCache>
                <c:ptCount val="6"/>
                <c:pt idx="0">
                  <c:v>现场燃烧</c:v>
                </c:pt>
                <c:pt idx="1">
                  <c:v>现场车辆</c:v>
                </c:pt>
                <c:pt idx="2">
                  <c:v>过程和逸散性排放</c:v>
                </c:pt>
                <c:pt idx="3">
                  <c:v>入厂物流</c:v>
                </c:pt>
                <c:pt idx="4">
                  <c:v>出场物流</c:v>
                </c:pt>
                <c:pt idx="5">
                  <c:v>差旅</c:v>
                </c:pt>
              </c:strCache>
            </c:strRef>
          </c:cat>
          <c:val>
            <c:numRef>
              <c:f>'13. Results（结果）'!$E$44</c:f>
              <c:numCache>
                <c:formatCode>#,##0.00</c:formatCode>
                <c:ptCount val="1"/>
                <c:pt idx="0">
                  <c:v>0</c:v>
                </c:pt>
              </c:numCache>
            </c:numRef>
          </c:val>
          <c:extLst>
            <c:ext xmlns:c16="http://schemas.microsoft.com/office/drawing/2014/chart" uri="{C3380CC4-5D6E-409C-BE32-E72D297353CC}">
              <c16:uniqueId val="{0000001B-DE23-4E30-ABA5-A834E12367C8}"/>
            </c:ext>
          </c:extLst>
        </c:ser>
        <c:ser>
          <c:idx val="4"/>
          <c:order val="4"/>
          <c:dPt>
            <c:idx val="0"/>
            <c:bubble3D val="0"/>
            <c:extLst>
              <c:ext xmlns:c16="http://schemas.microsoft.com/office/drawing/2014/chart" uri="{C3380CC4-5D6E-409C-BE32-E72D297353CC}">
                <c16:uniqueId val="{0000001C-DE23-4E30-ABA5-A834E12367C8}"/>
              </c:ext>
            </c:extLst>
          </c:dPt>
          <c:dPt>
            <c:idx val="1"/>
            <c:bubble3D val="0"/>
            <c:extLst>
              <c:ext xmlns:c16="http://schemas.microsoft.com/office/drawing/2014/chart" uri="{C3380CC4-5D6E-409C-BE32-E72D297353CC}">
                <c16:uniqueId val="{0000001D-DE23-4E30-ABA5-A834E12367C8}"/>
              </c:ext>
            </c:extLst>
          </c:dPt>
          <c:dPt>
            <c:idx val="2"/>
            <c:bubble3D val="0"/>
            <c:extLst>
              <c:ext xmlns:c16="http://schemas.microsoft.com/office/drawing/2014/chart" uri="{C3380CC4-5D6E-409C-BE32-E72D297353CC}">
                <c16:uniqueId val="{0000001E-DE23-4E30-ABA5-A834E12367C8}"/>
              </c:ext>
            </c:extLst>
          </c:dPt>
          <c:dPt>
            <c:idx val="3"/>
            <c:bubble3D val="0"/>
            <c:extLst>
              <c:ext xmlns:c16="http://schemas.microsoft.com/office/drawing/2014/chart" uri="{C3380CC4-5D6E-409C-BE32-E72D297353CC}">
                <c16:uniqueId val="{0000001F-DE23-4E30-ABA5-A834E12367C8}"/>
              </c:ext>
            </c:extLst>
          </c:dPt>
          <c:dPt>
            <c:idx val="4"/>
            <c:bubble3D val="0"/>
            <c:extLst>
              <c:ext xmlns:c16="http://schemas.microsoft.com/office/drawing/2014/chart" uri="{C3380CC4-5D6E-409C-BE32-E72D297353CC}">
                <c16:uniqueId val="{00000020-DE23-4E30-ABA5-A834E12367C8}"/>
              </c:ext>
            </c:extLst>
          </c:dPt>
          <c:dPt>
            <c:idx val="5"/>
            <c:bubble3D val="0"/>
            <c:extLst>
              <c:ext xmlns:c16="http://schemas.microsoft.com/office/drawing/2014/chart" uri="{C3380CC4-5D6E-409C-BE32-E72D297353CC}">
                <c16:uniqueId val="{00000021-DE23-4E30-ABA5-A834E12367C8}"/>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Results（结果）'!$D$42,'13. Results（结果）'!$D$44,'13. Results（结果）'!$D$46,'13. Results（结果）'!$D$48,'13. Results（结果）'!$D$50,'13. Results（结果）'!$D$52)</c:f>
              <c:strCache>
                <c:ptCount val="6"/>
                <c:pt idx="0">
                  <c:v>现场燃烧</c:v>
                </c:pt>
                <c:pt idx="1">
                  <c:v>现场车辆</c:v>
                </c:pt>
                <c:pt idx="2">
                  <c:v>过程和逸散性排放</c:v>
                </c:pt>
                <c:pt idx="3">
                  <c:v>入厂物流</c:v>
                </c:pt>
                <c:pt idx="4">
                  <c:v>出场物流</c:v>
                </c:pt>
                <c:pt idx="5">
                  <c:v>差旅</c:v>
                </c:pt>
              </c:strCache>
            </c:strRef>
          </c:cat>
          <c:val>
            <c:numRef>
              <c:f>'13. Results（结果）'!$D$46</c:f>
              <c:numCache>
                <c:formatCode>General</c:formatCode>
                <c:ptCount val="1"/>
                <c:pt idx="0">
                  <c:v>0</c:v>
                </c:pt>
              </c:numCache>
            </c:numRef>
          </c:val>
          <c:extLst>
            <c:ext xmlns:c16="http://schemas.microsoft.com/office/drawing/2014/chart" uri="{C3380CC4-5D6E-409C-BE32-E72D297353CC}">
              <c16:uniqueId val="{00000022-DE23-4E30-ABA5-A834E12367C8}"/>
            </c:ext>
          </c:extLst>
        </c:ser>
        <c:ser>
          <c:idx val="5"/>
          <c:order val="5"/>
          <c:dPt>
            <c:idx val="0"/>
            <c:bubble3D val="0"/>
            <c:extLst>
              <c:ext xmlns:c16="http://schemas.microsoft.com/office/drawing/2014/chart" uri="{C3380CC4-5D6E-409C-BE32-E72D297353CC}">
                <c16:uniqueId val="{00000023-DE23-4E30-ABA5-A834E12367C8}"/>
              </c:ext>
            </c:extLst>
          </c:dPt>
          <c:dPt>
            <c:idx val="1"/>
            <c:bubble3D val="0"/>
            <c:extLst>
              <c:ext xmlns:c16="http://schemas.microsoft.com/office/drawing/2014/chart" uri="{C3380CC4-5D6E-409C-BE32-E72D297353CC}">
                <c16:uniqueId val="{00000024-DE23-4E30-ABA5-A834E12367C8}"/>
              </c:ext>
            </c:extLst>
          </c:dPt>
          <c:dPt>
            <c:idx val="2"/>
            <c:bubble3D val="0"/>
            <c:extLst>
              <c:ext xmlns:c16="http://schemas.microsoft.com/office/drawing/2014/chart" uri="{C3380CC4-5D6E-409C-BE32-E72D297353CC}">
                <c16:uniqueId val="{00000025-DE23-4E30-ABA5-A834E12367C8}"/>
              </c:ext>
            </c:extLst>
          </c:dPt>
          <c:dPt>
            <c:idx val="3"/>
            <c:bubble3D val="0"/>
            <c:extLst>
              <c:ext xmlns:c16="http://schemas.microsoft.com/office/drawing/2014/chart" uri="{C3380CC4-5D6E-409C-BE32-E72D297353CC}">
                <c16:uniqueId val="{00000026-DE23-4E30-ABA5-A834E12367C8}"/>
              </c:ext>
            </c:extLst>
          </c:dPt>
          <c:dPt>
            <c:idx val="4"/>
            <c:bubble3D val="0"/>
            <c:extLst>
              <c:ext xmlns:c16="http://schemas.microsoft.com/office/drawing/2014/chart" uri="{C3380CC4-5D6E-409C-BE32-E72D297353CC}">
                <c16:uniqueId val="{00000027-DE23-4E30-ABA5-A834E12367C8}"/>
              </c:ext>
            </c:extLst>
          </c:dPt>
          <c:dPt>
            <c:idx val="5"/>
            <c:bubble3D val="0"/>
            <c:extLst>
              <c:ext xmlns:c16="http://schemas.microsoft.com/office/drawing/2014/chart" uri="{C3380CC4-5D6E-409C-BE32-E72D297353CC}">
                <c16:uniqueId val="{00000028-DE23-4E30-ABA5-A834E12367C8}"/>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Results（结果）'!$D$42,'13. Results（结果）'!$D$44,'13. Results（结果）'!$D$46,'13. Results（结果）'!$D$48,'13. Results（结果）'!$D$50,'13. Results（结果）'!$D$52)</c:f>
              <c:strCache>
                <c:ptCount val="6"/>
                <c:pt idx="0">
                  <c:v>现场燃烧</c:v>
                </c:pt>
                <c:pt idx="1">
                  <c:v>现场车辆</c:v>
                </c:pt>
                <c:pt idx="2">
                  <c:v>过程和逸散性排放</c:v>
                </c:pt>
                <c:pt idx="3">
                  <c:v>入厂物流</c:v>
                </c:pt>
                <c:pt idx="4">
                  <c:v>出场物流</c:v>
                </c:pt>
                <c:pt idx="5">
                  <c:v>差旅</c:v>
                </c:pt>
              </c:strCache>
            </c:strRef>
          </c:cat>
          <c:val>
            <c:numRef>
              <c:f>'13. Results（结果）'!$E$46</c:f>
              <c:numCache>
                <c:formatCode>#,##0.00</c:formatCode>
                <c:ptCount val="1"/>
                <c:pt idx="0">
                  <c:v>0</c:v>
                </c:pt>
              </c:numCache>
            </c:numRef>
          </c:val>
          <c:extLst>
            <c:ext xmlns:c16="http://schemas.microsoft.com/office/drawing/2014/chart" uri="{C3380CC4-5D6E-409C-BE32-E72D297353CC}">
              <c16:uniqueId val="{00000029-DE23-4E30-ABA5-A834E12367C8}"/>
            </c:ext>
          </c:extLst>
        </c:ser>
        <c:ser>
          <c:idx val="6"/>
          <c:order val="6"/>
          <c:dPt>
            <c:idx val="0"/>
            <c:bubble3D val="0"/>
            <c:extLst>
              <c:ext xmlns:c16="http://schemas.microsoft.com/office/drawing/2014/chart" uri="{C3380CC4-5D6E-409C-BE32-E72D297353CC}">
                <c16:uniqueId val="{0000002A-DE23-4E30-ABA5-A834E12367C8}"/>
              </c:ext>
            </c:extLst>
          </c:dPt>
          <c:dPt>
            <c:idx val="1"/>
            <c:bubble3D val="0"/>
            <c:extLst>
              <c:ext xmlns:c16="http://schemas.microsoft.com/office/drawing/2014/chart" uri="{C3380CC4-5D6E-409C-BE32-E72D297353CC}">
                <c16:uniqueId val="{0000002B-DE23-4E30-ABA5-A834E12367C8}"/>
              </c:ext>
            </c:extLst>
          </c:dPt>
          <c:dPt>
            <c:idx val="2"/>
            <c:bubble3D val="0"/>
            <c:extLst>
              <c:ext xmlns:c16="http://schemas.microsoft.com/office/drawing/2014/chart" uri="{C3380CC4-5D6E-409C-BE32-E72D297353CC}">
                <c16:uniqueId val="{0000002C-DE23-4E30-ABA5-A834E12367C8}"/>
              </c:ext>
            </c:extLst>
          </c:dPt>
          <c:dPt>
            <c:idx val="3"/>
            <c:bubble3D val="0"/>
            <c:extLst>
              <c:ext xmlns:c16="http://schemas.microsoft.com/office/drawing/2014/chart" uri="{C3380CC4-5D6E-409C-BE32-E72D297353CC}">
                <c16:uniqueId val="{0000002D-DE23-4E30-ABA5-A834E12367C8}"/>
              </c:ext>
            </c:extLst>
          </c:dPt>
          <c:dPt>
            <c:idx val="4"/>
            <c:bubble3D val="0"/>
            <c:extLst>
              <c:ext xmlns:c16="http://schemas.microsoft.com/office/drawing/2014/chart" uri="{C3380CC4-5D6E-409C-BE32-E72D297353CC}">
                <c16:uniqueId val="{0000002E-DE23-4E30-ABA5-A834E12367C8}"/>
              </c:ext>
            </c:extLst>
          </c:dPt>
          <c:dPt>
            <c:idx val="5"/>
            <c:bubble3D val="0"/>
            <c:extLst>
              <c:ext xmlns:c16="http://schemas.microsoft.com/office/drawing/2014/chart" uri="{C3380CC4-5D6E-409C-BE32-E72D297353CC}">
                <c16:uniqueId val="{0000002F-DE23-4E30-ABA5-A834E12367C8}"/>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Results（结果）'!$D$42,'13. Results（结果）'!$D$44,'13. Results（结果）'!$D$46,'13. Results（结果）'!$D$48,'13. Results（结果）'!$D$50,'13. Results（结果）'!$D$52)</c:f>
              <c:strCache>
                <c:ptCount val="6"/>
                <c:pt idx="0">
                  <c:v>现场燃烧</c:v>
                </c:pt>
                <c:pt idx="1">
                  <c:v>现场车辆</c:v>
                </c:pt>
                <c:pt idx="2">
                  <c:v>过程和逸散性排放</c:v>
                </c:pt>
                <c:pt idx="3">
                  <c:v>入厂物流</c:v>
                </c:pt>
                <c:pt idx="4">
                  <c:v>出场物流</c:v>
                </c:pt>
                <c:pt idx="5">
                  <c:v>差旅</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30-DE23-4E30-ABA5-A834E12367C8}"/>
            </c:ext>
          </c:extLst>
        </c:ser>
        <c:ser>
          <c:idx val="7"/>
          <c:order val="7"/>
          <c:dPt>
            <c:idx val="0"/>
            <c:bubble3D val="0"/>
            <c:extLst>
              <c:ext xmlns:c16="http://schemas.microsoft.com/office/drawing/2014/chart" uri="{C3380CC4-5D6E-409C-BE32-E72D297353CC}">
                <c16:uniqueId val="{00000031-DE23-4E30-ABA5-A834E12367C8}"/>
              </c:ext>
            </c:extLst>
          </c:dPt>
          <c:dPt>
            <c:idx val="1"/>
            <c:bubble3D val="0"/>
            <c:extLst>
              <c:ext xmlns:c16="http://schemas.microsoft.com/office/drawing/2014/chart" uri="{C3380CC4-5D6E-409C-BE32-E72D297353CC}">
                <c16:uniqueId val="{00000032-DE23-4E30-ABA5-A834E12367C8}"/>
              </c:ext>
            </c:extLst>
          </c:dPt>
          <c:dPt>
            <c:idx val="2"/>
            <c:bubble3D val="0"/>
            <c:extLst>
              <c:ext xmlns:c16="http://schemas.microsoft.com/office/drawing/2014/chart" uri="{C3380CC4-5D6E-409C-BE32-E72D297353CC}">
                <c16:uniqueId val="{00000033-DE23-4E30-ABA5-A834E12367C8}"/>
              </c:ext>
            </c:extLst>
          </c:dPt>
          <c:dPt>
            <c:idx val="3"/>
            <c:bubble3D val="0"/>
            <c:extLst>
              <c:ext xmlns:c16="http://schemas.microsoft.com/office/drawing/2014/chart" uri="{C3380CC4-5D6E-409C-BE32-E72D297353CC}">
                <c16:uniqueId val="{00000034-DE23-4E30-ABA5-A834E12367C8}"/>
              </c:ext>
            </c:extLst>
          </c:dPt>
          <c:dPt>
            <c:idx val="4"/>
            <c:bubble3D val="0"/>
            <c:extLst>
              <c:ext xmlns:c16="http://schemas.microsoft.com/office/drawing/2014/chart" uri="{C3380CC4-5D6E-409C-BE32-E72D297353CC}">
                <c16:uniqueId val="{00000035-DE23-4E30-ABA5-A834E12367C8}"/>
              </c:ext>
            </c:extLst>
          </c:dPt>
          <c:dPt>
            <c:idx val="5"/>
            <c:bubble3D val="0"/>
            <c:extLst>
              <c:ext xmlns:c16="http://schemas.microsoft.com/office/drawing/2014/chart" uri="{C3380CC4-5D6E-409C-BE32-E72D297353CC}">
                <c16:uniqueId val="{00000036-DE23-4E30-ABA5-A834E12367C8}"/>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Results（结果）'!$D$42,'13. Results（结果）'!$D$44,'13. Results（结果）'!$D$46,'13. Results（结果）'!$D$48,'13. Results（结果）'!$D$50,'13. Results（结果）'!$D$52)</c:f>
              <c:strCache>
                <c:ptCount val="6"/>
                <c:pt idx="0">
                  <c:v>现场燃烧</c:v>
                </c:pt>
                <c:pt idx="1">
                  <c:v>现场车辆</c:v>
                </c:pt>
                <c:pt idx="2">
                  <c:v>过程和逸散性排放</c:v>
                </c:pt>
                <c:pt idx="3">
                  <c:v>入厂物流</c:v>
                </c:pt>
                <c:pt idx="4">
                  <c:v>出场物流</c:v>
                </c:pt>
                <c:pt idx="5">
                  <c:v>差旅</c:v>
                </c:pt>
              </c:strCache>
            </c:strRef>
          </c:cat>
          <c:val>
            <c:numRef>
              <c:f>'13. Results（结果）'!$D$48</c:f>
              <c:numCache>
                <c:formatCode>General</c:formatCode>
                <c:ptCount val="1"/>
                <c:pt idx="0">
                  <c:v>0</c:v>
                </c:pt>
              </c:numCache>
            </c:numRef>
          </c:val>
          <c:extLst>
            <c:ext xmlns:c16="http://schemas.microsoft.com/office/drawing/2014/chart" uri="{C3380CC4-5D6E-409C-BE32-E72D297353CC}">
              <c16:uniqueId val="{00000037-DE23-4E30-ABA5-A834E12367C8}"/>
            </c:ext>
          </c:extLst>
        </c:ser>
        <c:ser>
          <c:idx val="8"/>
          <c:order val="8"/>
          <c:dPt>
            <c:idx val="0"/>
            <c:bubble3D val="0"/>
            <c:extLst>
              <c:ext xmlns:c16="http://schemas.microsoft.com/office/drawing/2014/chart" uri="{C3380CC4-5D6E-409C-BE32-E72D297353CC}">
                <c16:uniqueId val="{00000038-DE23-4E30-ABA5-A834E12367C8}"/>
              </c:ext>
            </c:extLst>
          </c:dPt>
          <c:dPt>
            <c:idx val="1"/>
            <c:bubble3D val="0"/>
            <c:extLst>
              <c:ext xmlns:c16="http://schemas.microsoft.com/office/drawing/2014/chart" uri="{C3380CC4-5D6E-409C-BE32-E72D297353CC}">
                <c16:uniqueId val="{00000039-DE23-4E30-ABA5-A834E12367C8}"/>
              </c:ext>
            </c:extLst>
          </c:dPt>
          <c:dPt>
            <c:idx val="2"/>
            <c:bubble3D val="0"/>
            <c:extLst>
              <c:ext xmlns:c16="http://schemas.microsoft.com/office/drawing/2014/chart" uri="{C3380CC4-5D6E-409C-BE32-E72D297353CC}">
                <c16:uniqueId val="{0000003A-DE23-4E30-ABA5-A834E12367C8}"/>
              </c:ext>
            </c:extLst>
          </c:dPt>
          <c:dPt>
            <c:idx val="3"/>
            <c:bubble3D val="0"/>
            <c:extLst>
              <c:ext xmlns:c16="http://schemas.microsoft.com/office/drawing/2014/chart" uri="{C3380CC4-5D6E-409C-BE32-E72D297353CC}">
                <c16:uniqueId val="{0000003B-DE23-4E30-ABA5-A834E12367C8}"/>
              </c:ext>
            </c:extLst>
          </c:dPt>
          <c:dPt>
            <c:idx val="4"/>
            <c:bubble3D val="0"/>
            <c:extLst>
              <c:ext xmlns:c16="http://schemas.microsoft.com/office/drawing/2014/chart" uri="{C3380CC4-5D6E-409C-BE32-E72D297353CC}">
                <c16:uniqueId val="{0000003C-DE23-4E30-ABA5-A834E12367C8}"/>
              </c:ext>
            </c:extLst>
          </c:dPt>
          <c:dPt>
            <c:idx val="5"/>
            <c:bubble3D val="0"/>
            <c:extLst>
              <c:ext xmlns:c16="http://schemas.microsoft.com/office/drawing/2014/chart" uri="{C3380CC4-5D6E-409C-BE32-E72D297353CC}">
                <c16:uniqueId val="{0000003D-DE23-4E30-ABA5-A834E12367C8}"/>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Results（结果）'!$D$42,'13. Results（结果）'!$D$44,'13. Results（结果）'!$D$46,'13. Results（结果）'!$D$48,'13. Results（结果）'!$D$50,'13. Results（结果）'!$D$52)</c:f>
              <c:strCache>
                <c:ptCount val="6"/>
                <c:pt idx="0">
                  <c:v>现场燃烧</c:v>
                </c:pt>
                <c:pt idx="1">
                  <c:v>现场车辆</c:v>
                </c:pt>
                <c:pt idx="2">
                  <c:v>过程和逸散性排放</c:v>
                </c:pt>
                <c:pt idx="3">
                  <c:v>入厂物流</c:v>
                </c:pt>
                <c:pt idx="4">
                  <c:v>出场物流</c:v>
                </c:pt>
                <c:pt idx="5">
                  <c:v>差旅</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3E-DE23-4E30-ABA5-A834E12367C8}"/>
            </c:ext>
          </c:extLst>
        </c:ser>
        <c:ser>
          <c:idx val="9"/>
          <c:order val="9"/>
          <c:dPt>
            <c:idx val="0"/>
            <c:bubble3D val="0"/>
            <c:extLst>
              <c:ext xmlns:c16="http://schemas.microsoft.com/office/drawing/2014/chart" uri="{C3380CC4-5D6E-409C-BE32-E72D297353CC}">
                <c16:uniqueId val="{0000003F-DE23-4E30-ABA5-A834E12367C8}"/>
              </c:ext>
            </c:extLst>
          </c:dPt>
          <c:dPt>
            <c:idx val="1"/>
            <c:bubble3D val="0"/>
            <c:extLst>
              <c:ext xmlns:c16="http://schemas.microsoft.com/office/drawing/2014/chart" uri="{C3380CC4-5D6E-409C-BE32-E72D297353CC}">
                <c16:uniqueId val="{00000040-DE23-4E30-ABA5-A834E12367C8}"/>
              </c:ext>
            </c:extLst>
          </c:dPt>
          <c:dPt>
            <c:idx val="2"/>
            <c:bubble3D val="0"/>
            <c:extLst>
              <c:ext xmlns:c16="http://schemas.microsoft.com/office/drawing/2014/chart" uri="{C3380CC4-5D6E-409C-BE32-E72D297353CC}">
                <c16:uniqueId val="{00000041-DE23-4E30-ABA5-A834E12367C8}"/>
              </c:ext>
            </c:extLst>
          </c:dPt>
          <c:dPt>
            <c:idx val="3"/>
            <c:bubble3D val="0"/>
            <c:extLst>
              <c:ext xmlns:c16="http://schemas.microsoft.com/office/drawing/2014/chart" uri="{C3380CC4-5D6E-409C-BE32-E72D297353CC}">
                <c16:uniqueId val="{00000042-DE23-4E30-ABA5-A834E12367C8}"/>
              </c:ext>
            </c:extLst>
          </c:dPt>
          <c:dPt>
            <c:idx val="4"/>
            <c:bubble3D val="0"/>
            <c:extLst>
              <c:ext xmlns:c16="http://schemas.microsoft.com/office/drawing/2014/chart" uri="{C3380CC4-5D6E-409C-BE32-E72D297353CC}">
                <c16:uniqueId val="{00000043-DE23-4E30-ABA5-A834E12367C8}"/>
              </c:ext>
            </c:extLst>
          </c:dPt>
          <c:dPt>
            <c:idx val="5"/>
            <c:bubble3D val="0"/>
            <c:extLst>
              <c:ext xmlns:c16="http://schemas.microsoft.com/office/drawing/2014/chart" uri="{C3380CC4-5D6E-409C-BE32-E72D297353CC}">
                <c16:uniqueId val="{00000044-DE23-4E30-ABA5-A834E12367C8}"/>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Results（结果）'!$D$42,'13. Results（结果）'!$D$44,'13. Results（结果）'!$D$46,'13. Results（结果）'!$D$48,'13. Results（结果）'!$D$50,'13. Results（结果）'!$D$52)</c:f>
              <c:strCache>
                <c:ptCount val="6"/>
                <c:pt idx="0">
                  <c:v>现场燃烧</c:v>
                </c:pt>
                <c:pt idx="1">
                  <c:v>现场车辆</c:v>
                </c:pt>
                <c:pt idx="2">
                  <c:v>过程和逸散性排放</c:v>
                </c:pt>
                <c:pt idx="3">
                  <c:v>入厂物流</c:v>
                </c:pt>
                <c:pt idx="4">
                  <c:v>出场物流</c:v>
                </c:pt>
                <c:pt idx="5">
                  <c:v>差旅</c:v>
                </c:pt>
              </c:strCache>
            </c:strRef>
          </c:cat>
          <c:val>
            <c:numRef>
              <c:f>'13. Results（结果）'!$E$48</c:f>
              <c:numCache>
                <c:formatCode>#,##0.00</c:formatCode>
                <c:ptCount val="1"/>
                <c:pt idx="0">
                  <c:v>0</c:v>
                </c:pt>
              </c:numCache>
            </c:numRef>
          </c:val>
          <c:extLst>
            <c:ext xmlns:c16="http://schemas.microsoft.com/office/drawing/2014/chart" uri="{C3380CC4-5D6E-409C-BE32-E72D297353CC}">
              <c16:uniqueId val="{00000045-DE23-4E30-ABA5-A834E12367C8}"/>
            </c:ext>
          </c:extLst>
        </c:ser>
        <c:ser>
          <c:idx val="10"/>
          <c:order val="10"/>
          <c:dPt>
            <c:idx val="0"/>
            <c:bubble3D val="0"/>
            <c:extLst>
              <c:ext xmlns:c16="http://schemas.microsoft.com/office/drawing/2014/chart" uri="{C3380CC4-5D6E-409C-BE32-E72D297353CC}">
                <c16:uniqueId val="{00000046-DE23-4E30-ABA5-A834E12367C8}"/>
              </c:ext>
            </c:extLst>
          </c:dPt>
          <c:dPt>
            <c:idx val="1"/>
            <c:bubble3D val="0"/>
            <c:extLst>
              <c:ext xmlns:c16="http://schemas.microsoft.com/office/drawing/2014/chart" uri="{C3380CC4-5D6E-409C-BE32-E72D297353CC}">
                <c16:uniqueId val="{00000047-DE23-4E30-ABA5-A834E12367C8}"/>
              </c:ext>
            </c:extLst>
          </c:dPt>
          <c:dPt>
            <c:idx val="2"/>
            <c:bubble3D val="0"/>
            <c:extLst>
              <c:ext xmlns:c16="http://schemas.microsoft.com/office/drawing/2014/chart" uri="{C3380CC4-5D6E-409C-BE32-E72D297353CC}">
                <c16:uniqueId val="{00000048-DE23-4E30-ABA5-A834E12367C8}"/>
              </c:ext>
            </c:extLst>
          </c:dPt>
          <c:dPt>
            <c:idx val="3"/>
            <c:bubble3D val="0"/>
            <c:extLst>
              <c:ext xmlns:c16="http://schemas.microsoft.com/office/drawing/2014/chart" uri="{C3380CC4-5D6E-409C-BE32-E72D297353CC}">
                <c16:uniqueId val="{00000049-DE23-4E30-ABA5-A834E12367C8}"/>
              </c:ext>
            </c:extLst>
          </c:dPt>
          <c:dPt>
            <c:idx val="4"/>
            <c:bubble3D val="0"/>
            <c:extLst>
              <c:ext xmlns:c16="http://schemas.microsoft.com/office/drawing/2014/chart" uri="{C3380CC4-5D6E-409C-BE32-E72D297353CC}">
                <c16:uniqueId val="{0000004A-DE23-4E30-ABA5-A834E12367C8}"/>
              </c:ext>
            </c:extLst>
          </c:dPt>
          <c:dPt>
            <c:idx val="5"/>
            <c:bubble3D val="0"/>
            <c:extLst>
              <c:ext xmlns:c16="http://schemas.microsoft.com/office/drawing/2014/chart" uri="{C3380CC4-5D6E-409C-BE32-E72D297353CC}">
                <c16:uniqueId val="{0000004B-DE23-4E30-ABA5-A834E12367C8}"/>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Results（结果）'!$D$42,'13. Results（结果）'!$D$44,'13. Results（结果）'!$D$46,'13. Results（结果）'!$D$48,'13. Results（结果）'!$D$50,'13. Results（结果）'!$D$52)</c:f>
              <c:strCache>
                <c:ptCount val="6"/>
                <c:pt idx="0">
                  <c:v>现场燃烧</c:v>
                </c:pt>
                <c:pt idx="1">
                  <c:v>现场车辆</c:v>
                </c:pt>
                <c:pt idx="2">
                  <c:v>过程和逸散性排放</c:v>
                </c:pt>
                <c:pt idx="3">
                  <c:v>入厂物流</c:v>
                </c:pt>
                <c:pt idx="4">
                  <c:v>出场物流</c:v>
                </c:pt>
                <c:pt idx="5">
                  <c:v>差旅</c:v>
                </c:pt>
              </c:strCache>
            </c:strRef>
          </c:cat>
          <c:val>
            <c:numRef>
              <c:f>'13. Results（结果）'!$D$52</c:f>
              <c:numCache>
                <c:formatCode>General</c:formatCode>
                <c:ptCount val="1"/>
                <c:pt idx="0">
                  <c:v>0</c:v>
                </c:pt>
              </c:numCache>
            </c:numRef>
          </c:val>
          <c:extLst>
            <c:ext xmlns:c16="http://schemas.microsoft.com/office/drawing/2014/chart" uri="{C3380CC4-5D6E-409C-BE32-E72D297353CC}">
              <c16:uniqueId val="{0000004C-DE23-4E30-ABA5-A834E12367C8}"/>
            </c:ext>
          </c:extLst>
        </c:ser>
        <c:ser>
          <c:idx val="11"/>
          <c:order val="11"/>
          <c:dPt>
            <c:idx val="0"/>
            <c:bubble3D val="0"/>
            <c:extLst>
              <c:ext xmlns:c16="http://schemas.microsoft.com/office/drawing/2014/chart" uri="{C3380CC4-5D6E-409C-BE32-E72D297353CC}">
                <c16:uniqueId val="{0000004D-DE23-4E30-ABA5-A834E12367C8}"/>
              </c:ext>
            </c:extLst>
          </c:dPt>
          <c:dPt>
            <c:idx val="1"/>
            <c:bubble3D val="0"/>
            <c:extLst>
              <c:ext xmlns:c16="http://schemas.microsoft.com/office/drawing/2014/chart" uri="{C3380CC4-5D6E-409C-BE32-E72D297353CC}">
                <c16:uniqueId val="{0000004E-DE23-4E30-ABA5-A834E12367C8}"/>
              </c:ext>
            </c:extLst>
          </c:dPt>
          <c:dPt>
            <c:idx val="2"/>
            <c:bubble3D val="0"/>
            <c:extLst>
              <c:ext xmlns:c16="http://schemas.microsoft.com/office/drawing/2014/chart" uri="{C3380CC4-5D6E-409C-BE32-E72D297353CC}">
                <c16:uniqueId val="{0000004F-DE23-4E30-ABA5-A834E12367C8}"/>
              </c:ext>
            </c:extLst>
          </c:dPt>
          <c:dPt>
            <c:idx val="3"/>
            <c:bubble3D val="0"/>
            <c:extLst>
              <c:ext xmlns:c16="http://schemas.microsoft.com/office/drawing/2014/chart" uri="{C3380CC4-5D6E-409C-BE32-E72D297353CC}">
                <c16:uniqueId val="{00000050-DE23-4E30-ABA5-A834E12367C8}"/>
              </c:ext>
            </c:extLst>
          </c:dPt>
          <c:dPt>
            <c:idx val="4"/>
            <c:bubble3D val="0"/>
            <c:extLst>
              <c:ext xmlns:c16="http://schemas.microsoft.com/office/drawing/2014/chart" uri="{C3380CC4-5D6E-409C-BE32-E72D297353CC}">
                <c16:uniqueId val="{00000051-DE23-4E30-ABA5-A834E12367C8}"/>
              </c:ext>
            </c:extLst>
          </c:dPt>
          <c:dPt>
            <c:idx val="5"/>
            <c:bubble3D val="0"/>
            <c:extLst>
              <c:ext xmlns:c16="http://schemas.microsoft.com/office/drawing/2014/chart" uri="{C3380CC4-5D6E-409C-BE32-E72D297353CC}">
                <c16:uniqueId val="{00000052-DE23-4E30-ABA5-A834E12367C8}"/>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Results（结果）'!$D$42,'13. Results（结果）'!$D$44,'13. Results（结果）'!$D$46,'13. Results（结果）'!$D$48,'13. Results（结果）'!$D$50,'13. Results（结果）'!$D$52)</c:f>
              <c:strCache>
                <c:ptCount val="6"/>
                <c:pt idx="0">
                  <c:v>现场燃烧</c:v>
                </c:pt>
                <c:pt idx="1">
                  <c:v>现场车辆</c:v>
                </c:pt>
                <c:pt idx="2">
                  <c:v>过程和逸散性排放</c:v>
                </c:pt>
                <c:pt idx="3">
                  <c:v>入厂物流</c:v>
                </c:pt>
                <c:pt idx="4">
                  <c:v>出场物流</c:v>
                </c:pt>
                <c:pt idx="5">
                  <c:v>差旅</c:v>
                </c:pt>
              </c:strCache>
            </c:strRef>
          </c:cat>
          <c:val>
            <c:numRef>
              <c:f>'13. Results（结果）'!$E$52</c:f>
              <c:numCache>
                <c:formatCode>#,##0.00</c:formatCode>
                <c:ptCount val="1"/>
                <c:pt idx="0">
                  <c:v>0</c:v>
                </c:pt>
              </c:numCache>
            </c:numRef>
          </c:val>
          <c:extLst>
            <c:ext xmlns:c16="http://schemas.microsoft.com/office/drawing/2014/chart" uri="{C3380CC4-5D6E-409C-BE32-E72D297353CC}">
              <c16:uniqueId val="{00000053-DE23-4E30-ABA5-A834E12367C8}"/>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204774015329922"/>
          <c:y val="0.40987934975869988"/>
          <c:w val="0.41280133618299431"/>
          <c:h val="0.47522098044196087"/>
        </c:manualLayout>
      </c:layout>
      <c:pieChart>
        <c:varyColors val="1"/>
        <c:ser>
          <c:idx val="0"/>
          <c:order val="0"/>
          <c:dPt>
            <c:idx val="0"/>
            <c:bubble3D val="0"/>
            <c:extLst>
              <c:ext xmlns:c16="http://schemas.microsoft.com/office/drawing/2014/chart" uri="{C3380CC4-5D6E-409C-BE32-E72D297353CC}">
                <c16:uniqueId val="{00000000-CBB1-4978-970E-64DBD80C8B24}"/>
              </c:ext>
            </c:extLst>
          </c:dPt>
          <c:dPt>
            <c:idx val="1"/>
            <c:bubble3D val="0"/>
            <c:extLst>
              <c:ext xmlns:c16="http://schemas.microsoft.com/office/drawing/2014/chart" uri="{C3380CC4-5D6E-409C-BE32-E72D297353CC}">
                <c16:uniqueId val="{00000001-CBB1-4978-970E-64DBD80C8B24}"/>
              </c:ext>
            </c:extLst>
          </c:dPt>
          <c:dPt>
            <c:idx val="2"/>
            <c:bubble3D val="0"/>
            <c:extLst>
              <c:ext xmlns:c16="http://schemas.microsoft.com/office/drawing/2014/chart" uri="{C3380CC4-5D6E-409C-BE32-E72D297353CC}">
                <c16:uniqueId val="{00000002-CBB1-4978-970E-64DBD80C8B24}"/>
              </c:ext>
            </c:extLst>
          </c:dPt>
          <c:dPt>
            <c:idx val="3"/>
            <c:bubble3D val="0"/>
            <c:extLst>
              <c:ext xmlns:c16="http://schemas.microsoft.com/office/drawing/2014/chart" uri="{C3380CC4-5D6E-409C-BE32-E72D297353CC}">
                <c16:uniqueId val="{00000003-CBB1-4978-970E-64DBD80C8B24}"/>
              </c:ext>
            </c:extLst>
          </c:dPt>
          <c:dPt>
            <c:idx val="4"/>
            <c:bubble3D val="0"/>
            <c:extLst>
              <c:ext xmlns:c16="http://schemas.microsoft.com/office/drawing/2014/chart" uri="{C3380CC4-5D6E-409C-BE32-E72D297353CC}">
                <c16:uniqueId val="{00000004-CBB1-4978-970E-64DBD80C8B24}"/>
              </c:ext>
            </c:extLst>
          </c:dPt>
          <c:dPt>
            <c:idx val="5"/>
            <c:bubble3D val="0"/>
            <c:extLst>
              <c:ext xmlns:c16="http://schemas.microsoft.com/office/drawing/2014/chart" uri="{C3380CC4-5D6E-409C-BE32-E72D297353CC}">
                <c16:uniqueId val="{00000005-CBB1-4978-970E-64DBD80C8B24}"/>
              </c:ext>
            </c:extLst>
          </c:dPt>
          <c:dPt>
            <c:idx val="6"/>
            <c:bubble3D val="0"/>
            <c:extLst>
              <c:ext xmlns:c16="http://schemas.microsoft.com/office/drawing/2014/chart" uri="{C3380CC4-5D6E-409C-BE32-E72D297353CC}">
                <c16:uniqueId val="{00000006-CBB1-4978-970E-64DBD80C8B24}"/>
              </c:ext>
            </c:extLst>
          </c:dPt>
          <c:dLbls>
            <c:dLbl>
              <c:idx val="0"/>
              <c:layout>
                <c:manualLayout>
                  <c:x val="1.0840108401084011E-2"/>
                  <c:y val="0.2839036755386565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BB1-4978-970E-64DBD80C8B24}"/>
                </c:ext>
              </c:extLst>
            </c:dLbl>
            <c:dLbl>
              <c:idx val="1"/>
              <c:layout>
                <c:manualLayout>
                  <c:x val="3.2520325203252098E-2"/>
                  <c:y val="0.2433460076045627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BB1-4978-970E-64DBD80C8B24}"/>
                </c:ext>
              </c:extLst>
            </c:dLbl>
            <c:dLbl>
              <c:idx val="2"/>
              <c:layout>
                <c:manualLayout>
                  <c:x val="1.8066847335140017E-2"/>
                  <c:y val="0.2991128010139417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BB1-4978-970E-64DBD80C8B24}"/>
                </c:ext>
              </c:extLst>
            </c:dLbl>
            <c:dLbl>
              <c:idx val="3"/>
              <c:layout>
                <c:manualLayout>
                  <c:x val="2.1680216802168022E-2"/>
                  <c:y val="0.2737642585551330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BB1-4978-970E-64DBD80C8B24}"/>
                </c:ext>
              </c:extLst>
            </c:dLbl>
            <c:dLbl>
              <c:idx val="4"/>
              <c:layout>
                <c:manualLayout>
                  <c:x val="0"/>
                  <c:y val="0.2129277566539923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BB1-4978-970E-64DBD80C8B24}"/>
                </c:ext>
              </c:extLst>
            </c:dLbl>
            <c:dLbl>
              <c:idx val="5"/>
              <c:layout>
                <c:manualLayout>
                  <c:x val="2.1680216802168022E-2"/>
                  <c:y val="0.24334600760456274"/>
                </c:manualLayout>
              </c:layout>
              <c:tx>
                <c:rich>
                  <a:bodyPr/>
                  <a:lstStyle/>
                  <a:p>
                    <a:r>
                      <a:rPr lang="en-US" sz="1000" b="0" i="0" u="none" strike="noStrike" baseline="0">
                        <a:solidFill>
                          <a:srgbClr val="000000"/>
                        </a:solidFill>
                        <a:latin typeface="Calibri"/>
                      </a:rPr>
                      <a:t>范围1温室气体排放量</a:t>
                    </a:r>
                    <a:endParaRPr lang="en-US"/>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B1-4978-970E-64DBD80C8B24}"/>
                </c:ext>
              </c:extLst>
            </c:dLbl>
            <c:dLbl>
              <c:idx val="6"/>
              <c:layout>
                <c:manualLayout>
                  <c:x val="1.8066847335140017E-2"/>
                  <c:y val="0.258555133079847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BB1-4978-970E-64DBD80C8B24}"/>
                </c:ext>
              </c:extLst>
            </c:dLbl>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('13. Results（结果）'!$D$112,'13. Results（结果）'!$D$114,'13. Results（结果）'!$D$116,'13. Results（结果）'!$D$118,'13. Results（结果）'!$D$120,'13. Results（结果）'!$D$122,'13. Results（结果）'!$D$124)</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Results（结果）'!$E$111,'13. Results（结果）'!$E$113,'13. Results（结果）'!$E$115,'13. Results（结果）'!$E$117,'13. Results（结果）'!$E$119,'13. Results（结果）'!$E$121,'13. Results（结果）'!$E$123)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7-CBB1-4978-970E-64DBD80C8B24}"/>
            </c:ext>
          </c:extLst>
        </c:ser>
        <c:ser>
          <c:idx val="1"/>
          <c:order val="1"/>
          <c:dPt>
            <c:idx val="0"/>
            <c:bubble3D val="0"/>
            <c:extLst>
              <c:ext xmlns:c16="http://schemas.microsoft.com/office/drawing/2014/chart" uri="{C3380CC4-5D6E-409C-BE32-E72D297353CC}">
                <c16:uniqueId val="{00000008-CBB1-4978-970E-64DBD80C8B24}"/>
              </c:ext>
            </c:extLst>
          </c:dPt>
          <c:dPt>
            <c:idx val="1"/>
            <c:bubble3D val="0"/>
            <c:extLst>
              <c:ext xmlns:c16="http://schemas.microsoft.com/office/drawing/2014/chart" uri="{C3380CC4-5D6E-409C-BE32-E72D297353CC}">
                <c16:uniqueId val="{00000009-CBB1-4978-970E-64DBD80C8B24}"/>
              </c:ext>
            </c:extLst>
          </c:dPt>
          <c:dPt>
            <c:idx val="2"/>
            <c:bubble3D val="0"/>
            <c:extLst>
              <c:ext xmlns:c16="http://schemas.microsoft.com/office/drawing/2014/chart" uri="{C3380CC4-5D6E-409C-BE32-E72D297353CC}">
                <c16:uniqueId val="{0000000A-CBB1-4978-970E-64DBD80C8B24}"/>
              </c:ext>
            </c:extLst>
          </c:dPt>
          <c:dPt>
            <c:idx val="3"/>
            <c:bubble3D val="0"/>
            <c:extLst>
              <c:ext xmlns:c16="http://schemas.microsoft.com/office/drawing/2014/chart" uri="{C3380CC4-5D6E-409C-BE32-E72D297353CC}">
                <c16:uniqueId val="{0000000B-CBB1-4978-970E-64DBD80C8B24}"/>
              </c:ext>
            </c:extLst>
          </c:dPt>
          <c:dPt>
            <c:idx val="4"/>
            <c:bubble3D val="0"/>
            <c:extLst>
              <c:ext xmlns:c16="http://schemas.microsoft.com/office/drawing/2014/chart" uri="{C3380CC4-5D6E-409C-BE32-E72D297353CC}">
                <c16:uniqueId val="{0000000C-CBB1-4978-970E-64DBD80C8B24}"/>
              </c:ext>
            </c:extLst>
          </c:dPt>
          <c:dPt>
            <c:idx val="5"/>
            <c:bubble3D val="0"/>
            <c:extLst>
              <c:ext xmlns:c16="http://schemas.microsoft.com/office/drawing/2014/chart" uri="{C3380CC4-5D6E-409C-BE32-E72D297353CC}">
                <c16:uniqueId val="{0000000D-CBB1-4978-970E-64DBD80C8B24}"/>
              </c:ext>
            </c:extLst>
          </c:dPt>
          <c:dPt>
            <c:idx val="6"/>
            <c:bubble3D val="0"/>
            <c:extLst>
              <c:ext xmlns:c16="http://schemas.microsoft.com/office/drawing/2014/chart" uri="{C3380CC4-5D6E-409C-BE32-E72D297353CC}">
                <c16:uniqueId val="{0000000E-CBB1-4978-970E-64DBD80C8B24}"/>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Results（结果）'!$D$112,'13. Results（结果）'!$D$114,'13. Results（结果）'!$D$116,'13. Results（结果）'!$D$118,'13. Results（结果）'!$D$120,'13. Results（结果）'!$D$122,'13. Results（结果）'!$D$124)</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Results（结果）'!$E$42</c:f>
              <c:numCache>
                <c:formatCode>#,##0.00</c:formatCode>
                <c:ptCount val="1"/>
                <c:pt idx="0">
                  <c:v>0</c:v>
                </c:pt>
              </c:numCache>
            </c:numRef>
          </c:val>
          <c:extLst>
            <c:ext xmlns:c16="http://schemas.microsoft.com/office/drawing/2014/chart" uri="{C3380CC4-5D6E-409C-BE32-E72D297353CC}">
              <c16:uniqueId val="{0000000F-CBB1-4978-970E-64DBD80C8B24}"/>
            </c:ext>
          </c:extLst>
        </c:ser>
        <c:ser>
          <c:idx val="2"/>
          <c:order val="2"/>
          <c:dPt>
            <c:idx val="0"/>
            <c:bubble3D val="0"/>
            <c:extLst>
              <c:ext xmlns:c16="http://schemas.microsoft.com/office/drawing/2014/chart" uri="{C3380CC4-5D6E-409C-BE32-E72D297353CC}">
                <c16:uniqueId val="{00000010-CBB1-4978-970E-64DBD80C8B24}"/>
              </c:ext>
            </c:extLst>
          </c:dPt>
          <c:dPt>
            <c:idx val="1"/>
            <c:bubble3D val="0"/>
            <c:extLst>
              <c:ext xmlns:c16="http://schemas.microsoft.com/office/drawing/2014/chart" uri="{C3380CC4-5D6E-409C-BE32-E72D297353CC}">
                <c16:uniqueId val="{00000011-CBB1-4978-970E-64DBD80C8B24}"/>
              </c:ext>
            </c:extLst>
          </c:dPt>
          <c:dPt>
            <c:idx val="2"/>
            <c:bubble3D val="0"/>
            <c:extLst>
              <c:ext xmlns:c16="http://schemas.microsoft.com/office/drawing/2014/chart" uri="{C3380CC4-5D6E-409C-BE32-E72D297353CC}">
                <c16:uniqueId val="{00000012-CBB1-4978-970E-64DBD80C8B24}"/>
              </c:ext>
            </c:extLst>
          </c:dPt>
          <c:dPt>
            <c:idx val="3"/>
            <c:bubble3D val="0"/>
            <c:extLst>
              <c:ext xmlns:c16="http://schemas.microsoft.com/office/drawing/2014/chart" uri="{C3380CC4-5D6E-409C-BE32-E72D297353CC}">
                <c16:uniqueId val="{00000013-CBB1-4978-970E-64DBD80C8B24}"/>
              </c:ext>
            </c:extLst>
          </c:dPt>
          <c:dPt>
            <c:idx val="4"/>
            <c:bubble3D val="0"/>
            <c:extLst>
              <c:ext xmlns:c16="http://schemas.microsoft.com/office/drawing/2014/chart" uri="{C3380CC4-5D6E-409C-BE32-E72D297353CC}">
                <c16:uniqueId val="{00000014-CBB1-4978-970E-64DBD80C8B24}"/>
              </c:ext>
            </c:extLst>
          </c:dPt>
          <c:dPt>
            <c:idx val="5"/>
            <c:bubble3D val="0"/>
            <c:extLst>
              <c:ext xmlns:c16="http://schemas.microsoft.com/office/drawing/2014/chart" uri="{C3380CC4-5D6E-409C-BE32-E72D297353CC}">
                <c16:uniqueId val="{00000015-CBB1-4978-970E-64DBD80C8B24}"/>
              </c:ext>
            </c:extLst>
          </c:dPt>
          <c:dPt>
            <c:idx val="6"/>
            <c:bubble3D val="0"/>
            <c:extLst>
              <c:ext xmlns:c16="http://schemas.microsoft.com/office/drawing/2014/chart" uri="{C3380CC4-5D6E-409C-BE32-E72D297353CC}">
                <c16:uniqueId val="{00000016-CBB1-4978-970E-64DBD80C8B24}"/>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Results（结果）'!$D$112,'13. Results（结果）'!$D$114,'13. Results（结果）'!$D$116,'13. Results（结果）'!$D$118,'13. Results（结果）'!$D$120,'13. Results（结果）'!$D$122,'13. Results（结果）'!$D$124)</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Results（结果）'!$D$44</c:f>
              <c:numCache>
                <c:formatCode>General</c:formatCode>
                <c:ptCount val="1"/>
                <c:pt idx="0">
                  <c:v>0</c:v>
                </c:pt>
              </c:numCache>
            </c:numRef>
          </c:val>
          <c:extLst>
            <c:ext xmlns:c16="http://schemas.microsoft.com/office/drawing/2014/chart" uri="{C3380CC4-5D6E-409C-BE32-E72D297353CC}">
              <c16:uniqueId val="{00000017-CBB1-4978-970E-64DBD80C8B24}"/>
            </c:ext>
          </c:extLst>
        </c:ser>
        <c:ser>
          <c:idx val="3"/>
          <c:order val="3"/>
          <c:dPt>
            <c:idx val="0"/>
            <c:bubble3D val="0"/>
            <c:extLst>
              <c:ext xmlns:c16="http://schemas.microsoft.com/office/drawing/2014/chart" uri="{C3380CC4-5D6E-409C-BE32-E72D297353CC}">
                <c16:uniqueId val="{00000018-CBB1-4978-970E-64DBD80C8B24}"/>
              </c:ext>
            </c:extLst>
          </c:dPt>
          <c:dPt>
            <c:idx val="1"/>
            <c:bubble3D val="0"/>
            <c:extLst>
              <c:ext xmlns:c16="http://schemas.microsoft.com/office/drawing/2014/chart" uri="{C3380CC4-5D6E-409C-BE32-E72D297353CC}">
                <c16:uniqueId val="{00000019-CBB1-4978-970E-64DBD80C8B24}"/>
              </c:ext>
            </c:extLst>
          </c:dPt>
          <c:dPt>
            <c:idx val="2"/>
            <c:bubble3D val="0"/>
            <c:extLst>
              <c:ext xmlns:c16="http://schemas.microsoft.com/office/drawing/2014/chart" uri="{C3380CC4-5D6E-409C-BE32-E72D297353CC}">
                <c16:uniqueId val="{0000001A-CBB1-4978-970E-64DBD80C8B24}"/>
              </c:ext>
            </c:extLst>
          </c:dPt>
          <c:dPt>
            <c:idx val="3"/>
            <c:bubble3D val="0"/>
            <c:extLst>
              <c:ext xmlns:c16="http://schemas.microsoft.com/office/drawing/2014/chart" uri="{C3380CC4-5D6E-409C-BE32-E72D297353CC}">
                <c16:uniqueId val="{0000001B-CBB1-4978-970E-64DBD80C8B24}"/>
              </c:ext>
            </c:extLst>
          </c:dPt>
          <c:dPt>
            <c:idx val="4"/>
            <c:bubble3D val="0"/>
            <c:extLst>
              <c:ext xmlns:c16="http://schemas.microsoft.com/office/drawing/2014/chart" uri="{C3380CC4-5D6E-409C-BE32-E72D297353CC}">
                <c16:uniqueId val="{0000001C-CBB1-4978-970E-64DBD80C8B24}"/>
              </c:ext>
            </c:extLst>
          </c:dPt>
          <c:dPt>
            <c:idx val="5"/>
            <c:bubble3D val="0"/>
            <c:extLst>
              <c:ext xmlns:c16="http://schemas.microsoft.com/office/drawing/2014/chart" uri="{C3380CC4-5D6E-409C-BE32-E72D297353CC}">
                <c16:uniqueId val="{0000001D-CBB1-4978-970E-64DBD80C8B24}"/>
              </c:ext>
            </c:extLst>
          </c:dPt>
          <c:dPt>
            <c:idx val="6"/>
            <c:bubble3D val="0"/>
            <c:extLst>
              <c:ext xmlns:c16="http://schemas.microsoft.com/office/drawing/2014/chart" uri="{C3380CC4-5D6E-409C-BE32-E72D297353CC}">
                <c16:uniqueId val="{0000001E-CBB1-4978-970E-64DBD80C8B24}"/>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Results（结果）'!$D$112,'13. Results（结果）'!$D$114,'13. Results（结果）'!$D$116,'13. Results（结果）'!$D$118,'13. Results（结果）'!$D$120,'13. Results（结果）'!$D$122,'13. Results（结果）'!$D$124)</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Results（结果）'!$E$44</c:f>
              <c:numCache>
                <c:formatCode>#,##0.00</c:formatCode>
                <c:ptCount val="1"/>
                <c:pt idx="0">
                  <c:v>0</c:v>
                </c:pt>
              </c:numCache>
            </c:numRef>
          </c:val>
          <c:extLst>
            <c:ext xmlns:c16="http://schemas.microsoft.com/office/drawing/2014/chart" uri="{C3380CC4-5D6E-409C-BE32-E72D297353CC}">
              <c16:uniqueId val="{0000001F-CBB1-4978-970E-64DBD80C8B24}"/>
            </c:ext>
          </c:extLst>
        </c:ser>
        <c:ser>
          <c:idx val="4"/>
          <c:order val="4"/>
          <c:dPt>
            <c:idx val="0"/>
            <c:bubble3D val="0"/>
            <c:extLst>
              <c:ext xmlns:c16="http://schemas.microsoft.com/office/drawing/2014/chart" uri="{C3380CC4-5D6E-409C-BE32-E72D297353CC}">
                <c16:uniqueId val="{00000020-CBB1-4978-970E-64DBD80C8B24}"/>
              </c:ext>
            </c:extLst>
          </c:dPt>
          <c:dPt>
            <c:idx val="1"/>
            <c:bubble3D val="0"/>
            <c:extLst>
              <c:ext xmlns:c16="http://schemas.microsoft.com/office/drawing/2014/chart" uri="{C3380CC4-5D6E-409C-BE32-E72D297353CC}">
                <c16:uniqueId val="{00000021-CBB1-4978-970E-64DBD80C8B24}"/>
              </c:ext>
            </c:extLst>
          </c:dPt>
          <c:dPt>
            <c:idx val="2"/>
            <c:bubble3D val="0"/>
            <c:extLst>
              <c:ext xmlns:c16="http://schemas.microsoft.com/office/drawing/2014/chart" uri="{C3380CC4-5D6E-409C-BE32-E72D297353CC}">
                <c16:uniqueId val="{00000022-CBB1-4978-970E-64DBD80C8B24}"/>
              </c:ext>
            </c:extLst>
          </c:dPt>
          <c:dPt>
            <c:idx val="3"/>
            <c:bubble3D val="0"/>
            <c:extLst>
              <c:ext xmlns:c16="http://schemas.microsoft.com/office/drawing/2014/chart" uri="{C3380CC4-5D6E-409C-BE32-E72D297353CC}">
                <c16:uniqueId val="{00000023-CBB1-4978-970E-64DBD80C8B24}"/>
              </c:ext>
            </c:extLst>
          </c:dPt>
          <c:dPt>
            <c:idx val="4"/>
            <c:bubble3D val="0"/>
            <c:extLst>
              <c:ext xmlns:c16="http://schemas.microsoft.com/office/drawing/2014/chart" uri="{C3380CC4-5D6E-409C-BE32-E72D297353CC}">
                <c16:uniqueId val="{00000024-CBB1-4978-970E-64DBD80C8B24}"/>
              </c:ext>
            </c:extLst>
          </c:dPt>
          <c:dPt>
            <c:idx val="5"/>
            <c:bubble3D val="0"/>
            <c:extLst>
              <c:ext xmlns:c16="http://schemas.microsoft.com/office/drawing/2014/chart" uri="{C3380CC4-5D6E-409C-BE32-E72D297353CC}">
                <c16:uniqueId val="{00000025-CBB1-4978-970E-64DBD80C8B24}"/>
              </c:ext>
            </c:extLst>
          </c:dPt>
          <c:dPt>
            <c:idx val="6"/>
            <c:bubble3D val="0"/>
            <c:extLst>
              <c:ext xmlns:c16="http://schemas.microsoft.com/office/drawing/2014/chart" uri="{C3380CC4-5D6E-409C-BE32-E72D297353CC}">
                <c16:uniqueId val="{00000026-CBB1-4978-970E-64DBD80C8B24}"/>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Results（结果）'!$D$112,'13. Results（结果）'!$D$114,'13. Results（结果）'!$D$116,'13. Results（结果）'!$D$118,'13. Results（结果）'!$D$120,'13. Results（结果）'!$D$122,'13. Results（结果）'!$D$124)</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Results（结果）'!$D$46</c:f>
              <c:numCache>
                <c:formatCode>General</c:formatCode>
                <c:ptCount val="1"/>
                <c:pt idx="0">
                  <c:v>0</c:v>
                </c:pt>
              </c:numCache>
            </c:numRef>
          </c:val>
          <c:extLst>
            <c:ext xmlns:c16="http://schemas.microsoft.com/office/drawing/2014/chart" uri="{C3380CC4-5D6E-409C-BE32-E72D297353CC}">
              <c16:uniqueId val="{00000027-CBB1-4978-970E-64DBD80C8B24}"/>
            </c:ext>
          </c:extLst>
        </c:ser>
        <c:ser>
          <c:idx val="5"/>
          <c:order val="5"/>
          <c:dPt>
            <c:idx val="0"/>
            <c:bubble3D val="0"/>
            <c:extLst>
              <c:ext xmlns:c16="http://schemas.microsoft.com/office/drawing/2014/chart" uri="{C3380CC4-5D6E-409C-BE32-E72D297353CC}">
                <c16:uniqueId val="{00000028-CBB1-4978-970E-64DBD80C8B24}"/>
              </c:ext>
            </c:extLst>
          </c:dPt>
          <c:dPt>
            <c:idx val="1"/>
            <c:bubble3D val="0"/>
            <c:extLst>
              <c:ext xmlns:c16="http://schemas.microsoft.com/office/drawing/2014/chart" uri="{C3380CC4-5D6E-409C-BE32-E72D297353CC}">
                <c16:uniqueId val="{00000029-CBB1-4978-970E-64DBD80C8B24}"/>
              </c:ext>
            </c:extLst>
          </c:dPt>
          <c:dPt>
            <c:idx val="2"/>
            <c:bubble3D val="0"/>
            <c:extLst>
              <c:ext xmlns:c16="http://schemas.microsoft.com/office/drawing/2014/chart" uri="{C3380CC4-5D6E-409C-BE32-E72D297353CC}">
                <c16:uniqueId val="{0000002A-CBB1-4978-970E-64DBD80C8B24}"/>
              </c:ext>
            </c:extLst>
          </c:dPt>
          <c:dPt>
            <c:idx val="3"/>
            <c:bubble3D val="0"/>
            <c:extLst>
              <c:ext xmlns:c16="http://schemas.microsoft.com/office/drawing/2014/chart" uri="{C3380CC4-5D6E-409C-BE32-E72D297353CC}">
                <c16:uniqueId val="{0000002B-CBB1-4978-970E-64DBD80C8B24}"/>
              </c:ext>
            </c:extLst>
          </c:dPt>
          <c:dPt>
            <c:idx val="4"/>
            <c:bubble3D val="0"/>
            <c:extLst>
              <c:ext xmlns:c16="http://schemas.microsoft.com/office/drawing/2014/chart" uri="{C3380CC4-5D6E-409C-BE32-E72D297353CC}">
                <c16:uniqueId val="{0000002C-CBB1-4978-970E-64DBD80C8B24}"/>
              </c:ext>
            </c:extLst>
          </c:dPt>
          <c:dPt>
            <c:idx val="5"/>
            <c:bubble3D val="0"/>
            <c:extLst>
              <c:ext xmlns:c16="http://schemas.microsoft.com/office/drawing/2014/chart" uri="{C3380CC4-5D6E-409C-BE32-E72D297353CC}">
                <c16:uniqueId val="{0000002D-CBB1-4978-970E-64DBD80C8B24}"/>
              </c:ext>
            </c:extLst>
          </c:dPt>
          <c:dPt>
            <c:idx val="6"/>
            <c:bubble3D val="0"/>
            <c:extLst>
              <c:ext xmlns:c16="http://schemas.microsoft.com/office/drawing/2014/chart" uri="{C3380CC4-5D6E-409C-BE32-E72D297353CC}">
                <c16:uniqueId val="{0000002E-CBB1-4978-970E-64DBD80C8B24}"/>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Results（结果）'!$D$112,'13. Results（结果）'!$D$114,'13. Results（结果）'!$D$116,'13. Results（结果）'!$D$118,'13. Results（结果）'!$D$120,'13. Results（结果）'!$D$122,'13. Results（结果）'!$D$124)</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Results（结果）'!$E$46</c:f>
              <c:numCache>
                <c:formatCode>#,##0.00</c:formatCode>
                <c:ptCount val="1"/>
                <c:pt idx="0">
                  <c:v>0</c:v>
                </c:pt>
              </c:numCache>
            </c:numRef>
          </c:val>
          <c:extLst>
            <c:ext xmlns:c16="http://schemas.microsoft.com/office/drawing/2014/chart" uri="{C3380CC4-5D6E-409C-BE32-E72D297353CC}">
              <c16:uniqueId val="{0000002F-CBB1-4978-970E-64DBD80C8B24}"/>
            </c:ext>
          </c:extLst>
        </c:ser>
        <c:ser>
          <c:idx val="6"/>
          <c:order val="6"/>
          <c:dPt>
            <c:idx val="0"/>
            <c:bubble3D val="0"/>
            <c:extLst>
              <c:ext xmlns:c16="http://schemas.microsoft.com/office/drawing/2014/chart" uri="{C3380CC4-5D6E-409C-BE32-E72D297353CC}">
                <c16:uniqueId val="{00000030-CBB1-4978-970E-64DBD80C8B24}"/>
              </c:ext>
            </c:extLst>
          </c:dPt>
          <c:dPt>
            <c:idx val="1"/>
            <c:bubble3D val="0"/>
            <c:extLst>
              <c:ext xmlns:c16="http://schemas.microsoft.com/office/drawing/2014/chart" uri="{C3380CC4-5D6E-409C-BE32-E72D297353CC}">
                <c16:uniqueId val="{00000031-CBB1-4978-970E-64DBD80C8B24}"/>
              </c:ext>
            </c:extLst>
          </c:dPt>
          <c:dPt>
            <c:idx val="2"/>
            <c:bubble3D val="0"/>
            <c:extLst>
              <c:ext xmlns:c16="http://schemas.microsoft.com/office/drawing/2014/chart" uri="{C3380CC4-5D6E-409C-BE32-E72D297353CC}">
                <c16:uniqueId val="{00000032-CBB1-4978-970E-64DBD80C8B24}"/>
              </c:ext>
            </c:extLst>
          </c:dPt>
          <c:dPt>
            <c:idx val="3"/>
            <c:bubble3D val="0"/>
            <c:extLst>
              <c:ext xmlns:c16="http://schemas.microsoft.com/office/drawing/2014/chart" uri="{C3380CC4-5D6E-409C-BE32-E72D297353CC}">
                <c16:uniqueId val="{00000033-CBB1-4978-970E-64DBD80C8B24}"/>
              </c:ext>
            </c:extLst>
          </c:dPt>
          <c:dPt>
            <c:idx val="4"/>
            <c:bubble3D val="0"/>
            <c:extLst>
              <c:ext xmlns:c16="http://schemas.microsoft.com/office/drawing/2014/chart" uri="{C3380CC4-5D6E-409C-BE32-E72D297353CC}">
                <c16:uniqueId val="{00000034-CBB1-4978-970E-64DBD80C8B24}"/>
              </c:ext>
            </c:extLst>
          </c:dPt>
          <c:dPt>
            <c:idx val="5"/>
            <c:bubble3D val="0"/>
            <c:extLst>
              <c:ext xmlns:c16="http://schemas.microsoft.com/office/drawing/2014/chart" uri="{C3380CC4-5D6E-409C-BE32-E72D297353CC}">
                <c16:uniqueId val="{00000035-CBB1-4978-970E-64DBD80C8B24}"/>
              </c:ext>
            </c:extLst>
          </c:dPt>
          <c:dPt>
            <c:idx val="6"/>
            <c:bubble3D val="0"/>
            <c:extLst>
              <c:ext xmlns:c16="http://schemas.microsoft.com/office/drawing/2014/chart" uri="{C3380CC4-5D6E-409C-BE32-E72D297353CC}">
                <c16:uniqueId val="{00000036-CBB1-4978-970E-64DBD80C8B24}"/>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Results（结果）'!$D$112,'13. Results（结果）'!$D$114,'13. Results（结果）'!$D$116,'13. Results（结果）'!$D$118,'13. Results（结果）'!$D$120,'13. Results（结果）'!$D$122,'13. Results（结果）'!$D$124)</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37-CBB1-4978-970E-64DBD80C8B24}"/>
            </c:ext>
          </c:extLst>
        </c:ser>
        <c:ser>
          <c:idx val="7"/>
          <c:order val="7"/>
          <c:dPt>
            <c:idx val="0"/>
            <c:bubble3D val="0"/>
            <c:extLst>
              <c:ext xmlns:c16="http://schemas.microsoft.com/office/drawing/2014/chart" uri="{C3380CC4-5D6E-409C-BE32-E72D297353CC}">
                <c16:uniqueId val="{00000038-CBB1-4978-970E-64DBD80C8B24}"/>
              </c:ext>
            </c:extLst>
          </c:dPt>
          <c:dPt>
            <c:idx val="1"/>
            <c:bubble3D val="0"/>
            <c:extLst>
              <c:ext xmlns:c16="http://schemas.microsoft.com/office/drawing/2014/chart" uri="{C3380CC4-5D6E-409C-BE32-E72D297353CC}">
                <c16:uniqueId val="{00000039-CBB1-4978-970E-64DBD80C8B24}"/>
              </c:ext>
            </c:extLst>
          </c:dPt>
          <c:dPt>
            <c:idx val="2"/>
            <c:bubble3D val="0"/>
            <c:extLst>
              <c:ext xmlns:c16="http://schemas.microsoft.com/office/drawing/2014/chart" uri="{C3380CC4-5D6E-409C-BE32-E72D297353CC}">
                <c16:uniqueId val="{0000003A-CBB1-4978-970E-64DBD80C8B24}"/>
              </c:ext>
            </c:extLst>
          </c:dPt>
          <c:dPt>
            <c:idx val="3"/>
            <c:bubble3D val="0"/>
            <c:extLst>
              <c:ext xmlns:c16="http://schemas.microsoft.com/office/drawing/2014/chart" uri="{C3380CC4-5D6E-409C-BE32-E72D297353CC}">
                <c16:uniqueId val="{0000003B-CBB1-4978-970E-64DBD80C8B24}"/>
              </c:ext>
            </c:extLst>
          </c:dPt>
          <c:dPt>
            <c:idx val="4"/>
            <c:bubble3D val="0"/>
            <c:extLst>
              <c:ext xmlns:c16="http://schemas.microsoft.com/office/drawing/2014/chart" uri="{C3380CC4-5D6E-409C-BE32-E72D297353CC}">
                <c16:uniqueId val="{0000003C-CBB1-4978-970E-64DBD80C8B24}"/>
              </c:ext>
            </c:extLst>
          </c:dPt>
          <c:dPt>
            <c:idx val="5"/>
            <c:bubble3D val="0"/>
            <c:extLst>
              <c:ext xmlns:c16="http://schemas.microsoft.com/office/drawing/2014/chart" uri="{C3380CC4-5D6E-409C-BE32-E72D297353CC}">
                <c16:uniqueId val="{0000003D-CBB1-4978-970E-64DBD80C8B24}"/>
              </c:ext>
            </c:extLst>
          </c:dPt>
          <c:dPt>
            <c:idx val="6"/>
            <c:bubble3D val="0"/>
            <c:extLst>
              <c:ext xmlns:c16="http://schemas.microsoft.com/office/drawing/2014/chart" uri="{C3380CC4-5D6E-409C-BE32-E72D297353CC}">
                <c16:uniqueId val="{0000003E-CBB1-4978-970E-64DBD80C8B24}"/>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Results（结果）'!$D$112,'13. Results（结果）'!$D$114,'13. Results（结果）'!$D$116,'13. Results（结果）'!$D$118,'13. Results（结果）'!$D$120,'13. Results（结果）'!$D$122,'13. Results（结果）'!$D$124)</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Results（结果）'!$D$48</c:f>
              <c:numCache>
                <c:formatCode>General</c:formatCode>
                <c:ptCount val="1"/>
                <c:pt idx="0">
                  <c:v>0</c:v>
                </c:pt>
              </c:numCache>
            </c:numRef>
          </c:val>
          <c:extLst>
            <c:ext xmlns:c16="http://schemas.microsoft.com/office/drawing/2014/chart" uri="{C3380CC4-5D6E-409C-BE32-E72D297353CC}">
              <c16:uniqueId val="{0000003F-CBB1-4978-970E-64DBD80C8B24}"/>
            </c:ext>
          </c:extLst>
        </c:ser>
        <c:ser>
          <c:idx val="8"/>
          <c:order val="8"/>
          <c:dPt>
            <c:idx val="0"/>
            <c:bubble3D val="0"/>
            <c:extLst>
              <c:ext xmlns:c16="http://schemas.microsoft.com/office/drawing/2014/chart" uri="{C3380CC4-5D6E-409C-BE32-E72D297353CC}">
                <c16:uniqueId val="{00000040-CBB1-4978-970E-64DBD80C8B24}"/>
              </c:ext>
            </c:extLst>
          </c:dPt>
          <c:dPt>
            <c:idx val="1"/>
            <c:bubble3D val="0"/>
            <c:extLst>
              <c:ext xmlns:c16="http://schemas.microsoft.com/office/drawing/2014/chart" uri="{C3380CC4-5D6E-409C-BE32-E72D297353CC}">
                <c16:uniqueId val="{00000041-CBB1-4978-970E-64DBD80C8B24}"/>
              </c:ext>
            </c:extLst>
          </c:dPt>
          <c:dPt>
            <c:idx val="2"/>
            <c:bubble3D val="0"/>
            <c:extLst>
              <c:ext xmlns:c16="http://schemas.microsoft.com/office/drawing/2014/chart" uri="{C3380CC4-5D6E-409C-BE32-E72D297353CC}">
                <c16:uniqueId val="{00000042-CBB1-4978-970E-64DBD80C8B24}"/>
              </c:ext>
            </c:extLst>
          </c:dPt>
          <c:dPt>
            <c:idx val="3"/>
            <c:bubble3D val="0"/>
            <c:extLst>
              <c:ext xmlns:c16="http://schemas.microsoft.com/office/drawing/2014/chart" uri="{C3380CC4-5D6E-409C-BE32-E72D297353CC}">
                <c16:uniqueId val="{00000043-CBB1-4978-970E-64DBD80C8B24}"/>
              </c:ext>
            </c:extLst>
          </c:dPt>
          <c:dPt>
            <c:idx val="4"/>
            <c:bubble3D val="0"/>
            <c:extLst>
              <c:ext xmlns:c16="http://schemas.microsoft.com/office/drawing/2014/chart" uri="{C3380CC4-5D6E-409C-BE32-E72D297353CC}">
                <c16:uniqueId val="{00000044-CBB1-4978-970E-64DBD80C8B24}"/>
              </c:ext>
            </c:extLst>
          </c:dPt>
          <c:dPt>
            <c:idx val="5"/>
            <c:bubble3D val="0"/>
            <c:extLst>
              <c:ext xmlns:c16="http://schemas.microsoft.com/office/drawing/2014/chart" uri="{C3380CC4-5D6E-409C-BE32-E72D297353CC}">
                <c16:uniqueId val="{00000045-CBB1-4978-970E-64DBD80C8B24}"/>
              </c:ext>
            </c:extLst>
          </c:dPt>
          <c:dPt>
            <c:idx val="6"/>
            <c:bubble3D val="0"/>
            <c:extLst>
              <c:ext xmlns:c16="http://schemas.microsoft.com/office/drawing/2014/chart" uri="{C3380CC4-5D6E-409C-BE32-E72D297353CC}">
                <c16:uniqueId val="{00000046-CBB1-4978-970E-64DBD80C8B24}"/>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Results（结果）'!$D$112,'13. Results（结果）'!$D$114,'13. Results（结果）'!$D$116,'13. Results（结果）'!$D$118,'13. Results（结果）'!$D$120,'13. Results（结果）'!$D$122,'13. Results（结果）'!$D$124)</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47-CBB1-4978-970E-64DBD80C8B24}"/>
            </c:ext>
          </c:extLst>
        </c:ser>
        <c:ser>
          <c:idx val="9"/>
          <c:order val="9"/>
          <c:dPt>
            <c:idx val="0"/>
            <c:bubble3D val="0"/>
            <c:extLst>
              <c:ext xmlns:c16="http://schemas.microsoft.com/office/drawing/2014/chart" uri="{C3380CC4-5D6E-409C-BE32-E72D297353CC}">
                <c16:uniqueId val="{00000048-CBB1-4978-970E-64DBD80C8B24}"/>
              </c:ext>
            </c:extLst>
          </c:dPt>
          <c:dPt>
            <c:idx val="1"/>
            <c:bubble3D val="0"/>
            <c:extLst>
              <c:ext xmlns:c16="http://schemas.microsoft.com/office/drawing/2014/chart" uri="{C3380CC4-5D6E-409C-BE32-E72D297353CC}">
                <c16:uniqueId val="{00000049-CBB1-4978-970E-64DBD80C8B24}"/>
              </c:ext>
            </c:extLst>
          </c:dPt>
          <c:dPt>
            <c:idx val="2"/>
            <c:bubble3D val="0"/>
            <c:extLst>
              <c:ext xmlns:c16="http://schemas.microsoft.com/office/drawing/2014/chart" uri="{C3380CC4-5D6E-409C-BE32-E72D297353CC}">
                <c16:uniqueId val="{0000004A-CBB1-4978-970E-64DBD80C8B24}"/>
              </c:ext>
            </c:extLst>
          </c:dPt>
          <c:dPt>
            <c:idx val="3"/>
            <c:bubble3D val="0"/>
            <c:extLst>
              <c:ext xmlns:c16="http://schemas.microsoft.com/office/drawing/2014/chart" uri="{C3380CC4-5D6E-409C-BE32-E72D297353CC}">
                <c16:uniqueId val="{0000004B-CBB1-4978-970E-64DBD80C8B24}"/>
              </c:ext>
            </c:extLst>
          </c:dPt>
          <c:dPt>
            <c:idx val="4"/>
            <c:bubble3D val="0"/>
            <c:extLst>
              <c:ext xmlns:c16="http://schemas.microsoft.com/office/drawing/2014/chart" uri="{C3380CC4-5D6E-409C-BE32-E72D297353CC}">
                <c16:uniqueId val="{0000004C-CBB1-4978-970E-64DBD80C8B24}"/>
              </c:ext>
            </c:extLst>
          </c:dPt>
          <c:dPt>
            <c:idx val="5"/>
            <c:bubble3D val="0"/>
            <c:extLst>
              <c:ext xmlns:c16="http://schemas.microsoft.com/office/drawing/2014/chart" uri="{C3380CC4-5D6E-409C-BE32-E72D297353CC}">
                <c16:uniqueId val="{0000004D-CBB1-4978-970E-64DBD80C8B24}"/>
              </c:ext>
            </c:extLst>
          </c:dPt>
          <c:dPt>
            <c:idx val="6"/>
            <c:bubble3D val="0"/>
            <c:extLst>
              <c:ext xmlns:c16="http://schemas.microsoft.com/office/drawing/2014/chart" uri="{C3380CC4-5D6E-409C-BE32-E72D297353CC}">
                <c16:uniqueId val="{0000004E-CBB1-4978-970E-64DBD80C8B24}"/>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Results（结果）'!$D$112,'13. Results（结果）'!$D$114,'13. Results（结果）'!$D$116,'13. Results（结果）'!$D$118,'13. Results（结果）'!$D$120,'13. Results（结果）'!$D$122,'13. Results（结果）'!$D$124)</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Results（结果）'!$E$48</c:f>
              <c:numCache>
                <c:formatCode>#,##0.00</c:formatCode>
                <c:ptCount val="1"/>
                <c:pt idx="0">
                  <c:v>0</c:v>
                </c:pt>
              </c:numCache>
            </c:numRef>
          </c:val>
          <c:extLst>
            <c:ext xmlns:c16="http://schemas.microsoft.com/office/drawing/2014/chart" uri="{C3380CC4-5D6E-409C-BE32-E72D297353CC}">
              <c16:uniqueId val="{0000004F-CBB1-4978-970E-64DBD80C8B24}"/>
            </c:ext>
          </c:extLst>
        </c:ser>
        <c:ser>
          <c:idx val="10"/>
          <c:order val="10"/>
          <c:dPt>
            <c:idx val="0"/>
            <c:bubble3D val="0"/>
            <c:extLst>
              <c:ext xmlns:c16="http://schemas.microsoft.com/office/drawing/2014/chart" uri="{C3380CC4-5D6E-409C-BE32-E72D297353CC}">
                <c16:uniqueId val="{00000050-CBB1-4978-970E-64DBD80C8B24}"/>
              </c:ext>
            </c:extLst>
          </c:dPt>
          <c:dPt>
            <c:idx val="1"/>
            <c:bubble3D val="0"/>
            <c:extLst>
              <c:ext xmlns:c16="http://schemas.microsoft.com/office/drawing/2014/chart" uri="{C3380CC4-5D6E-409C-BE32-E72D297353CC}">
                <c16:uniqueId val="{00000051-CBB1-4978-970E-64DBD80C8B24}"/>
              </c:ext>
            </c:extLst>
          </c:dPt>
          <c:dPt>
            <c:idx val="2"/>
            <c:bubble3D val="0"/>
            <c:extLst>
              <c:ext xmlns:c16="http://schemas.microsoft.com/office/drawing/2014/chart" uri="{C3380CC4-5D6E-409C-BE32-E72D297353CC}">
                <c16:uniqueId val="{00000052-CBB1-4978-970E-64DBD80C8B24}"/>
              </c:ext>
            </c:extLst>
          </c:dPt>
          <c:dPt>
            <c:idx val="3"/>
            <c:bubble3D val="0"/>
            <c:extLst>
              <c:ext xmlns:c16="http://schemas.microsoft.com/office/drawing/2014/chart" uri="{C3380CC4-5D6E-409C-BE32-E72D297353CC}">
                <c16:uniqueId val="{00000053-CBB1-4978-970E-64DBD80C8B24}"/>
              </c:ext>
            </c:extLst>
          </c:dPt>
          <c:dPt>
            <c:idx val="4"/>
            <c:bubble3D val="0"/>
            <c:extLst>
              <c:ext xmlns:c16="http://schemas.microsoft.com/office/drawing/2014/chart" uri="{C3380CC4-5D6E-409C-BE32-E72D297353CC}">
                <c16:uniqueId val="{00000054-CBB1-4978-970E-64DBD80C8B24}"/>
              </c:ext>
            </c:extLst>
          </c:dPt>
          <c:dPt>
            <c:idx val="5"/>
            <c:bubble3D val="0"/>
            <c:extLst>
              <c:ext xmlns:c16="http://schemas.microsoft.com/office/drawing/2014/chart" uri="{C3380CC4-5D6E-409C-BE32-E72D297353CC}">
                <c16:uniqueId val="{00000055-CBB1-4978-970E-64DBD80C8B24}"/>
              </c:ext>
            </c:extLst>
          </c:dPt>
          <c:dPt>
            <c:idx val="6"/>
            <c:bubble3D val="0"/>
            <c:extLst>
              <c:ext xmlns:c16="http://schemas.microsoft.com/office/drawing/2014/chart" uri="{C3380CC4-5D6E-409C-BE32-E72D297353CC}">
                <c16:uniqueId val="{00000056-CBB1-4978-970E-64DBD80C8B24}"/>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Results（结果）'!$D$112,'13. Results（结果）'!$D$114,'13. Results（结果）'!$D$116,'13. Results（结果）'!$D$118,'13. Results（结果）'!$D$120,'13. Results（结果）'!$D$122,'13. Results（结果）'!$D$124)</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Results（结果）'!$D$52</c:f>
              <c:numCache>
                <c:formatCode>General</c:formatCode>
                <c:ptCount val="1"/>
                <c:pt idx="0">
                  <c:v>0</c:v>
                </c:pt>
              </c:numCache>
            </c:numRef>
          </c:val>
          <c:extLst>
            <c:ext xmlns:c16="http://schemas.microsoft.com/office/drawing/2014/chart" uri="{C3380CC4-5D6E-409C-BE32-E72D297353CC}">
              <c16:uniqueId val="{00000057-CBB1-4978-970E-64DBD80C8B24}"/>
            </c:ext>
          </c:extLst>
        </c:ser>
        <c:ser>
          <c:idx val="11"/>
          <c:order val="11"/>
          <c:dPt>
            <c:idx val="0"/>
            <c:bubble3D val="0"/>
            <c:extLst>
              <c:ext xmlns:c16="http://schemas.microsoft.com/office/drawing/2014/chart" uri="{C3380CC4-5D6E-409C-BE32-E72D297353CC}">
                <c16:uniqueId val="{00000058-CBB1-4978-970E-64DBD80C8B24}"/>
              </c:ext>
            </c:extLst>
          </c:dPt>
          <c:dPt>
            <c:idx val="1"/>
            <c:bubble3D val="0"/>
            <c:extLst>
              <c:ext xmlns:c16="http://schemas.microsoft.com/office/drawing/2014/chart" uri="{C3380CC4-5D6E-409C-BE32-E72D297353CC}">
                <c16:uniqueId val="{00000059-CBB1-4978-970E-64DBD80C8B24}"/>
              </c:ext>
            </c:extLst>
          </c:dPt>
          <c:dPt>
            <c:idx val="2"/>
            <c:bubble3D val="0"/>
            <c:extLst>
              <c:ext xmlns:c16="http://schemas.microsoft.com/office/drawing/2014/chart" uri="{C3380CC4-5D6E-409C-BE32-E72D297353CC}">
                <c16:uniqueId val="{0000005A-CBB1-4978-970E-64DBD80C8B24}"/>
              </c:ext>
            </c:extLst>
          </c:dPt>
          <c:dPt>
            <c:idx val="3"/>
            <c:bubble3D val="0"/>
            <c:extLst>
              <c:ext xmlns:c16="http://schemas.microsoft.com/office/drawing/2014/chart" uri="{C3380CC4-5D6E-409C-BE32-E72D297353CC}">
                <c16:uniqueId val="{0000005B-CBB1-4978-970E-64DBD80C8B24}"/>
              </c:ext>
            </c:extLst>
          </c:dPt>
          <c:dPt>
            <c:idx val="4"/>
            <c:bubble3D val="0"/>
            <c:extLst>
              <c:ext xmlns:c16="http://schemas.microsoft.com/office/drawing/2014/chart" uri="{C3380CC4-5D6E-409C-BE32-E72D297353CC}">
                <c16:uniqueId val="{0000005C-CBB1-4978-970E-64DBD80C8B24}"/>
              </c:ext>
            </c:extLst>
          </c:dPt>
          <c:dPt>
            <c:idx val="5"/>
            <c:bubble3D val="0"/>
            <c:extLst>
              <c:ext xmlns:c16="http://schemas.microsoft.com/office/drawing/2014/chart" uri="{C3380CC4-5D6E-409C-BE32-E72D297353CC}">
                <c16:uniqueId val="{0000005D-CBB1-4978-970E-64DBD80C8B24}"/>
              </c:ext>
            </c:extLst>
          </c:dPt>
          <c:dPt>
            <c:idx val="6"/>
            <c:bubble3D val="0"/>
            <c:extLst>
              <c:ext xmlns:c16="http://schemas.microsoft.com/office/drawing/2014/chart" uri="{C3380CC4-5D6E-409C-BE32-E72D297353CC}">
                <c16:uniqueId val="{0000005E-CBB1-4978-970E-64DBD80C8B24}"/>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Results（结果）'!$D$112,'13. Results（结果）'!$D$114,'13. Results（结果）'!$D$116,'13. Results（结果）'!$D$118,'13. Results（结果）'!$D$120,'13. Results（结果）'!$D$122,'13. Results（结果）'!$D$124)</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Results（结果）'!$E$52</c:f>
              <c:numCache>
                <c:formatCode>#,##0.00</c:formatCode>
                <c:ptCount val="1"/>
                <c:pt idx="0">
                  <c:v>0</c:v>
                </c:pt>
              </c:numCache>
            </c:numRef>
          </c:val>
          <c:extLst>
            <c:ext xmlns:c16="http://schemas.microsoft.com/office/drawing/2014/chart" uri="{C3380CC4-5D6E-409C-BE32-E72D297353CC}">
              <c16:uniqueId val="{0000005F-CBB1-4978-970E-64DBD80C8B24}"/>
            </c:ext>
          </c:extLst>
        </c:ser>
        <c:ser>
          <c:idx val="12"/>
          <c:order val="12"/>
          <c:dPt>
            <c:idx val="0"/>
            <c:bubble3D val="0"/>
            <c:extLst>
              <c:ext xmlns:c16="http://schemas.microsoft.com/office/drawing/2014/chart" uri="{C3380CC4-5D6E-409C-BE32-E72D297353CC}">
                <c16:uniqueId val="{00000060-CBB1-4978-970E-64DBD80C8B24}"/>
              </c:ext>
            </c:extLst>
          </c:dPt>
          <c:dPt>
            <c:idx val="1"/>
            <c:bubble3D val="0"/>
            <c:extLst>
              <c:ext xmlns:c16="http://schemas.microsoft.com/office/drawing/2014/chart" uri="{C3380CC4-5D6E-409C-BE32-E72D297353CC}">
                <c16:uniqueId val="{00000061-CBB1-4978-970E-64DBD80C8B24}"/>
              </c:ext>
            </c:extLst>
          </c:dPt>
          <c:dPt>
            <c:idx val="2"/>
            <c:bubble3D val="0"/>
            <c:extLst>
              <c:ext xmlns:c16="http://schemas.microsoft.com/office/drawing/2014/chart" uri="{C3380CC4-5D6E-409C-BE32-E72D297353CC}">
                <c16:uniqueId val="{00000062-CBB1-4978-970E-64DBD80C8B24}"/>
              </c:ext>
            </c:extLst>
          </c:dPt>
          <c:dPt>
            <c:idx val="3"/>
            <c:bubble3D val="0"/>
            <c:extLst>
              <c:ext xmlns:c16="http://schemas.microsoft.com/office/drawing/2014/chart" uri="{C3380CC4-5D6E-409C-BE32-E72D297353CC}">
                <c16:uniqueId val="{00000063-CBB1-4978-970E-64DBD80C8B24}"/>
              </c:ext>
            </c:extLst>
          </c:dPt>
          <c:dPt>
            <c:idx val="4"/>
            <c:bubble3D val="0"/>
            <c:extLst>
              <c:ext xmlns:c16="http://schemas.microsoft.com/office/drawing/2014/chart" uri="{C3380CC4-5D6E-409C-BE32-E72D297353CC}">
                <c16:uniqueId val="{00000064-CBB1-4978-970E-64DBD80C8B24}"/>
              </c:ext>
            </c:extLst>
          </c:dPt>
          <c:dPt>
            <c:idx val="5"/>
            <c:bubble3D val="0"/>
            <c:extLst>
              <c:ext xmlns:c16="http://schemas.microsoft.com/office/drawing/2014/chart" uri="{C3380CC4-5D6E-409C-BE32-E72D297353CC}">
                <c16:uniqueId val="{00000065-CBB1-4978-970E-64DBD80C8B24}"/>
              </c:ext>
            </c:extLst>
          </c:dPt>
          <c:dPt>
            <c:idx val="6"/>
            <c:bubble3D val="0"/>
            <c:extLst>
              <c:ext xmlns:c16="http://schemas.microsoft.com/office/drawing/2014/chart" uri="{C3380CC4-5D6E-409C-BE32-E72D297353CC}">
                <c16:uniqueId val="{00000066-CBB1-4978-970E-64DBD80C8B24}"/>
              </c:ext>
            </c:extLst>
          </c:dPt>
          <c:cat>
            <c:strRef>
              <c:f>('13. Results（结果）'!$D$112,'13. Results（结果）'!$D$114,'13. Results（结果）'!$D$116,'13. Results（结果）'!$D$118,'13. Results（结果）'!$D$120,'13. Results（结果）'!$D$122,'13. Results（结果）'!$D$124)</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Results（结果）'!$D$107</c:f>
              <c:numCache>
                <c:formatCode>General</c:formatCode>
                <c:ptCount val="1"/>
                <c:pt idx="0">
                  <c:v>0</c:v>
                </c:pt>
              </c:numCache>
            </c:numRef>
          </c:val>
          <c:extLst>
            <c:ext xmlns:c16="http://schemas.microsoft.com/office/drawing/2014/chart" uri="{C3380CC4-5D6E-409C-BE32-E72D297353CC}">
              <c16:uniqueId val="{00000067-CBB1-4978-970E-64DBD80C8B24}"/>
            </c:ext>
          </c:extLst>
        </c:ser>
        <c:ser>
          <c:idx val="13"/>
          <c:order val="13"/>
          <c:dPt>
            <c:idx val="0"/>
            <c:bubble3D val="0"/>
            <c:extLst>
              <c:ext xmlns:c16="http://schemas.microsoft.com/office/drawing/2014/chart" uri="{C3380CC4-5D6E-409C-BE32-E72D297353CC}">
                <c16:uniqueId val="{00000068-CBB1-4978-970E-64DBD80C8B24}"/>
              </c:ext>
            </c:extLst>
          </c:dPt>
          <c:dPt>
            <c:idx val="1"/>
            <c:bubble3D val="0"/>
            <c:extLst>
              <c:ext xmlns:c16="http://schemas.microsoft.com/office/drawing/2014/chart" uri="{C3380CC4-5D6E-409C-BE32-E72D297353CC}">
                <c16:uniqueId val="{00000069-CBB1-4978-970E-64DBD80C8B24}"/>
              </c:ext>
            </c:extLst>
          </c:dPt>
          <c:dPt>
            <c:idx val="2"/>
            <c:bubble3D val="0"/>
            <c:extLst>
              <c:ext xmlns:c16="http://schemas.microsoft.com/office/drawing/2014/chart" uri="{C3380CC4-5D6E-409C-BE32-E72D297353CC}">
                <c16:uniqueId val="{0000006A-CBB1-4978-970E-64DBD80C8B24}"/>
              </c:ext>
            </c:extLst>
          </c:dPt>
          <c:dPt>
            <c:idx val="3"/>
            <c:bubble3D val="0"/>
            <c:extLst>
              <c:ext xmlns:c16="http://schemas.microsoft.com/office/drawing/2014/chart" uri="{C3380CC4-5D6E-409C-BE32-E72D297353CC}">
                <c16:uniqueId val="{0000006B-CBB1-4978-970E-64DBD80C8B24}"/>
              </c:ext>
            </c:extLst>
          </c:dPt>
          <c:dPt>
            <c:idx val="4"/>
            <c:bubble3D val="0"/>
            <c:extLst>
              <c:ext xmlns:c16="http://schemas.microsoft.com/office/drawing/2014/chart" uri="{C3380CC4-5D6E-409C-BE32-E72D297353CC}">
                <c16:uniqueId val="{0000006C-CBB1-4978-970E-64DBD80C8B24}"/>
              </c:ext>
            </c:extLst>
          </c:dPt>
          <c:dPt>
            <c:idx val="5"/>
            <c:bubble3D val="0"/>
            <c:extLst>
              <c:ext xmlns:c16="http://schemas.microsoft.com/office/drawing/2014/chart" uri="{C3380CC4-5D6E-409C-BE32-E72D297353CC}">
                <c16:uniqueId val="{0000006D-CBB1-4978-970E-64DBD80C8B24}"/>
              </c:ext>
            </c:extLst>
          </c:dPt>
          <c:dPt>
            <c:idx val="6"/>
            <c:bubble3D val="0"/>
            <c:extLst>
              <c:ext xmlns:c16="http://schemas.microsoft.com/office/drawing/2014/chart" uri="{C3380CC4-5D6E-409C-BE32-E72D297353CC}">
                <c16:uniqueId val="{0000006E-CBB1-4978-970E-64DBD80C8B24}"/>
              </c:ext>
            </c:extLst>
          </c:dPt>
          <c:cat>
            <c:strRef>
              <c:f>('13. Results（结果）'!$D$112,'13. Results（结果）'!$D$114,'13. Results（结果）'!$D$116,'13. Results（结果）'!$D$118,'13. Results（结果）'!$D$120,'13. Results（结果）'!$D$122,'13. Results（结果）'!$D$124)</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'13. Results（结果）'!$D$107</c:f>
              <c:numCache>
                <c:formatCode>General</c:formatCode>
                <c:ptCount val="1"/>
                <c:pt idx="0">
                  <c:v>0</c:v>
                </c:pt>
              </c:numCache>
            </c:numRef>
          </c:val>
          <c:extLst>
            <c:ext xmlns:c16="http://schemas.microsoft.com/office/drawing/2014/chart" uri="{C3380CC4-5D6E-409C-BE32-E72D297353CC}">
              <c16:uniqueId val="{0000006F-CBB1-4978-970E-64DBD80C8B2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rPr>
              <a:t>各类活动的范围1排放</a:t>
            </a:r>
            <a:endParaRPr lang="en-US"/>
          </a:p>
        </c:rich>
      </c:tx>
      <c:layout>
        <c:manualLayout>
          <c:xMode val="edge"/>
          <c:yMode val="edge"/>
          <c:x val="0.22789553479728075"/>
          <c:y val="1.9429862933799941E-4"/>
        </c:manualLayout>
      </c:layout>
      <c:overlay val="0"/>
      <c:spPr>
        <a:noFill/>
        <a:ln w="25400">
          <a:noFill/>
        </a:ln>
      </c:spPr>
    </c:title>
    <c:autoTitleDeleted val="0"/>
    <c:plotArea>
      <c:layout>
        <c:manualLayout>
          <c:layoutTarget val="inner"/>
          <c:xMode val="edge"/>
          <c:yMode val="edge"/>
          <c:x val="0.32608745100120556"/>
          <c:y val="0.42307692307692307"/>
          <c:w val="0.36024899348704614"/>
          <c:h val="0.44615384615384618"/>
        </c:manualLayout>
      </c:layout>
      <c:pieChart>
        <c:varyColors val="1"/>
        <c:ser>
          <c:idx val="0"/>
          <c:order val="0"/>
          <c:dPt>
            <c:idx val="0"/>
            <c:bubble3D val="0"/>
            <c:extLst>
              <c:ext xmlns:c16="http://schemas.microsoft.com/office/drawing/2014/chart" uri="{C3380CC4-5D6E-409C-BE32-E72D297353CC}">
                <c16:uniqueId val="{00000000-7BB2-4CC8-B6C5-F4516EC8AF4C}"/>
              </c:ext>
            </c:extLst>
          </c:dPt>
          <c:dPt>
            <c:idx val="1"/>
            <c:bubble3D val="0"/>
            <c:extLst>
              <c:ext xmlns:c16="http://schemas.microsoft.com/office/drawing/2014/chart" uri="{C3380CC4-5D6E-409C-BE32-E72D297353CC}">
                <c16:uniqueId val="{00000001-7BB2-4CC8-B6C5-F4516EC8AF4C}"/>
              </c:ext>
            </c:extLst>
          </c:dPt>
          <c:dPt>
            <c:idx val="2"/>
            <c:bubble3D val="0"/>
            <c:extLst>
              <c:ext xmlns:c16="http://schemas.microsoft.com/office/drawing/2014/chart" uri="{C3380CC4-5D6E-409C-BE32-E72D297353CC}">
                <c16:uniqueId val="{00000002-7BB2-4CC8-B6C5-F4516EC8AF4C}"/>
              </c:ext>
            </c:extLst>
          </c:dPt>
          <c:dPt>
            <c:idx val="3"/>
            <c:bubble3D val="0"/>
            <c:extLst>
              <c:ext xmlns:c16="http://schemas.microsoft.com/office/drawing/2014/chart" uri="{C3380CC4-5D6E-409C-BE32-E72D297353CC}">
                <c16:uniqueId val="{00000003-7BB2-4CC8-B6C5-F4516EC8AF4C}"/>
              </c:ext>
            </c:extLst>
          </c:dPt>
          <c:dPt>
            <c:idx val="4"/>
            <c:bubble3D val="0"/>
            <c:extLst>
              <c:ext xmlns:c16="http://schemas.microsoft.com/office/drawing/2014/chart" uri="{C3380CC4-5D6E-409C-BE32-E72D297353CC}">
                <c16:uniqueId val="{00000004-7BB2-4CC8-B6C5-F4516EC8AF4C}"/>
              </c:ext>
            </c:extLst>
          </c:dPt>
          <c:dPt>
            <c:idx val="5"/>
            <c:bubble3D val="0"/>
            <c:extLst>
              <c:ext xmlns:c16="http://schemas.microsoft.com/office/drawing/2014/chart" uri="{C3380CC4-5D6E-409C-BE32-E72D297353CC}">
                <c16:uniqueId val="{00000005-7BB2-4CC8-B6C5-F4516EC8AF4C}"/>
              </c:ext>
            </c:extLst>
          </c:dPt>
          <c:dLbls>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('14. Results - Percentage Split'!$D$42,'14. Results - Percentage Split'!$D$44,'14. Results - Percentage Split'!$D$46,'14. Results - Percentage Split'!$D$48,'14. Results - Percentage Split'!$D$50,'14. Results - Percentage Split'!$D$52)</c:f>
              <c:strCache>
                <c:ptCount val="6"/>
                <c:pt idx="0">
                  <c:v>现场燃烧</c:v>
                </c:pt>
                <c:pt idx="1">
                  <c:v>现场车辆</c:v>
                </c:pt>
                <c:pt idx="2">
                  <c:v>过程和逸散性排放</c:v>
                </c:pt>
                <c:pt idx="3">
                  <c:v>入场物流</c:v>
                </c:pt>
                <c:pt idx="4">
                  <c:v>出场物流</c:v>
                </c:pt>
                <c:pt idx="5">
                  <c:v>差旅</c:v>
                </c:pt>
              </c:strCache>
            </c:strRef>
          </c:cat>
          <c:val>
            <c:numRef>
              <c:f>('14. Results - Percentage Split'!$E$42,'14. Results - Percentage Split'!$E$44,'14. Results - Percentage Split'!$E$46,'14. Results - Percentage Split'!$E$48,'14. Results - Percentage Split'!$E$50,'14. Results - Percentage Split'!$E$52)</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7BB2-4CC8-B6C5-F4516EC8AF4C}"/>
            </c:ext>
          </c:extLst>
        </c:ser>
        <c:ser>
          <c:idx val="1"/>
          <c:order val="1"/>
          <c:dPt>
            <c:idx val="0"/>
            <c:bubble3D val="0"/>
            <c:extLst>
              <c:ext xmlns:c16="http://schemas.microsoft.com/office/drawing/2014/chart" uri="{C3380CC4-5D6E-409C-BE32-E72D297353CC}">
                <c16:uniqueId val="{00000007-7BB2-4CC8-B6C5-F4516EC8AF4C}"/>
              </c:ext>
            </c:extLst>
          </c:dPt>
          <c:dPt>
            <c:idx val="1"/>
            <c:bubble3D val="0"/>
            <c:extLst>
              <c:ext xmlns:c16="http://schemas.microsoft.com/office/drawing/2014/chart" uri="{C3380CC4-5D6E-409C-BE32-E72D297353CC}">
                <c16:uniqueId val="{00000008-7BB2-4CC8-B6C5-F4516EC8AF4C}"/>
              </c:ext>
            </c:extLst>
          </c:dPt>
          <c:dPt>
            <c:idx val="2"/>
            <c:bubble3D val="0"/>
            <c:extLst>
              <c:ext xmlns:c16="http://schemas.microsoft.com/office/drawing/2014/chart" uri="{C3380CC4-5D6E-409C-BE32-E72D297353CC}">
                <c16:uniqueId val="{00000009-7BB2-4CC8-B6C5-F4516EC8AF4C}"/>
              </c:ext>
            </c:extLst>
          </c:dPt>
          <c:dPt>
            <c:idx val="3"/>
            <c:bubble3D val="0"/>
            <c:extLst>
              <c:ext xmlns:c16="http://schemas.microsoft.com/office/drawing/2014/chart" uri="{C3380CC4-5D6E-409C-BE32-E72D297353CC}">
                <c16:uniqueId val="{0000000A-7BB2-4CC8-B6C5-F4516EC8AF4C}"/>
              </c:ext>
            </c:extLst>
          </c:dPt>
          <c:dPt>
            <c:idx val="4"/>
            <c:bubble3D val="0"/>
            <c:extLst>
              <c:ext xmlns:c16="http://schemas.microsoft.com/office/drawing/2014/chart" uri="{C3380CC4-5D6E-409C-BE32-E72D297353CC}">
                <c16:uniqueId val="{0000000B-7BB2-4CC8-B6C5-F4516EC8AF4C}"/>
              </c:ext>
            </c:extLst>
          </c:dPt>
          <c:dPt>
            <c:idx val="5"/>
            <c:bubble3D val="0"/>
            <c:extLst>
              <c:ext xmlns:c16="http://schemas.microsoft.com/office/drawing/2014/chart" uri="{C3380CC4-5D6E-409C-BE32-E72D297353CC}">
                <c16:uniqueId val="{0000000C-7BB2-4CC8-B6C5-F4516EC8AF4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Split'!$D$42,'14. Results - Percentage Split'!$D$44,'14. Results - Percentage Split'!$D$46,'14. Results - Percentage Split'!$D$48,'14. Results - Percentage Split'!$D$50,'14. Results - Percentage Split'!$D$52)</c:f>
              <c:strCache>
                <c:ptCount val="6"/>
                <c:pt idx="0">
                  <c:v>现场燃烧</c:v>
                </c:pt>
                <c:pt idx="1">
                  <c:v>现场车辆</c:v>
                </c:pt>
                <c:pt idx="2">
                  <c:v>过程和逸散性排放</c:v>
                </c:pt>
                <c:pt idx="3">
                  <c:v>入场物流</c:v>
                </c:pt>
                <c:pt idx="4">
                  <c:v>出场物流</c:v>
                </c:pt>
                <c:pt idx="5">
                  <c:v>差旅</c:v>
                </c:pt>
              </c:strCache>
            </c:strRef>
          </c:cat>
          <c:val>
            <c:numRef>
              <c:f>'14. Results - Percentage Split'!$E$42</c:f>
              <c:numCache>
                <c:formatCode>0%</c:formatCode>
                <c:ptCount val="1"/>
                <c:pt idx="0">
                  <c:v>0</c:v>
                </c:pt>
              </c:numCache>
            </c:numRef>
          </c:val>
          <c:extLst>
            <c:ext xmlns:c16="http://schemas.microsoft.com/office/drawing/2014/chart" uri="{C3380CC4-5D6E-409C-BE32-E72D297353CC}">
              <c16:uniqueId val="{0000000D-7BB2-4CC8-B6C5-F4516EC8AF4C}"/>
            </c:ext>
          </c:extLst>
        </c:ser>
        <c:ser>
          <c:idx val="2"/>
          <c:order val="2"/>
          <c:dPt>
            <c:idx val="0"/>
            <c:bubble3D val="0"/>
            <c:extLst>
              <c:ext xmlns:c16="http://schemas.microsoft.com/office/drawing/2014/chart" uri="{C3380CC4-5D6E-409C-BE32-E72D297353CC}">
                <c16:uniqueId val="{0000000E-7BB2-4CC8-B6C5-F4516EC8AF4C}"/>
              </c:ext>
            </c:extLst>
          </c:dPt>
          <c:dPt>
            <c:idx val="1"/>
            <c:bubble3D val="0"/>
            <c:extLst>
              <c:ext xmlns:c16="http://schemas.microsoft.com/office/drawing/2014/chart" uri="{C3380CC4-5D6E-409C-BE32-E72D297353CC}">
                <c16:uniqueId val="{0000000F-7BB2-4CC8-B6C5-F4516EC8AF4C}"/>
              </c:ext>
            </c:extLst>
          </c:dPt>
          <c:dPt>
            <c:idx val="2"/>
            <c:bubble3D val="0"/>
            <c:extLst>
              <c:ext xmlns:c16="http://schemas.microsoft.com/office/drawing/2014/chart" uri="{C3380CC4-5D6E-409C-BE32-E72D297353CC}">
                <c16:uniqueId val="{00000010-7BB2-4CC8-B6C5-F4516EC8AF4C}"/>
              </c:ext>
            </c:extLst>
          </c:dPt>
          <c:dPt>
            <c:idx val="3"/>
            <c:bubble3D val="0"/>
            <c:extLst>
              <c:ext xmlns:c16="http://schemas.microsoft.com/office/drawing/2014/chart" uri="{C3380CC4-5D6E-409C-BE32-E72D297353CC}">
                <c16:uniqueId val="{00000011-7BB2-4CC8-B6C5-F4516EC8AF4C}"/>
              </c:ext>
            </c:extLst>
          </c:dPt>
          <c:dPt>
            <c:idx val="4"/>
            <c:bubble3D val="0"/>
            <c:extLst>
              <c:ext xmlns:c16="http://schemas.microsoft.com/office/drawing/2014/chart" uri="{C3380CC4-5D6E-409C-BE32-E72D297353CC}">
                <c16:uniqueId val="{00000012-7BB2-4CC8-B6C5-F4516EC8AF4C}"/>
              </c:ext>
            </c:extLst>
          </c:dPt>
          <c:dPt>
            <c:idx val="5"/>
            <c:bubble3D val="0"/>
            <c:extLst>
              <c:ext xmlns:c16="http://schemas.microsoft.com/office/drawing/2014/chart" uri="{C3380CC4-5D6E-409C-BE32-E72D297353CC}">
                <c16:uniqueId val="{00000013-7BB2-4CC8-B6C5-F4516EC8AF4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Split'!$D$42,'14. Results - Percentage Split'!$D$44,'14. Results - Percentage Split'!$D$46,'14. Results - Percentage Split'!$D$48,'14. Results - Percentage Split'!$D$50,'14. Results - Percentage Split'!$D$52)</c:f>
              <c:strCache>
                <c:ptCount val="6"/>
                <c:pt idx="0">
                  <c:v>现场燃烧</c:v>
                </c:pt>
                <c:pt idx="1">
                  <c:v>现场车辆</c:v>
                </c:pt>
                <c:pt idx="2">
                  <c:v>过程和逸散性排放</c:v>
                </c:pt>
                <c:pt idx="3">
                  <c:v>入场物流</c:v>
                </c:pt>
                <c:pt idx="4">
                  <c:v>出场物流</c:v>
                </c:pt>
                <c:pt idx="5">
                  <c:v>差旅</c:v>
                </c:pt>
              </c:strCache>
            </c:strRef>
          </c:cat>
          <c:val>
            <c:numRef>
              <c:f>'14. Results - Percentage Split'!$D$44</c:f>
              <c:numCache>
                <c:formatCode>General</c:formatCode>
                <c:ptCount val="1"/>
                <c:pt idx="0">
                  <c:v>0</c:v>
                </c:pt>
              </c:numCache>
            </c:numRef>
          </c:val>
          <c:extLst>
            <c:ext xmlns:c16="http://schemas.microsoft.com/office/drawing/2014/chart" uri="{C3380CC4-5D6E-409C-BE32-E72D297353CC}">
              <c16:uniqueId val="{00000014-7BB2-4CC8-B6C5-F4516EC8AF4C}"/>
            </c:ext>
          </c:extLst>
        </c:ser>
        <c:ser>
          <c:idx val="3"/>
          <c:order val="3"/>
          <c:dPt>
            <c:idx val="0"/>
            <c:bubble3D val="0"/>
            <c:extLst>
              <c:ext xmlns:c16="http://schemas.microsoft.com/office/drawing/2014/chart" uri="{C3380CC4-5D6E-409C-BE32-E72D297353CC}">
                <c16:uniqueId val="{00000015-7BB2-4CC8-B6C5-F4516EC8AF4C}"/>
              </c:ext>
            </c:extLst>
          </c:dPt>
          <c:dPt>
            <c:idx val="1"/>
            <c:bubble3D val="0"/>
            <c:extLst>
              <c:ext xmlns:c16="http://schemas.microsoft.com/office/drawing/2014/chart" uri="{C3380CC4-5D6E-409C-BE32-E72D297353CC}">
                <c16:uniqueId val="{00000016-7BB2-4CC8-B6C5-F4516EC8AF4C}"/>
              </c:ext>
            </c:extLst>
          </c:dPt>
          <c:dPt>
            <c:idx val="2"/>
            <c:bubble3D val="0"/>
            <c:extLst>
              <c:ext xmlns:c16="http://schemas.microsoft.com/office/drawing/2014/chart" uri="{C3380CC4-5D6E-409C-BE32-E72D297353CC}">
                <c16:uniqueId val="{00000017-7BB2-4CC8-B6C5-F4516EC8AF4C}"/>
              </c:ext>
            </c:extLst>
          </c:dPt>
          <c:dPt>
            <c:idx val="3"/>
            <c:bubble3D val="0"/>
            <c:extLst>
              <c:ext xmlns:c16="http://schemas.microsoft.com/office/drawing/2014/chart" uri="{C3380CC4-5D6E-409C-BE32-E72D297353CC}">
                <c16:uniqueId val="{00000018-7BB2-4CC8-B6C5-F4516EC8AF4C}"/>
              </c:ext>
            </c:extLst>
          </c:dPt>
          <c:dPt>
            <c:idx val="4"/>
            <c:bubble3D val="0"/>
            <c:extLst>
              <c:ext xmlns:c16="http://schemas.microsoft.com/office/drawing/2014/chart" uri="{C3380CC4-5D6E-409C-BE32-E72D297353CC}">
                <c16:uniqueId val="{00000019-7BB2-4CC8-B6C5-F4516EC8AF4C}"/>
              </c:ext>
            </c:extLst>
          </c:dPt>
          <c:dPt>
            <c:idx val="5"/>
            <c:bubble3D val="0"/>
            <c:extLst>
              <c:ext xmlns:c16="http://schemas.microsoft.com/office/drawing/2014/chart" uri="{C3380CC4-5D6E-409C-BE32-E72D297353CC}">
                <c16:uniqueId val="{0000001A-7BB2-4CC8-B6C5-F4516EC8AF4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Split'!$D$42,'14. Results - Percentage Split'!$D$44,'14. Results - Percentage Split'!$D$46,'14. Results - Percentage Split'!$D$48,'14. Results - Percentage Split'!$D$50,'14. Results - Percentage Split'!$D$52)</c:f>
              <c:strCache>
                <c:ptCount val="6"/>
                <c:pt idx="0">
                  <c:v>现场燃烧</c:v>
                </c:pt>
                <c:pt idx="1">
                  <c:v>现场车辆</c:v>
                </c:pt>
                <c:pt idx="2">
                  <c:v>过程和逸散性排放</c:v>
                </c:pt>
                <c:pt idx="3">
                  <c:v>入场物流</c:v>
                </c:pt>
                <c:pt idx="4">
                  <c:v>出场物流</c:v>
                </c:pt>
                <c:pt idx="5">
                  <c:v>差旅</c:v>
                </c:pt>
              </c:strCache>
            </c:strRef>
          </c:cat>
          <c:val>
            <c:numRef>
              <c:f>'14. Results - Percentage Split'!$E$44</c:f>
              <c:numCache>
                <c:formatCode>0%</c:formatCode>
                <c:ptCount val="1"/>
                <c:pt idx="0">
                  <c:v>0</c:v>
                </c:pt>
              </c:numCache>
            </c:numRef>
          </c:val>
          <c:extLst>
            <c:ext xmlns:c16="http://schemas.microsoft.com/office/drawing/2014/chart" uri="{C3380CC4-5D6E-409C-BE32-E72D297353CC}">
              <c16:uniqueId val="{0000001B-7BB2-4CC8-B6C5-F4516EC8AF4C}"/>
            </c:ext>
          </c:extLst>
        </c:ser>
        <c:ser>
          <c:idx val="4"/>
          <c:order val="4"/>
          <c:dPt>
            <c:idx val="0"/>
            <c:bubble3D val="0"/>
            <c:extLst>
              <c:ext xmlns:c16="http://schemas.microsoft.com/office/drawing/2014/chart" uri="{C3380CC4-5D6E-409C-BE32-E72D297353CC}">
                <c16:uniqueId val="{0000001C-7BB2-4CC8-B6C5-F4516EC8AF4C}"/>
              </c:ext>
            </c:extLst>
          </c:dPt>
          <c:dPt>
            <c:idx val="1"/>
            <c:bubble3D val="0"/>
            <c:extLst>
              <c:ext xmlns:c16="http://schemas.microsoft.com/office/drawing/2014/chart" uri="{C3380CC4-5D6E-409C-BE32-E72D297353CC}">
                <c16:uniqueId val="{0000001D-7BB2-4CC8-B6C5-F4516EC8AF4C}"/>
              </c:ext>
            </c:extLst>
          </c:dPt>
          <c:dPt>
            <c:idx val="2"/>
            <c:bubble3D val="0"/>
            <c:extLst>
              <c:ext xmlns:c16="http://schemas.microsoft.com/office/drawing/2014/chart" uri="{C3380CC4-5D6E-409C-BE32-E72D297353CC}">
                <c16:uniqueId val="{0000001E-7BB2-4CC8-B6C5-F4516EC8AF4C}"/>
              </c:ext>
            </c:extLst>
          </c:dPt>
          <c:dPt>
            <c:idx val="3"/>
            <c:bubble3D val="0"/>
            <c:extLst>
              <c:ext xmlns:c16="http://schemas.microsoft.com/office/drawing/2014/chart" uri="{C3380CC4-5D6E-409C-BE32-E72D297353CC}">
                <c16:uniqueId val="{0000001F-7BB2-4CC8-B6C5-F4516EC8AF4C}"/>
              </c:ext>
            </c:extLst>
          </c:dPt>
          <c:dPt>
            <c:idx val="4"/>
            <c:bubble3D val="0"/>
            <c:extLst>
              <c:ext xmlns:c16="http://schemas.microsoft.com/office/drawing/2014/chart" uri="{C3380CC4-5D6E-409C-BE32-E72D297353CC}">
                <c16:uniqueId val="{00000020-7BB2-4CC8-B6C5-F4516EC8AF4C}"/>
              </c:ext>
            </c:extLst>
          </c:dPt>
          <c:dPt>
            <c:idx val="5"/>
            <c:bubble3D val="0"/>
            <c:extLst>
              <c:ext xmlns:c16="http://schemas.microsoft.com/office/drawing/2014/chart" uri="{C3380CC4-5D6E-409C-BE32-E72D297353CC}">
                <c16:uniqueId val="{00000021-7BB2-4CC8-B6C5-F4516EC8AF4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Split'!$D$42,'14. Results - Percentage Split'!$D$44,'14. Results - Percentage Split'!$D$46,'14. Results - Percentage Split'!$D$48,'14. Results - Percentage Split'!$D$50,'14. Results - Percentage Split'!$D$52)</c:f>
              <c:strCache>
                <c:ptCount val="6"/>
                <c:pt idx="0">
                  <c:v>现场燃烧</c:v>
                </c:pt>
                <c:pt idx="1">
                  <c:v>现场车辆</c:v>
                </c:pt>
                <c:pt idx="2">
                  <c:v>过程和逸散性排放</c:v>
                </c:pt>
                <c:pt idx="3">
                  <c:v>入场物流</c:v>
                </c:pt>
                <c:pt idx="4">
                  <c:v>出场物流</c:v>
                </c:pt>
                <c:pt idx="5">
                  <c:v>差旅</c:v>
                </c:pt>
              </c:strCache>
            </c:strRef>
          </c:cat>
          <c:val>
            <c:numRef>
              <c:f>'14. Results - Percentage Split'!$D$46</c:f>
              <c:numCache>
                <c:formatCode>General</c:formatCode>
                <c:ptCount val="1"/>
                <c:pt idx="0">
                  <c:v>0</c:v>
                </c:pt>
              </c:numCache>
            </c:numRef>
          </c:val>
          <c:extLst>
            <c:ext xmlns:c16="http://schemas.microsoft.com/office/drawing/2014/chart" uri="{C3380CC4-5D6E-409C-BE32-E72D297353CC}">
              <c16:uniqueId val="{00000022-7BB2-4CC8-B6C5-F4516EC8AF4C}"/>
            </c:ext>
          </c:extLst>
        </c:ser>
        <c:ser>
          <c:idx val="5"/>
          <c:order val="5"/>
          <c:dPt>
            <c:idx val="0"/>
            <c:bubble3D val="0"/>
            <c:extLst>
              <c:ext xmlns:c16="http://schemas.microsoft.com/office/drawing/2014/chart" uri="{C3380CC4-5D6E-409C-BE32-E72D297353CC}">
                <c16:uniqueId val="{00000023-7BB2-4CC8-B6C5-F4516EC8AF4C}"/>
              </c:ext>
            </c:extLst>
          </c:dPt>
          <c:dPt>
            <c:idx val="1"/>
            <c:bubble3D val="0"/>
            <c:extLst>
              <c:ext xmlns:c16="http://schemas.microsoft.com/office/drawing/2014/chart" uri="{C3380CC4-5D6E-409C-BE32-E72D297353CC}">
                <c16:uniqueId val="{00000024-7BB2-4CC8-B6C5-F4516EC8AF4C}"/>
              </c:ext>
            </c:extLst>
          </c:dPt>
          <c:dPt>
            <c:idx val="2"/>
            <c:bubble3D val="0"/>
            <c:extLst>
              <c:ext xmlns:c16="http://schemas.microsoft.com/office/drawing/2014/chart" uri="{C3380CC4-5D6E-409C-BE32-E72D297353CC}">
                <c16:uniqueId val="{00000025-7BB2-4CC8-B6C5-F4516EC8AF4C}"/>
              </c:ext>
            </c:extLst>
          </c:dPt>
          <c:dPt>
            <c:idx val="3"/>
            <c:bubble3D val="0"/>
            <c:extLst>
              <c:ext xmlns:c16="http://schemas.microsoft.com/office/drawing/2014/chart" uri="{C3380CC4-5D6E-409C-BE32-E72D297353CC}">
                <c16:uniqueId val="{00000026-7BB2-4CC8-B6C5-F4516EC8AF4C}"/>
              </c:ext>
            </c:extLst>
          </c:dPt>
          <c:dPt>
            <c:idx val="4"/>
            <c:bubble3D val="0"/>
            <c:extLst>
              <c:ext xmlns:c16="http://schemas.microsoft.com/office/drawing/2014/chart" uri="{C3380CC4-5D6E-409C-BE32-E72D297353CC}">
                <c16:uniqueId val="{00000027-7BB2-4CC8-B6C5-F4516EC8AF4C}"/>
              </c:ext>
            </c:extLst>
          </c:dPt>
          <c:dPt>
            <c:idx val="5"/>
            <c:bubble3D val="0"/>
            <c:extLst>
              <c:ext xmlns:c16="http://schemas.microsoft.com/office/drawing/2014/chart" uri="{C3380CC4-5D6E-409C-BE32-E72D297353CC}">
                <c16:uniqueId val="{00000028-7BB2-4CC8-B6C5-F4516EC8AF4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Split'!$D$42,'14. Results - Percentage Split'!$D$44,'14. Results - Percentage Split'!$D$46,'14. Results - Percentage Split'!$D$48,'14. Results - Percentage Split'!$D$50,'14. Results - Percentage Split'!$D$52)</c:f>
              <c:strCache>
                <c:ptCount val="6"/>
                <c:pt idx="0">
                  <c:v>现场燃烧</c:v>
                </c:pt>
                <c:pt idx="1">
                  <c:v>现场车辆</c:v>
                </c:pt>
                <c:pt idx="2">
                  <c:v>过程和逸散性排放</c:v>
                </c:pt>
                <c:pt idx="3">
                  <c:v>入场物流</c:v>
                </c:pt>
                <c:pt idx="4">
                  <c:v>出场物流</c:v>
                </c:pt>
                <c:pt idx="5">
                  <c:v>差旅</c:v>
                </c:pt>
              </c:strCache>
            </c:strRef>
          </c:cat>
          <c:val>
            <c:numRef>
              <c:f>'14. Results - Percentage Split'!$E$46</c:f>
              <c:numCache>
                <c:formatCode>0%</c:formatCode>
                <c:ptCount val="1"/>
                <c:pt idx="0">
                  <c:v>0</c:v>
                </c:pt>
              </c:numCache>
            </c:numRef>
          </c:val>
          <c:extLst>
            <c:ext xmlns:c16="http://schemas.microsoft.com/office/drawing/2014/chart" uri="{C3380CC4-5D6E-409C-BE32-E72D297353CC}">
              <c16:uniqueId val="{00000029-7BB2-4CC8-B6C5-F4516EC8AF4C}"/>
            </c:ext>
          </c:extLst>
        </c:ser>
        <c:ser>
          <c:idx val="6"/>
          <c:order val="6"/>
          <c:dPt>
            <c:idx val="0"/>
            <c:bubble3D val="0"/>
            <c:extLst>
              <c:ext xmlns:c16="http://schemas.microsoft.com/office/drawing/2014/chart" uri="{C3380CC4-5D6E-409C-BE32-E72D297353CC}">
                <c16:uniqueId val="{0000002A-7BB2-4CC8-B6C5-F4516EC8AF4C}"/>
              </c:ext>
            </c:extLst>
          </c:dPt>
          <c:dPt>
            <c:idx val="1"/>
            <c:bubble3D val="0"/>
            <c:extLst>
              <c:ext xmlns:c16="http://schemas.microsoft.com/office/drawing/2014/chart" uri="{C3380CC4-5D6E-409C-BE32-E72D297353CC}">
                <c16:uniqueId val="{0000002B-7BB2-4CC8-B6C5-F4516EC8AF4C}"/>
              </c:ext>
            </c:extLst>
          </c:dPt>
          <c:dPt>
            <c:idx val="2"/>
            <c:bubble3D val="0"/>
            <c:extLst>
              <c:ext xmlns:c16="http://schemas.microsoft.com/office/drawing/2014/chart" uri="{C3380CC4-5D6E-409C-BE32-E72D297353CC}">
                <c16:uniqueId val="{0000002C-7BB2-4CC8-B6C5-F4516EC8AF4C}"/>
              </c:ext>
            </c:extLst>
          </c:dPt>
          <c:dPt>
            <c:idx val="3"/>
            <c:bubble3D val="0"/>
            <c:extLst>
              <c:ext xmlns:c16="http://schemas.microsoft.com/office/drawing/2014/chart" uri="{C3380CC4-5D6E-409C-BE32-E72D297353CC}">
                <c16:uniqueId val="{0000002D-7BB2-4CC8-B6C5-F4516EC8AF4C}"/>
              </c:ext>
            </c:extLst>
          </c:dPt>
          <c:dPt>
            <c:idx val="4"/>
            <c:bubble3D val="0"/>
            <c:extLst>
              <c:ext xmlns:c16="http://schemas.microsoft.com/office/drawing/2014/chart" uri="{C3380CC4-5D6E-409C-BE32-E72D297353CC}">
                <c16:uniqueId val="{0000002E-7BB2-4CC8-B6C5-F4516EC8AF4C}"/>
              </c:ext>
            </c:extLst>
          </c:dPt>
          <c:dPt>
            <c:idx val="5"/>
            <c:bubble3D val="0"/>
            <c:extLst>
              <c:ext xmlns:c16="http://schemas.microsoft.com/office/drawing/2014/chart" uri="{C3380CC4-5D6E-409C-BE32-E72D297353CC}">
                <c16:uniqueId val="{0000002F-7BB2-4CC8-B6C5-F4516EC8AF4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Split'!$D$42,'14. Results - Percentage Split'!$D$44,'14. Results - Percentage Split'!$D$46,'14. Results - Percentage Split'!$D$48,'14. Results - Percentage Split'!$D$50,'14. Results - Percentage Split'!$D$52)</c:f>
              <c:strCache>
                <c:ptCount val="6"/>
                <c:pt idx="0">
                  <c:v>现场燃烧</c:v>
                </c:pt>
                <c:pt idx="1">
                  <c:v>现场车辆</c:v>
                </c:pt>
                <c:pt idx="2">
                  <c:v>过程和逸散性排放</c:v>
                </c:pt>
                <c:pt idx="3">
                  <c:v>入场物流</c:v>
                </c:pt>
                <c:pt idx="4">
                  <c:v>出场物流</c:v>
                </c:pt>
                <c:pt idx="5">
                  <c:v>差旅</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30-7BB2-4CC8-B6C5-F4516EC8AF4C}"/>
            </c:ext>
          </c:extLst>
        </c:ser>
        <c:ser>
          <c:idx val="7"/>
          <c:order val="7"/>
          <c:dPt>
            <c:idx val="0"/>
            <c:bubble3D val="0"/>
            <c:extLst>
              <c:ext xmlns:c16="http://schemas.microsoft.com/office/drawing/2014/chart" uri="{C3380CC4-5D6E-409C-BE32-E72D297353CC}">
                <c16:uniqueId val="{00000031-7BB2-4CC8-B6C5-F4516EC8AF4C}"/>
              </c:ext>
            </c:extLst>
          </c:dPt>
          <c:dPt>
            <c:idx val="1"/>
            <c:bubble3D val="0"/>
            <c:extLst>
              <c:ext xmlns:c16="http://schemas.microsoft.com/office/drawing/2014/chart" uri="{C3380CC4-5D6E-409C-BE32-E72D297353CC}">
                <c16:uniqueId val="{00000032-7BB2-4CC8-B6C5-F4516EC8AF4C}"/>
              </c:ext>
            </c:extLst>
          </c:dPt>
          <c:dPt>
            <c:idx val="2"/>
            <c:bubble3D val="0"/>
            <c:extLst>
              <c:ext xmlns:c16="http://schemas.microsoft.com/office/drawing/2014/chart" uri="{C3380CC4-5D6E-409C-BE32-E72D297353CC}">
                <c16:uniqueId val="{00000033-7BB2-4CC8-B6C5-F4516EC8AF4C}"/>
              </c:ext>
            </c:extLst>
          </c:dPt>
          <c:dPt>
            <c:idx val="3"/>
            <c:bubble3D val="0"/>
            <c:extLst>
              <c:ext xmlns:c16="http://schemas.microsoft.com/office/drawing/2014/chart" uri="{C3380CC4-5D6E-409C-BE32-E72D297353CC}">
                <c16:uniqueId val="{00000034-7BB2-4CC8-B6C5-F4516EC8AF4C}"/>
              </c:ext>
            </c:extLst>
          </c:dPt>
          <c:dPt>
            <c:idx val="4"/>
            <c:bubble3D val="0"/>
            <c:extLst>
              <c:ext xmlns:c16="http://schemas.microsoft.com/office/drawing/2014/chart" uri="{C3380CC4-5D6E-409C-BE32-E72D297353CC}">
                <c16:uniqueId val="{00000035-7BB2-4CC8-B6C5-F4516EC8AF4C}"/>
              </c:ext>
            </c:extLst>
          </c:dPt>
          <c:dPt>
            <c:idx val="5"/>
            <c:bubble3D val="0"/>
            <c:extLst>
              <c:ext xmlns:c16="http://schemas.microsoft.com/office/drawing/2014/chart" uri="{C3380CC4-5D6E-409C-BE32-E72D297353CC}">
                <c16:uniqueId val="{00000036-7BB2-4CC8-B6C5-F4516EC8AF4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Split'!$D$42,'14. Results - Percentage Split'!$D$44,'14. Results - Percentage Split'!$D$46,'14. Results - Percentage Split'!$D$48,'14. Results - Percentage Split'!$D$50,'14. Results - Percentage Split'!$D$52)</c:f>
              <c:strCache>
                <c:ptCount val="6"/>
                <c:pt idx="0">
                  <c:v>现场燃烧</c:v>
                </c:pt>
                <c:pt idx="1">
                  <c:v>现场车辆</c:v>
                </c:pt>
                <c:pt idx="2">
                  <c:v>过程和逸散性排放</c:v>
                </c:pt>
                <c:pt idx="3">
                  <c:v>入场物流</c:v>
                </c:pt>
                <c:pt idx="4">
                  <c:v>出场物流</c:v>
                </c:pt>
                <c:pt idx="5">
                  <c:v>差旅</c:v>
                </c:pt>
              </c:strCache>
            </c:strRef>
          </c:cat>
          <c:val>
            <c:numRef>
              <c:f>'14. Results - Percentage Split'!$D$48</c:f>
              <c:numCache>
                <c:formatCode>General</c:formatCode>
                <c:ptCount val="1"/>
                <c:pt idx="0">
                  <c:v>0</c:v>
                </c:pt>
              </c:numCache>
            </c:numRef>
          </c:val>
          <c:extLst>
            <c:ext xmlns:c16="http://schemas.microsoft.com/office/drawing/2014/chart" uri="{C3380CC4-5D6E-409C-BE32-E72D297353CC}">
              <c16:uniqueId val="{00000037-7BB2-4CC8-B6C5-F4516EC8AF4C}"/>
            </c:ext>
          </c:extLst>
        </c:ser>
        <c:ser>
          <c:idx val="8"/>
          <c:order val="8"/>
          <c:dPt>
            <c:idx val="0"/>
            <c:bubble3D val="0"/>
            <c:extLst>
              <c:ext xmlns:c16="http://schemas.microsoft.com/office/drawing/2014/chart" uri="{C3380CC4-5D6E-409C-BE32-E72D297353CC}">
                <c16:uniqueId val="{00000038-7BB2-4CC8-B6C5-F4516EC8AF4C}"/>
              </c:ext>
            </c:extLst>
          </c:dPt>
          <c:dPt>
            <c:idx val="1"/>
            <c:bubble3D val="0"/>
            <c:extLst>
              <c:ext xmlns:c16="http://schemas.microsoft.com/office/drawing/2014/chart" uri="{C3380CC4-5D6E-409C-BE32-E72D297353CC}">
                <c16:uniqueId val="{00000039-7BB2-4CC8-B6C5-F4516EC8AF4C}"/>
              </c:ext>
            </c:extLst>
          </c:dPt>
          <c:dPt>
            <c:idx val="2"/>
            <c:bubble3D val="0"/>
            <c:extLst>
              <c:ext xmlns:c16="http://schemas.microsoft.com/office/drawing/2014/chart" uri="{C3380CC4-5D6E-409C-BE32-E72D297353CC}">
                <c16:uniqueId val="{0000003A-7BB2-4CC8-B6C5-F4516EC8AF4C}"/>
              </c:ext>
            </c:extLst>
          </c:dPt>
          <c:dPt>
            <c:idx val="3"/>
            <c:bubble3D val="0"/>
            <c:extLst>
              <c:ext xmlns:c16="http://schemas.microsoft.com/office/drawing/2014/chart" uri="{C3380CC4-5D6E-409C-BE32-E72D297353CC}">
                <c16:uniqueId val="{0000003B-7BB2-4CC8-B6C5-F4516EC8AF4C}"/>
              </c:ext>
            </c:extLst>
          </c:dPt>
          <c:dPt>
            <c:idx val="4"/>
            <c:bubble3D val="0"/>
            <c:extLst>
              <c:ext xmlns:c16="http://schemas.microsoft.com/office/drawing/2014/chart" uri="{C3380CC4-5D6E-409C-BE32-E72D297353CC}">
                <c16:uniqueId val="{0000003C-7BB2-4CC8-B6C5-F4516EC8AF4C}"/>
              </c:ext>
            </c:extLst>
          </c:dPt>
          <c:dPt>
            <c:idx val="5"/>
            <c:bubble3D val="0"/>
            <c:extLst>
              <c:ext xmlns:c16="http://schemas.microsoft.com/office/drawing/2014/chart" uri="{C3380CC4-5D6E-409C-BE32-E72D297353CC}">
                <c16:uniqueId val="{0000003D-7BB2-4CC8-B6C5-F4516EC8AF4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Split'!$D$42,'14. Results - Percentage Split'!$D$44,'14. Results - Percentage Split'!$D$46,'14. Results - Percentage Split'!$D$48,'14. Results - Percentage Split'!$D$50,'14. Results - Percentage Split'!$D$52)</c:f>
              <c:strCache>
                <c:ptCount val="6"/>
                <c:pt idx="0">
                  <c:v>现场燃烧</c:v>
                </c:pt>
                <c:pt idx="1">
                  <c:v>现场车辆</c:v>
                </c:pt>
                <c:pt idx="2">
                  <c:v>过程和逸散性排放</c:v>
                </c:pt>
                <c:pt idx="3">
                  <c:v>入场物流</c:v>
                </c:pt>
                <c:pt idx="4">
                  <c:v>出场物流</c:v>
                </c:pt>
                <c:pt idx="5">
                  <c:v>差旅</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3E-7BB2-4CC8-B6C5-F4516EC8AF4C}"/>
            </c:ext>
          </c:extLst>
        </c:ser>
        <c:ser>
          <c:idx val="9"/>
          <c:order val="9"/>
          <c:dPt>
            <c:idx val="0"/>
            <c:bubble3D val="0"/>
            <c:extLst>
              <c:ext xmlns:c16="http://schemas.microsoft.com/office/drawing/2014/chart" uri="{C3380CC4-5D6E-409C-BE32-E72D297353CC}">
                <c16:uniqueId val="{0000003F-7BB2-4CC8-B6C5-F4516EC8AF4C}"/>
              </c:ext>
            </c:extLst>
          </c:dPt>
          <c:dPt>
            <c:idx val="1"/>
            <c:bubble3D val="0"/>
            <c:extLst>
              <c:ext xmlns:c16="http://schemas.microsoft.com/office/drawing/2014/chart" uri="{C3380CC4-5D6E-409C-BE32-E72D297353CC}">
                <c16:uniqueId val="{00000040-7BB2-4CC8-B6C5-F4516EC8AF4C}"/>
              </c:ext>
            </c:extLst>
          </c:dPt>
          <c:dPt>
            <c:idx val="2"/>
            <c:bubble3D val="0"/>
            <c:extLst>
              <c:ext xmlns:c16="http://schemas.microsoft.com/office/drawing/2014/chart" uri="{C3380CC4-5D6E-409C-BE32-E72D297353CC}">
                <c16:uniqueId val="{00000041-7BB2-4CC8-B6C5-F4516EC8AF4C}"/>
              </c:ext>
            </c:extLst>
          </c:dPt>
          <c:dPt>
            <c:idx val="3"/>
            <c:bubble3D val="0"/>
            <c:extLst>
              <c:ext xmlns:c16="http://schemas.microsoft.com/office/drawing/2014/chart" uri="{C3380CC4-5D6E-409C-BE32-E72D297353CC}">
                <c16:uniqueId val="{00000042-7BB2-4CC8-B6C5-F4516EC8AF4C}"/>
              </c:ext>
            </c:extLst>
          </c:dPt>
          <c:dPt>
            <c:idx val="4"/>
            <c:bubble3D val="0"/>
            <c:extLst>
              <c:ext xmlns:c16="http://schemas.microsoft.com/office/drawing/2014/chart" uri="{C3380CC4-5D6E-409C-BE32-E72D297353CC}">
                <c16:uniqueId val="{00000043-7BB2-4CC8-B6C5-F4516EC8AF4C}"/>
              </c:ext>
            </c:extLst>
          </c:dPt>
          <c:dPt>
            <c:idx val="5"/>
            <c:bubble3D val="0"/>
            <c:extLst>
              <c:ext xmlns:c16="http://schemas.microsoft.com/office/drawing/2014/chart" uri="{C3380CC4-5D6E-409C-BE32-E72D297353CC}">
                <c16:uniqueId val="{00000044-7BB2-4CC8-B6C5-F4516EC8AF4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Split'!$D$42,'14. Results - Percentage Split'!$D$44,'14. Results - Percentage Split'!$D$46,'14. Results - Percentage Split'!$D$48,'14. Results - Percentage Split'!$D$50,'14. Results - Percentage Split'!$D$52)</c:f>
              <c:strCache>
                <c:ptCount val="6"/>
                <c:pt idx="0">
                  <c:v>现场燃烧</c:v>
                </c:pt>
                <c:pt idx="1">
                  <c:v>现场车辆</c:v>
                </c:pt>
                <c:pt idx="2">
                  <c:v>过程和逸散性排放</c:v>
                </c:pt>
                <c:pt idx="3">
                  <c:v>入场物流</c:v>
                </c:pt>
                <c:pt idx="4">
                  <c:v>出场物流</c:v>
                </c:pt>
                <c:pt idx="5">
                  <c:v>差旅</c:v>
                </c:pt>
              </c:strCache>
            </c:strRef>
          </c:cat>
          <c:val>
            <c:numRef>
              <c:f>'14. Results - Percentage Split'!$E$48</c:f>
              <c:numCache>
                <c:formatCode>0%</c:formatCode>
                <c:ptCount val="1"/>
                <c:pt idx="0">
                  <c:v>0</c:v>
                </c:pt>
              </c:numCache>
            </c:numRef>
          </c:val>
          <c:extLst>
            <c:ext xmlns:c16="http://schemas.microsoft.com/office/drawing/2014/chart" uri="{C3380CC4-5D6E-409C-BE32-E72D297353CC}">
              <c16:uniqueId val="{00000045-7BB2-4CC8-B6C5-F4516EC8AF4C}"/>
            </c:ext>
          </c:extLst>
        </c:ser>
        <c:ser>
          <c:idx val="10"/>
          <c:order val="10"/>
          <c:dPt>
            <c:idx val="0"/>
            <c:bubble3D val="0"/>
            <c:extLst>
              <c:ext xmlns:c16="http://schemas.microsoft.com/office/drawing/2014/chart" uri="{C3380CC4-5D6E-409C-BE32-E72D297353CC}">
                <c16:uniqueId val="{00000046-7BB2-4CC8-B6C5-F4516EC8AF4C}"/>
              </c:ext>
            </c:extLst>
          </c:dPt>
          <c:dPt>
            <c:idx val="1"/>
            <c:bubble3D val="0"/>
            <c:extLst>
              <c:ext xmlns:c16="http://schemas.microsoft.com/office/drawing/2014/chart" uri="{C3380CC4-5D6E-409C-BE32-E72D297353CC}">
                <c16:uniqueId val="{00000047-7BB2-4CC8-B6C5-F4516EC8AF4C}"/>
              </c:ext>
            </c:extLst>
          </c:dPt>
          <c:dPt>
            <c:idx val="2"/>
            <c:bubble3D val="0"/>
            <c:extLst>
              <c:ext xmlns:c16="http://schemas.microsoft.com/office/drawing/2014/chart" uri="{C3380CC4-5D6E-409C-BE32-E72D297353CC}">
                <c16:uniqueId val="{00000048-7BB2-4CC8-B6C5-F4516EC8AF4C}"/>
              </c:ext>
            </c:extLst>
          </c:dPt>
          <c:dPt>
            <c:idx val="3"/>
            <c:bubble3D val="0"/>
            <c:extLst>
              <c:ext xmlns:c16="http://schemas.microsoft.com/office/drawing/2014/chart" uri="{C3380CC4-5D6E-409C-BE32-E72D297353CC}">
                <c16:uniqueId val="{00000049-7BB2-4CC8-B6C5-F4516EC8AF4C}"/>
              </c:ext>
            </c:extLst>
          </c:dPt>
          <c:dPt>
            <c:idx val="4"/>
            <c:bubble3D val="0"/>
            <c:extLst>
              <c:ext xmlns:c16="http://schemas.microsoft.com/office/drawing/2014/chart" uri="{C3380CC4-5D6E-409C-BE32-E72D297353CC}">
                <c16:uniqueId val="{0000004A-7BB2-4CC8-B6C5-F4516EC8AF4C}"/>
              </c:ext>
            </c:extLst>
          </c:dPt>
          <c:dPt>
            <c:idx val="5"/>
            <c:bubble3D val="0"/>
            <c:extLst>
              <c:ext xmlns:c16="http://schemas.microsoft.com/office/drawing/2014/chart" uri="{C3380CC4-5D6E-409C-BE32-E72D297353CC}">
                <c16:uniqueId val="{0000004B-7BB2-4CC8-B6C5-F4516EC8AF4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Split'!$D$42,'14. Results - Percentage Split'!$D$44,'14. Results - Percentage Split'!$D$46,'14. Results - Percentage Split'!$D$48,'14. Results - Percentage Split'!$D$50,'14. Results - Percentage Split'!$D$52)</c:f>
              <c:strCache>
                <c:ptCount val="6"/>
                <c:pt idx="0">
                  <c:v>现场燃烧</c:v>
                </c:pt>
                <c:pt idx="1">
                  <c:v>现场车辆</c:v>
                </c:pt>
                <c:pt idx="2">
                  <c:v>过程和逸散性排放</c:v>
                </c:pt>
                <c:pt idx="3">
                  <c:v>入场物流</c:v>
                </c:pt>
                <c:pt idx="4">
                  <c:v>出场物流</c:v>
                </c:pt>
                <c:pt idx="5">
                  <c:v>差旅</c:v>
                </c:pt>
              </c:strCache>
            </c:strRef>
          </c:cat>
          <c:val>
            <c:numRef>
              <c:f>'14. Results - Percentage Split'!$D$52</c:f>
              <c:numCache>
                <c:formatCode>General</c:formatCode>
                <c:ptCount val="1"/>
                <c:pt idx="0">
                  <c:v>0</c:v>
                </c:pt>
              </c:numCache>
            </c:numRef>
          </c:val>
          <c:extLst>
            <c:ext xmlns:c16="http://schemas.microsoft.com/office/drawing/2014/chart" uri="{C3380CC4-5D6E-409C-BE32-E72D297353CC}">
              <c16:uniqueId val="{0000004C-7BB2-4CC8-B6C5-F4516EC8AF4C}"/>
            </c:ext>
          </c:extLst>
        </c:ser>
        <c:ser>
          <c:idx val="11"/>
          <c:order val="11"/>
          <c:dPt>
            <c:idx val="0"/>
            <c:bubble3D val="0"/>
            <c:extLst>
              <c:ext xmlns:c16="http://schemas.microsoft.com/office/drawing/2014/chart" uri="{C3380CC4-5D6E-409C-BE32-E72D297353CC}">
                <c16:uniqueId val="{0000004D-7BB2-4CC8-B6C5-F4516EC8AF4C}"/>
              </c:ext>
            </c:extLst>
          </c:dPt>
          <c:dPt>
            <c:idx val="1"/>
            <c:bubble3D val="0"/>
            <c:extLst>
              <c:ext xmlns:c16="http://schemas.microsoft.com/office/drawing/2014/chart" uri="{C3380CC4-5D6E-409C-BE32-E72D297353CC}">
                <c16:uniqueId val="{0000004E-7BB2-4CC8-B6C5-F4516EC8AF4C}"/>
              </c:ext>
            </c:extLst>
          </c:dPt>
          <c:dPt>
            <c:idx val="2"/>
            <c:bubble3D val="0"/>
            <c:extLst>
              <c:ext xmlns:c16="http://schemas.microsoft.com/office/drawing/2014/chart" uri="{C3380CC4-5D6E-409C-BE32-E72D297353CC}">
                <c16:uniqueId val="{0000004F-7BB2-4CC8-B6C5-F4516EC8AF4C}"/>
              </c:ext>
            </c:extLst>
          </c:dPt>
          <c:dPt>
            <c:idx val="3"/>
            <c:bubble3D val="0"/>
            <c:extLst>
              <c:ext xmlns:c16="http://schemas.microsoft.com/office/drawing/2014/chart" uri="{C3380CC4-5D6E-409C-BE32-E72D297353CC}">
                <c16:uniqueId val="{00000050-7BB2-4CC8-B6C5-F4516EC8AF4C}"/>
              </c:ext>
            </c:extLst>
          </c:dPt>
          <c:dPt>
            <c:idx val="4"/>
            <c:bubble3D val="0"/>
            <c:extLst>
              <c:ext xmlns:c16="http://schemas.microsoft.com/office/drawing/2014/chart" uri="{C3380CC4-5D6E-409C-BE32-E72D297353CC}">
                <c16:uniqueId val="{00000051-7BB2-4CC8-B6C5-F4516EC8AF4C}"/>
              </c:ext>
            </c:extLst>
          </c:dPt>
          <c:dPt>
            <c:idx val="5"/>
            <c:bubble3D val="0"/>
            <c:extLst>
              <c:ext xmlns:c16="http://schemas.microsoft.com/office/drawing/2014/chart" uri="{C3380CC4-5D6E-409C-BE32-E72D297353CC}">
                <c16:uniqueId val="{00000052-7BB2-4CC8-B6C5-F4516EC8AF4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Split'!$D$42,'14. Results - Percentage Split'!$D$44,'14. Results - Percentage Split'!$D$46,'14. Results - Percentage Split'!$D$48,'14. Results - Percentage Split'!$D$50,'14. Results - Percentage Split'!$D$52)</c:f>
              <c:strCache>
                <c:ptCount val="6"/>
                <c:pt idx="0">
                  <c:v>现场燃烧</c:v>
                </c:pt>
                <c:pt idx="1">
                  <c:v>现场车辆</c:v>
                </c:pt>
                <c:pt idx="2">
                  <c:v>过程和逸散性排放</c:v>
                </c:pt>
                <c:pt idx="3">
                  <c:v>入场物流</c:v>
                </c:pt>
                <c:pt idx="4">
                  <c:v>出场物流</c:v>
                </c:pt>
                <c:pt idx="5">
                  <c:v>差旅</c:v>
                </c:pt>
              </c:strCache>
            </c:strRef>
          </c:cat>
          <c:val>
            <c:numRef>
              <c:f>'14. Results - Percentage Split'!$E$52</c:f>
              <c:numCache>
                <c:formatCode>0%</c:formatCode>
                <c:ptCount val="1"/>
                <c:pt idx="0">
                  <c:v>0</c:v>
                </c:pt>
              </c:numCache>
            </c:numRef>
          </c:val>
          <c:extLst>
            <c:ext xmlns:c16="http://schemas.microsoft.com/office/drawing/2014/chart" uri="{C3380CC4-5D6E-409C-BE32-E72D297353CC}">
              <c16:uniqueId val="{00000053-7BB2-4CC8-B6C5-F4516EC8AF4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t>Scope 1 Emissions by Activity</a:t>
            </a:r>
          </a:p>
        </c:rich>
      </c:tx>
      <c:layout>
        <c:manualLayout>
          <c:xMode val="edge"/>
          <c:yMode val="edge"/>
          <c:x val="0.11124015748031496"/>
          <c:y val="1.9424401218140415E-4"/>
        </c:manualLayout>
      </c:layout>
      <c:overlay val="0"/>
      <c:spPr>
        <a:noFill/>
        <a:ln w="25400">
          <a:noFill/>
        </a:ln>
      </c:spPr>
    </c:title>
    <c:autoTitleDeleted val="0"/>
    <c:plotArea>
      <c:layout>
        <c:manualLayout>
          <c:layoutTarget val="inner"/>
          <c:xMode val="edge"/>
          <c:yMode val="edge"/>
          <c:x val="0.30204774015329922"/>
          <c:y val="0.40987934975869988"/>
          <c:w val="0.41280133618299431"/>
          <c:h val="0.47522098044196087"/>
        </c:manualLayout>
      </c:layout>
      <c:pieChart>
        <c:varyColors val="1"/>
        <c:ser>
          <c:idx val="0"/>
          <c:order val="0"/>
          <c:dPt>
            <c:idx val="0"/>
            <c:bubble3D val="0"/>
            <c:extLst>
              <c:ext xmlns:c16="http://schemas.microsoft.com/office/drawing/2014/chart" uri="{C3380CC4-5D6E-409C-BE32-E72D297353CC}">
                <c16:uniqueId val="{00000000-5701-48C8-9262-634C2B43EA4D}"/>
              </c:ext>
            </c:extLst>
          </c:dPt>
          <c:dPt>
            <c:idx val="1"/>
            <c:bubble3D val="0"/>
            <c:extLst>
              <c:ext xmlns:c16="http://schemas.microsoft.com/office/drawing/2014/chart" uri="{C3380CC4-5D6E-409C-BE32-E72D297353CC}">
                <c16:uniqueId val="{00000001-5701-48C8-9262-634C2B43EA4D}"/>
              </c:ext>
            </c:extLst>
          </c:dPt>
          <c:dPt>
            <c:idx val="2"/>
            <c:bubble3D val="0"/>
            <c:extLst>
              <c:ext xmlns:c16="http://schemas.microsoft.com/office/drawing/2014/chart" uri="{C3380CC4-5D6E-409C-BE32-E72D297353CC}">
                <c16:uniqueId val="{00000002-5701-48C8-9262-634C2B43EA4D}"/>
              </c:ext>
            </c:extLst>
          </c:dPt>
          <c:dPt>
            <c:idx val="3"/>
            <c:bubble3D val="0"/>
            <c:extLst>
              <c:ext xmlns:c16="http://schemas.microsoft.com/office/drawing/2014/chart" uri="{C3380CC4-5D6E-409C-BE32-E72D297353CC}">
                <c16:uniqueId val="{00000003-5701-48C8-9262-634C2B43EA4D}"/>
              </c:ext>
            </c:extLst>
          </c:dPt>
          <c:dPt>
            <c:idx val="4"/>
            <c:bubble3D val="0"/>
            <c:extLst>
              <c:ext xmlns:c16="http://schemas.microsoft.com/office/drawing/2014/chart" uri="{C3380CC4-5D6E-409C-BE32-E72D297353CC}">
                <c16:uniqueId val="{00000004-5701-48C8-9262-634C2B43EA4D}"/>
              </c:ext>
            </c:extLst>
          </c:dPt>
          <c:dPt>
            <c:idx val="5"/>
            <c:bubble3D val="0"/>
            <c:extLst>
              <c:ext xmlns:c16="http://schemas.microsoft.com/office/drawing/2014/chart" uri="{C3380CC4-5D6E-409C-BE32-E72D297353CC}">
                <c16:uniqueId val="{00000005-5701-48C8-9262-634C2B43EA4D}"/>
              </c:ext>
            </c:extLst>
          </c:dPt>
          <c:dLbls>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('14. Results - Percentage Split'!$D$43,'14. Results - Percentage Split'!$D$45,'14. Results - Percentage Split'!$D$47,'14. Results - Percentage Split'!$D$49,'14. Results - Percentage Split'!$D$51,'14. Results - Percentage Split'!$D$53)</c:f>
              <c:strCache>
                <c:ptCount val="6"/>
                <c:pt idx="0">
                  <c:v>On-Site Combustion</c:v>
                </c:pt>
                <c:pt idx="1">
                  <c:v>On-Site Vehicles</c:v>
                </c:pt>
                <c:pt idx="2">
                  <c:v>Process and Fugitive Emissions</c:v>
                </c:pt>
                <c:pt idx="3">
                  <c:v>Inbound Logistics</c:v>
                </c:pt>
                <c:pt idx="4">
                  <c:v>Outbound Logistics</c:v>
                </c:pt>
                <c:pt idx="5">
                  <c:v>Business Travel</c:v>
                </c:pt>
              </c:strCache>
            </c:strRef>
          </c:cat>
          <c:val>
            <c:numRef>
              <c:f>('14. Results - Percentage Split'!$E$42,'14. Results - Percentage Split'!$E$44,'14. Results - Percentage Split'!$E$46,'14. Results - Percentage Split'!$E$48,'14. Results - Percentage Split'!$E$50,'14. Results - Percentage Split'!$E$52)</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5701-48C8-9262-634C2B43EA4D}"/>
            </c:ext>
          </c:extLst>
        </c:ser>
        <c:ser>
          <c:idx val="1"/>
          <c:order val="1"/>
          <c:dPt>
            <c:idx val="0"/>
            <c:bubble3D val="0"/>
            <c:extLst>
              <c:ext xmlns:c16="http://schemas.microsoft.com/office/drawing/2014/chart" uri="{C3380CC4-5D6E-409C-BE32-E72D297353CC}">
                <c16:uniqueId val="{00000007-5701-48C8-9262-634C2B43EA4D}"/>
              </c:ext>
            </c:extLst>
          </c:dPt>
          <c:dPt>
            <c:idx val="1"/>
            <c:bubble3D val="0"/>
            <c:extLst>
              <c:ext xmlns:c16="http://schemas.microsoft.com/office/drawing/2014/chart" uri="{C3380CC4-5D6E-409C-BE32-E72D297353CC}">
                <c16:uniqueId val="{00000008-5701-48C8-9262-634C2B43EA4D}"/>
              </c:ext>
            </c:extLst>
          </c:dPt>
          <c:dPt>
            <c:idx val="2"/>
            <c:bubble3D val="0"/>
            <c:extLst>
              <c:ext xmlns:c16="http://schemas.microsoft.com/office/drawing/2014/chart" uri="{C3380CC4-5D6E-409C-BE32-E72D297353CC}">
                <c16:uniqueId val="{00000009-5701-48C8-9262-634C2B43EA4D}"/>
              </c:ext>
            </c:extLst>
          </c:dPt>
          <c:dPt>
            <c:idx val="3"/>
            <c:bubble3D val="0"/>
            <c:extLst>
              <c:ext xmlns:c16="http://schemas.microsoft.com/office/drawing/2014/chart" uri="{C3380CC4-5D6E-409C-BE32-E72D297353CC}">
                <c16:uniqueId val="{0000000A-5701-48C8-9262-634C2B43EA4D}"/>
              </c:ext>
            </c:extLst>
          </c:dPt>
          <c:dPt>
            <c:idx val="4"/>
            <c:bubble3D val="0"/>
            <c:extLst>
              <c:ext xmlns:c16="http://schemas.microsoft.com/office/drawing/2014/chart" uri="{C3380CC4-5D6E-409C-BE32-E72D297353CC}">
                <c16:uniqueId val="{0000000B-5701-48C8-9262-634C2B43EA4D}"/>
              </c:ext>
            </c:extLst>
          </c:dPt>
          <c:dPt>
            <c:idx val="5"/>
            <c:bubble3D val="0"/>
            <c:extLst>
              <c:ext xmlns:c16="http://schemas.microsoft.com/office/drawing/2014/chart" uri="{C3380CC4-5D6E-409C-BE32-E72D297353CC}">
                <c16:uniqueId val="{0000000C-5701-48C8-9262-634C2B43EA4D}"/>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Split'!$D$43,'14. Results - Percentage Split'!$D$45,'14. Results - Percentage Split'!$D$47,'14. Results - Percentage Split'!$D$49,'14. Results - Percentage Split'!$D$51,'14. Results - Percentage Split'!$D$53)</c:f>
              <c:strCache>
                <c:ptCount val="6"/>
                <c:pt idx="0">
                  <c:v>On-Site Combustion</c:v>
                </c:pt>
                <c:pt idx="1">
                  <c:v>On-Site Vehicles</c:v>
                </c:pt>
                <c:pt idx="2">
                  <c:v>Process and Fugitive Emissions</c:v>
                </c:pt>
                <c:pt idx="3">
                  <c:v>Inbound Logistics</c:v>
                </c:pt>
                <c:pt idx="4">
                  <c:v>Outbound Logistics</c:v>
                </c:pt>
                <c:pt idx="5">
                  <c:v>Business Travel</c:v>
                </c:pt>
              </c:strCache>
            </c:strRef>
          </c:cat>
          <c:val>
            <c:numRef>
              <c:f>'14. Results - Percentage Split'!$E$42</c:f>
              <c:numCache>
                <c:formatCode>0%</c:formatCode>
                <c:ptCount val="1"/>
                <c:pt idx="0">
                  <c:v>0</c:v>
                </c:pt>
              </c:numCache>
            </c:numRef>
          </c:val>
          <c:extLst>
            <c:ext xmlns:c16="http://schemas.microsoft.com/office/drawing/2014/chart" uri="{C3380CC4-5D6E-409C-BE32-E72D297353CC}">
              <c16:uniqueId val="{0000000D-5701-48C8-9262-634C2B43EA4D}"/>
            </c:ext>
          </c:extLst>
        </c:ser>
        <c:ser>
          <c:idx val="2"/>
          <c:order val="2"/>
          <c:dPt>
            <c:idx val="0"/>
            <c:bubble3D val="0"/>
            <c:extLst>
              <c:ext xmlns:c16="http://schemas.microsoft.com/office/drawing/2014/chart" uri="{C3380CC4-5D6E-409C-BE32-E72D297353CC}">
                <c16:uniqueId val="{0000000E-5701-48C8-9262-634C2B43EA4D}"/>
              </c:ext>
            </c:extLst>
          </c:dPt>
          <c:dPt>
            <c:idx val="1"/>
            <c:bubble3D val="0"/>
            <c:extLst>
              <c:ext xmlns:c16="http://schemas.microsoft.com/office/drawing/2014/chart" uri="{C3380CC4-5D6E-409C-BE32-E72D297353CC}">
                <c16:uniqueId val="{0000000F-5701-48C8-9262-634C2B43EA4D}"/>
              </c:ext>
            </c:extLst>
          </c:dPt>
          <c:dPt>
            <c:idx val="2"/>
            <c:bubble3D val="0"/>
            <c:extLst>
              <c:ext xmlns:c16="http://schemas.microsoft.com/office/drawing/2014/chart" uri="{C3380CC4-5D6E-409C-BE32-E72D297353CC}">
                <c16:uniqueId val="{00000010-5701-48C8-9262-634C2B43EA4D}"/>
              </c:ext>
            </c:extLst>
          </c:dPt>
          <c:dPt>
            <c:idx val="3"/>
            <c:bubble3D val="0"/>
            <c:extLst>
              <c:ext xmlns:c16="http://schemas.microsoft.com/office/drawing/2014/chart" uri="{C3380CC4-5D6E-409C-BE32-E72D297353CC}">
                <c16:uniqueId val="{00000011-5701-48C8-9262-634C2B43EA4D}"/>
              </c:ext>
            </c:extLst>
          </c:dPt>
          <c:dPt>
            <c:idx val="4"/>
            <c:bubble3D val="0"/>
            <c:extLst>
              <c:ext xmlns:c16="http://schemas.microsoft.com/office/drawing/2014/chart" uri="{C3380CC4-5D6E-409C-BE32-E72D297353CC}">
                <c16:uniqueId val="{00000012-5701-48C8-9262-634C2B43EA4D}"/>
              </c:ext>
            </c:extLst>
          </c:dPt>
          <c:dPt>
            <c:idx val="5"/>
            <c:bubble3D val="0"/>
            <c:extLst>
              <c:ext xmlns:c16="http://schemas.microsoft.com/office/drawing/2014/chart" uri="{C3380CC4-5D6E-409C-BE32-E72D297353CC}">
                <c16:uniqueId val="{00000013-5701-48C8-9262-634C2B43EA4D}"/>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Split'!$D$43,'14. Results - Percentage Split'!$D$45,'14. Results - Percentage Split'!$D$47,'14. Results - Percentage Split'!$D$49,'14. Results - Percentage Split'!$D$51,'14. Results - Percentage Split'!$D$53)</c:f>
              <c:strCache>
                <c:ptCount val="6"/>
                <c:pt idx="0">
                  <c:v>On-Site Combustion</c:v>
                </c:pt>
                <c:pt idx="1">
                  <c:v>On-Site Vehicles</c:v>
                </c:pt>
                <c:pt idx="2">
                  <c:v>Process and Fugitive Emissions</c:v>
                </c:pt>
                <c:pt idx="3">
                  <c:v>Inbound Logistics</c:v>
                </c:pt>
                <c:pt idx="4">
                  <c:v>Outbound Logistics</c:v>
                </c:pt>
                <c:pt idx="5">
                  <c:v>Business Travel</c:v>
                </c:pt>
              </c:strCache>
            </c:strRef>
          </c:cat>
          <c:val>
            <c:numRef>
              <c:f>'14. Results - Percentage Split'!$D$44</c:f>
              <c:numCache>
                <c:formatCode>General</c:formatCode>
                <c:ptCount val="1"/>
                <c:pt idx="0">
                  <c:v>0</c:v>
                </c:pt>
              </c:numCache>
            </c:numRef>
          </c:val>
          <c:extLst>
            <c:ext xmlns:c16="http://schemas.microsoft.com/office/drawing/2014/chart" uri="{C3380CC4-5D6E-409C-BE32-E72D297353CC}">
              <c16:uniqueId val="{00000014-5701-48C8-9262-634C2B43EA4D}"/>
            </c:ext>
          </c:extLst>
        </c:ser>
        <c:ser>
          <c:idx val="3"/>
          <c:order val="3"/>
          <c:dPt>
            <c:idx val="0"/>
            <c:bubble3D val="0"/>
            <c:extLst>
              <c:ext xmlns:c16="http://schemas.microsoft.com/office/drawing/2014/chart" uri="{C3380CC4-5D6E-409C-BE32-E72D297353CC}">
                <c16:uniqueId val="{00000015-5701-48C8-9262-634C2B43EA4D}"/>
              </c:ext>
            </c:extLst>
          </c:dPt>
          <c:dPt>
            <c:idx val="1"/>
            <c:bubble3D val="0"/>
            <c:extLst>
              <c:ext xmlns:c16="http://schemas.microsoft.com/office/drawing/2014/chart" uri="{C3380CC4-5D6E-409C-BE32-E72D297353CC}">
                <c16:uniqueId val="{00000016-5701-48C8-9262-634C2B43EA4D}"/>
              </c:ext>
            </c:extLst>
          </c:dPt>
          <c:dPt>
            <c:idx val="2"/>
            <c:bubble3D val="0"/>
            <c:extLst>
              <c:ext xmlns:c16="http://schemas.microsoft.com/office/drawing/2014/chart" uri="{C3380CC4-5D6E-409C-BE32-E72D297353CC}">
                <c16:uniqueId val="{00000017-5701-48C8-9262-634C2B43EA4D}"/>
              </c:ext>
            </c:extLst>
          </c:dPt>
          <c:dPt>
            <c:idx val="3"/>
            <c:bubble3D val="0"/>
            <c:extLst>
              <c:ext xmlns:c16="http://schemas.microsoft.com/office/drawing/2014/chart" uri="{C3380CC4-5D6E-409C-BE32-E72D297353CC}">
                <c16:uniqueId val="{00000018-5701-48C8-9262-634C2B43EA4D}"/>
              </c:ext>
            </c:extLst>
          </c:dPt>
          <c:dPt>
            <c:idx val="4"/>
            <c:bubble3D val="0"/>
            <c:extLst>
              <c:ext xmlns:c16="http://schemas.microsoft.com/office/drawing/2014/chart" uri="{C3380CC4-5D6E-409C-BE32-E72D297353CC}">
                <c16:uniqueId val="{00000019-5701-48C8-9262-634C2B43EA4D}"/>
              </c:ext>
            </c:extLst>
          </c:dPt>
          <c:dPt>
            <c:idx val="5"/>
            <c:bubble3D val="0"/>
            <c:extLst>
              <c:ext xmlns:c16="http://schemas.microsoft.com/office/drawing/2014/chart" uri="{C3380CC4-5D6E-409C-BE32-E72D297353CC}">
                <c16:uniqueId val="{0000001A-5701-48C8-9262-634C2B43EA4D}"/>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Split'!$D$43,'14. Results - Percentage Split'!$D$45,'14. Results - Percentage Split'!$D$47,'14. Results - Percentage Split'!$D$49,'14. Results - Percentage Split'!$D$51,'14. Results - Percentage Split'!$D$53)</c:f>
              <c:strCache>
                <c:ptCount val="6"/>
                <c:pt idx="0">
                  <c:v>On-Site Combustion</c:v>
                </c:pt>
                <c:pt idx="1">
                  <c:v>On-Site Vehicles</c:v>
                </c:pt>
                <c:pt idx="2">
                  <c:v>Process and Fugitive Emissions</c:v>
                </c:pt>
                <c:pt idx="3">
                  <c:v>Inbound Logistics</c:v>
                </c:pt>
                <c:pt idx="4">
                  <c:v>Outbound Logistics</c:v>
                </c:pt>
                <c:pt idx="5">
                  <c:v>Business Travel</c:v>
                </c:pt>
              </c:strCache>
            </c:strRef>
          </c:cat>
          <c:val>
            <c:numRef>
              <c:f>'14. Results - Percentage Split'!$E$44</c:f>
              <c:numCache>
                <c:formatCode>0%</c:formatCode>
                <c:ptCount val="1"/>
                <c:pt idx="0">
                  <c:v>0</c:v>
                </c:pt>
              </c:numCache>
            </c:numRef>
          </c:val>
          <c:extLst>
            <c:ext xmlns:c16="http://schemas.microsoft.com/office/drawing/2014/chart" uri="{C3380CC4-5D6E-409C-BE32-E72D297353CC}">
              <c16:uniqueId val="{0000001B-5701-48C8-9262-634C2B43EA4D}"/>
            </c:ext>
          </c:extLst>
        </c:ser>
        <c:ser>
          <c:idx val="4"/>
          <c:order val="4"/>
          <c:dPt>
            <c:idx val="0"/>
            <c:bubble3D val="0"/>
            <c:extLst>
              <c:ext xmlns:c16="http://schemas.microsoft.com/office/drawing/2014/chart" uri="{C3380CC4-5D6E-409C-BE32-E72D297353CC}">
                <c16:uniqueId val="{0000001C-5701-48C8-9262-634C2B43EA4D}"/>
              </c:ext>
            </c:extLst>
          </c:dPt>
          <c:dPt>
            <c:idx val="1"/>
            <c:bubble3D val="0"/>
            <c:extLst>
              <c:ext xmlns:c16="http://schemas.microsoft.com/office/drawing/2014/chart" uri="{C3380CC4-5D6E-409C-BE32-E72D297353CC}">
                <c16:uniqueId val="{0000001D-5701-48C8-9262-634C2B43EA4D}"/>
              </c:ext>
            </c:extLst>
          </c:dPt>
          <c:dPt>
            <c:idx val="2"/>
            <c:bubble3D val="0"/>
            <c:extLst>
              <c:ext xmlns:c16="http://schemas.microsoft.com/office/drawing/2014/chart" uri="{C3380CC4-5D6E-409C-BE32-E72D297353CC}">
                <c16:uniqueId val="{0000001E-5701-48C8-9262-634C2B43EA4D}"/>
              </c:ext>
            </c:extLst>
          </c:dPt>
          <c:dPt>
            <c:idx val="3"/>
            <c:bubble3D val="0"/>
            <c:extLst>
              <c:ext xmlns:c16="http://schemas.microsoft.com/office/drawing/2014/chart" uri="{C3380CC4-5D6E-409C-BE32-E72D297353CC}">
                <c16:uniqueId val="{0000001F-5701-48C8-9262-634C2B43EA4D}"/>
              </c:ext>
            </c:extLst>
          </c:dPt>
          <c:dPt>
            <c:idx val="4"/>
            <c:bubble3D val="0"/>
            <c:extLst>
              <c:ext xmlns:c16="http://schemas.microsoft.com/office/drawing/2014/chart" uri="{C3380CC4-5D6E-409C-BE32-E72D297353CC}">
                <c16:uniqueId val="{00000020-5701-48C8-9262-634C2B43EA4D}"/>
              </c:ext>
            </c:extLst>
          </c:dPt>
          <c:dPt>
            <c:idx val="5"/>
            <c:bubble3D val="0"/>
            <c:extLst>
              <c:ext xmlns:c16="http://schemas.microsoft.com/office/drawing/2014/chart" uri="{C3380CC4-5D6E-409C-BE32-E72D297353CC}">
                <c16:uniqueId val="{00000021-5701-48C8-9262-634C2B43EA4D}"/>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Split'!$D$43,'14. Results - Percentage Split'!$D$45,'14. Results - Percentage Split'!$D$47,'14. Results - Percentage Split'!$D$49,'14. Results - Percentage Split'!$D$51,'14. Results - Percentage Split'!$D$53)</c:f>
              <c:strCache>
                <c:ptCount val="6"/>
                <c:pt idx="0">
                  <c:v>On-Site Combustion</c:v>
                </c:pt>
                <c:pt idx="1">
                  <c:v>On-Site Vehicles</c:v>
                </c:pt>
                <c:pt idx="2">
                  <c:v>Process and Fugitive Emissions</c:v>
                </c:pt>
                <c:pt idx="3">
                  <c:v>Inbound Logistics</c:v>
                </c:pt>
                <c:pt idx="4">
                  <c:v>Outbound Logistics</c:v>
                </c:pt>
                <c:pt idx="5">
                  <c:v>Business Travel</c:v>
                </c:pt>
              </c:strCache>
            </c:strRef>
          </c:cat>
          <c:val>
            <c:numRef>
              <c:f>'14. Results - Percentage Split'!$D$46</c:f>
              <c:numCache>
                <c:formatCode>General</c:formatCode>
                <c:ptCount val="1"/>
                <c:pt idx="0">
                  <c:v>0</c:v>
                </c:pt>
              </c:numCache>
            </c:numRef>
          </c:val>
          <c:extLst>
            <c:ext xmlns:c16="http://schemas.microsoft.com/office/drawing/2014/chart" uri="{C3380CC4-5D6E-409C-BE32-E72D297353CC}">
              <c16:uniqueId val="{00000022-5701-48C8-9262-634C2B43EA4D}"/>
            </c:ext>
          </c:extLst>
        </c:ser>
        <c:ser>
          <c:idx val="5"/>
          <c:order val="5"/>
          <c:dPt>
            <c:idx val="0"/>
            <c:bubble3D val="0"/>
            <c:extLst>
              <c:ext xmlns:c16="http://schemas.microsoft.com/office/drawing/2014/chart" uri="{C3380CC4-5D6E-409C-BE32-E72D297353CC}">
                <c16:uniqueId val="{00000023-5701-48C8-9262-634C2B43EA4D}"/>
              </c:ext>
            </c:extLst>
          </c:dPt>
          <c:dPt>
            <c:idx val="1"/>
            <c:bubble3D val="0"/>
            <c:extLst>
              <c:ext xmlns:c16="http://schemas.microsoft.com/office/drawing/2014/chart" uri="{C3380CC4-5D6E-409C-BE32-E72D297353CC}">
                <c16:uniqueId val="{00000024-5701-48C8-9262-634C2B43EA4D}"/>
              </c:ext>
            </c:extLst>
          </c:dPt>
          <c:dPt>
            <c:idx val="2"/>
            <c:bubble3D val="0"/>
            <c:extLst>
              <c:ext xmlns:c16="http://schemas.microsoft.com/office/drawing/2014/chart" uri="{C3380CC4-5D6E-409C-BE32-E72D297353CC}">
                <c16:uniqueId val="{00000025-5701-48C8-9262-634C2B43EA4D}"/>
              </c:ext>
            </c:extLst>
          </c:dPt>
          <c:dPt>
            <c:idx val="3"/>
            <c:bubble3D val="0"/>
            <c:extLst>
              <c:ext xmlns:c16="http://schemas.microsoft.com/office/drawing/2014/chart" uri="{C3380CC4-5D6E-409C-BE32-E72D297353CC}">
                <c16:uniqueId val="{00000026-5701-48C8-9262-634C2B43EA4D}"/>
              </c:ext>
            </c:extLst>
          </c:dPt>
          <c:dPt>
            <c:idx val="4"/>
            <c:bubble3D val="0"/>
            <c:extLst>
              <c:ext xmlns:c16="http://schemas.microsoft.com/office/drawing/2014/chart" uri="{C3380CC4-5D6E-409C-BE32-E72D297353CC}">
                <c16:uniqueId val="{00000027-5701-48C8-9262-634C2B43EA4D}"/>
              </c:ext>
            </c:extLst>
          </c:dPt>
          <c:dPt>
            <c:idx val="5"/>
            <c:bubble3D val="0"/>
            <c:extLst>
              <c:ext xmlns:c16="http://schemas.microsoft.com/office/drawing/2014/chart" uri="{C3380CC4-5D6E-409C-BE32-E72D297353CC}">
                <c16:uniqueId val="{00000028-5701-48C8-9262-634C2B43EA4D}"/>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Split'!$D$43,'14. Results - Percentage Split'!$D$45,'14. Results - Percentage Split'!$D$47,'14. Results - Percentage Split'!$D$49,'14. Results - Percentage Split'!$D$51,'14. Results - Percentage Split'!$D$53)</c:f>
              <c:strCache>
                <c:ptCount val="6"/>
                <c:pt idx="0">
                  <c:v>On-Site Combustion</c:v>
                </c:pt>
                <c:pt idx="1">
                  <c:v>On-Site Vehicles</c:v>
                </c:pt>
                <c:pt idx="2">
                  <c:v>Process and Fugitive Emissions</c:v>
                </c:pt>
                <c:pt idx="3">
                  <c:v>Inbound Logistics</c:v>
                </c:pt>
                <c:pt idx="4">
                  <c:v>Outbound Logistics</c:v>
                </c:pt>
                <c:pt idx="5">
                  <c:v>Business Travel</c:v>
                </c:pt>
              </c:strCache>
            </c:strRef>
          </c:cat>
          <c:val>
            <c:numRef>
              <c:f>'14. Results - Percentage Split'!$E$46</c:f>
              <c:numCache>
                <c:formatCode>0%</c:formatCode>
                <c:ptCount val="1"/>
                <c:pt idx="0">
                  <c:v>0</c:v>
                </c:pt>
              </c:numCache>
            </c:numRef>
          </c:val>
          <c:extLst>
            <c:ext xmlns:c16="http://schemas.microsoft.com/office/drawing/2014/chart" uri="{C3380CC4-5D6E-409C-BE32-E72D297353CC}">
              <c16:uniqueId val="{00000029-5701-48C8-9262-634C2B43EA4D}"/>
            </c:ext>
          </c:extLst>
        </c:ser>
        <c:ser>
          <c:idx val="6"/>
          <c:order val="6"/>
          <c:dPt>
            <c:idx val="0"/>
            <c:bubble3D val="0"/>
            <c:extLst>
              <c:ext xmlns:c16="http://schemas.microsoft.com/office/drawing/2014/chart" uri="{C3380CC4-5D6E-409C-BE32-E72D297353CC}">
                <c16:uniqueId val="{0000002A-5701-48C8-9262-634C2B43EA4D}"/>
              </c:ext>
            </c:extLst>
          </c:dPt>
          <c:dPt>
            <c:idx val="1"/>
            <c:bubble3D val="0"/>
            <c:extLst>
              <c:ext xmlns:c16="http://schemas.microsoft.com/office/drawing/2014/chart" uri="{C3380CC4-5D6E-409C-BE32-E72D297353CC}">
                <c16:uniqueId val="{0000002B-5701-48C8-9262-634C2B43EA4D}"/>
              </c:ext>
            </c:extLst>
          </c:dPt>
          <c:dPt>
            <c:idx val="2"/>
            <c:bubble3D val="0"/>
            <c:extLst>
              <c:ext xmlns:c16="http://schemas.microsoft.com/office/drawing/2014/chart" uri="{C3380CC4-5D6E-409C-BE32-E72D297353CC}">
                <c16:uniqueId val="{0000002C-5701-48C8-9262-634C2B43EA4D}"/>
              </c:ext>
            </c:extLst>
          </c:dPt>
          <c:dPt>
            <c:idx val="3"/>
            <c:bubble3D val="0"/>
            <c:extLst>
              <c:ext xmlns:c16="http://schemas.microsoft.com/office/drawing/2014/chart" uri="{C3380CC4-5D6E-409C-BE32-E72D297353CC}">
                <c16:uniqueId val="{0000002D-5701-48C8-9262-634C2B43EA4D}"/>
              </c:ext>
            </c:extLst>
          </c:dPt>
          <c:dPt>
            <c:idx val="4"/>
            <c:bubble3D val="0"/>
            <c:extLst>
              <c:ext xmlns:c16="http://schemas.microsoft.com/office/drawing/2014/chart" uri="{C3380CC4-5D6E-409C-BE32-E72D297353CC}">
                <c16:uniqueId val="{0000002E-5701-48C8-9262-634C2B43EA4D}"/>
              </c:ext>
            </c:extLst>
          </c:dPt>
          <c:dPt>
            <c:idx val="5"/>
            <c:bubble3D val="0"/>
            <c:extLst>
              <c:ext xmlns:c16="http://schemas.microsoft.com/office/drawing/2014/chart" uri="{C3380CC4-5D6E-409C-BE32-E72D297353CC}">
                <c16:uniqueId val="{0000002F-5701-48C8-9262-634C2B43EA4D}"/>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Split'!$D$43,'14. Results - Percentage Split'!$D$45,'14. Results - Percentage Split'!$D$47,'14. Results - Percentage Split'!$D$49,'14. Results - Percentage Split'!$D$51,'14. Results - Percentage Split'!$D$53)</c:f>
              <c:strCache>
                <c:ptCount val="6"/>
                <c:pt idx="0">
                  <c:v>On-Site Combustion</c:v>
                </c:pt>
                <c:pt idx="1">
                  <c:v>On-Site Vehicles</c:v>
                </c:pt>
                <c:pt idx="2">
                  <c:v>Process and Fugitive Emissions</c:v>
                </c:pt>
                <c:pt idx="3">
                  <c:v>Inbound Logistics</c:v>
                </c:pt>
                <c:pt idx="4">
                  <c:v>Outbound Logistics</c:v>
                </c:pt>
                <c:pt idx="5">
                  <c:v>Business Travel</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30-5701-48C8-9262-634C2B43EA4D}"/>
            </c:ext>
          </c:extLst>
        </c:ser>
        <c:ser>
          <c:idx val="7"/>
          <c:order val="7"/>
          <c:dPt>
            <c:idx val="0"/>
            <c:bubble3D val="0"/>
            <c:extLst>
              <c:ext xmlns:c16="http://schemas.microsoft.com/office/drawing/2014/chart" uri="{C3380CC4-5D6E-409C-BE32-E72D297353CC}">
                <c16:uniqueId val="{00000031-5701-48C8-9262-634C2B43EA4D}"/>
              </c:ext>
            </c:extLst>
          </c:dPt>
          <c:dPt>
            <c:idx val="1"/>
            <c:bubble3D val="0"/>
            <c:extLst>
              <c:ext xmlns:c16="http://schemas.microsoft.com/office/drawing/2014/chart" uri="{C3380CC4-5D6E-409C-BE32-E72D297353CC}">
                <c16:uniqueId val="{00000032-5701-48C8-9262-634C2B43EA4D}"/>
              </c:ext>
            </c:extLst>
          </c:dPt>
          <c:dPt>
            <c:idx val="2"/>
            <c:bubble3D val="0"/>
            <c:extLst>
              <c:ext xmlns:c16="http://schemas.microsoft.com/office/drawing/2014/chart" uri="{C3380CC4-5D6E-409C-BE32-E72D297353CC}">
                <c16:uniqueId val="{00000033-5701-48C8-9262-634C2B43EA4D}"/>
              </c:ext>
            </c:extLst>
          </c:dPt>
          <c:dPt>
            <c:idx val="3"/>
            <c:bubble3D val="0"/>
            <c:extLst>
              <c:ext xmlns:c16="http://schemas.microsoft.com/office/drawing/2014/chart" uri="{C3380CC4-5D6E-409C-BE32-E72D297353CC}">
                <c16:uniqueId val="{00000034-5701-48C8-9262-634C2B43EA4D}"/>
              </c:ext>
            </c:extLst>
          </c:dPt>
          <c:dPt>
            <c:idx val="4"/>
            <c:bubble3D val="0"/>
            <c:extLst>
              <c:ext xmlns:c16="http://schemas.microsoft.com/office/drawing/2014/chart" uri="{C3380CC4-5D6E-409C-BE32-E72D297353CC}">
                <c16:uniqueId val="{00000035-5701-48C8-9262-634C2B43EA4D}"/>
              </c:ext>
            </c:extLst>
          </c:dPt>
          <c:dPt>
            <c:idx val="5"/>
            <c:bubble3D val="0"/>
            <c:extLst>
              <c:ext xmlns:c16="http://schemas.microsoft.com/office/drawing/2014/chart" uri="{C3380CC4-5D6E-409C-BE32-E72D297353CC}">
                <c16:uniqueId val="{00000036-5701-48C8-9262-634C2B43EA4D}"/>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Split'!$D$43,'14. Results - Percentage Split'!$D$45,'14. Results - Percentage Split'!$D$47,'14. Results - Percentage Split'!$D$49,'14. Results - Percentage Split'!$D$51,'14. Results - Percentage Split'!$D$53)</c:f>
              <c:strCache>
                <c:ptCount val="6"/>
                <c:pt idx="0">
                  <c:v>On-Site Combustion</c:v>
                </c:pt>
                <c:pt idx="1">
                  <c:v>On-Site Vehicles</c:v>
                </c:pt>
                <c:pt idx="2">
                  <c:v>Process and Fugitive Emissions</c:v>
                </c:pt>
                <c:pt idx="3">
                  <c:v>Inbound Logistics</c:v>
                </c:pt>
                <c:pt idx="4">
                  <c:v>Outbound Logistics</c:v>
                </c:pt>
                <c:pt idx="5">
                  <c:v>Business Travel</c:v>
                </c:pt>
              </c:strCache>
            </c:strRef>
          </c:cat>
          <c:val>
            <c:numRef>
              <c:f>'14. Results - Percentage Split'!$D$48</c:f>
              <c:numCache>
                <c:formatCode>General</c:formatCode>
                <c:ptCount val="1"/>
                <c:pt idx="0">
                  <c:v>0</c:v>
                </c:pt>
              </c:numCache>
            </c:numRef>
          </c:val>
          <c:extLst>
            <c:ext xmlns:c16="http://schemas.microsoft.com/office/drawing/2014/chart" uri="{C3380CC4-5D6E-409C-BE32-E72D297353CC}">
              <c16:uniqueId val="{00000037-5701-48C8-9262-634C2B43EA4D}"/>
            </c:ext>
          </c:extLst>
        </c:ser>
        <c:ser>
          <c:idx val="8"/>
          <c:order val="8"/>
          <c:dPt>
            <c:idx val="0"/>
            <c:bubble3D val="0"/>
            <c:extLst>
              <c:ext xmlns:c16="http://schemas.microsoft.com/office/drawing/2014/chart" uri="{C3380CC4-5D6E-409C-BE32-E72D297353CC}">
                <c16:uniqueId val="{00000038-5701-48C8-9262-634C2B43EA4D}"/>
              </c:ext>
            </c:extLst>
          </c:dPt>
          <c:dPt>
            <c:idx val="1"/>
            <c:bubble3D val="0"/>
            <c:extLst>
              <c:ext xmlns:c16="http://schemas.microsoft.com/office/drawing/2014/chart" uri="{C3380CC4-5D6E-409C-BE32-E72D297353CC}">
                <c16:uniqueId val="{00000039-5701-48C8-9262-634C2B43EA4D}"/>
              </c:ext>
            </c:extLst>
          </c:dPt>
          <c:dPt>
            <c:idx val="2"/>
            <c:bubble3D val="0"/>
            <c:extLst>
              <c:ext xmlns:c16="http://schemas.microsoft.com/office/drawing/2014/chart" uri="{C3380CC4-5D6E-409C-BE32-E72D297353CC}">
                <c16:uniqueId val="{0000003A-5701-48C8-9262-634C2B43EA4D}"/>
              </c:ext>
            </c:extLst>
          </c:dPt>
          <c:dPt>
            <c:idx val="3"/>
            <c:bubble3D val="0"/>
            <c:extLst>
              <c:ext xmlns:c16="http://schemas.microsoft.com/office/drawing/2014/chart" uri="{C3380CC4-5D6E-409C-BE32-E72D297353CC}">
                <c16:uniqueId val="{0000003B-5701-48C8-9262-634C2B43EA4D}"/>
              </c:ext>
            </c:extLst>
          </c:dPt>
          <c:dPt>
            <c:idx val="4"/>
            <c:bubble3D val="0"/>
            <c:extLst>
              <c:ext xmlns:c16="http://schemas.microsoft.com/office/drawing/2014/chart" uri="{C3380CC4-5D6E-409C-BE32-E72D297353CC}">
                <c16:uniqueId val="{0000003C-5701-48C8-9262-634C2B43EA4D}"/>
              </c:ext>
            </c:extLst>
          </c:dPt>
          <c:dPt>
            <c:idx val="5"/>
            <c:bubble3D val="0"/>
            <c:extLst>
              <c:ext xmlns:c16="http://schemas.microsoft.com/office/drawing/2014/chart" uri="{C3380CC4-5D6E-409C-BE32-E72D297353CC}">
                <c16:uniqueId val="{0000003D-5701-48C8-9262-634C2B43EA4D}"/>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Split'!$D$43,'14. Results - Percentage Split'!$D$45,'14. Results - Percentage Split'!$D$47,'14. Results - Percentage Split'!$D$49,'14. Results - Percentage Split'!$D$51,'14. Results - Percentage Split'!$D$53)</c:f>
              <c:strCache>
                <c:ptCount val="6"/>
                <c:pt idx="0">
                  <c:v>On-Site Combustion</c:v>
                </c:pt>
                <c:pt idx="1">
                  <c:v>On-Site Vehicles</c:v>
                </c:pt>
                <c:pt idx="2">
                  <c:v>Process and Fugitive Emissions</c:v>
                </c:pt>
                <c:pt idx="3">
                  <c:v>Inbound Logistics</c:v>
                </c:pt>
                <c:pt idx="4">
                  <c:v>Outbound Logistics</c:v>
                </c:pt>
                <c:pt idx="5">
                  <c:v>Business Travel</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3E-5701-48C8-9262-634C2B43EA4D}"/>
            </c:ext>
          </c:extLst>
        </c:ser>
        <c:ser>
          <c:idx val="9"/>
          <c:order val="9"/>
          <c:dPt>
            <c:idx val="0"/>
            <c:bubble3D val="0"/>
            <c:extLst>
              <c:ext xmlns:c16="http://schemas.microsoft.com/office/drawing/2014/chart" uri="{C3380CC4-5D6E-409C-BE32-E72D297353CC}">
                <c16:uniqueId val="{0000003F-5701-48C8-9262-634C2B43EA4D}"/>
              </c:ext>
            </c:extLst>
          </c:dPt>
          <c:dPt>
            <c:idx val="1"/>
            <c:bubble3D val="0"/>
            <c:extLst>
              <c:ext xmlns:c16="http://schemas.microsoft.com/office/drawing/2014/chart" uri="{C3380CC4-5D6E-409C-BE32-E72D297353CC}">
                <c16:uniqueId val="{00000040-5701-48C8-9262-634C2B43EA4D}"/>
              </c:ext>
            </c:extLst>
          </c:dPt>
          <c:dPt>
            <c:idx val="2"/>
            <c:bubble3D val="0"/>
            <c:extLst>
              <c:ext xmlns:c16="http://schemas.microsoft.com/office/drawing/2014/chart" uri="{C3380CC4-5D6E-409C-BE32-E72D297353CC}">
                <c16:uniqueId val="{00000041-5701-48C8-9262-634C2B43EA4D}"/>
              </c:ext>
            </c:extLst>
          </c:dPt>
          <c:dPt>
            <c:idx val="3"/>
            <c:bubble3D val="0"/>
            <c:extLst>
              <c:ext xmlns:c16="http://schemas.microsoft.com/office/drawing/2014/chart" uri="{C3380CC4-5D6E-409C-BE32-E72D297353CC}">
                <c16:uniqueId val="{00000042-5701-48C8-9262-634C2B43EA4D}"/>
              </c:ext>
            </c:extLst>
          </c:dPt>
          <c:dPt>
            <c:idx val="4"/>
            <c:bubble3D val="0"/>
            <c:extLst>
              <c:ext xmlns:c16="http://schemas.microsoft.com/office/drawing/2014/chart" uri="{C3380CC4-5D6E-409C-BE32-E72D297353CC}">
                <c16:uniqueId val="{00000043-5701-48C8-9262-634C2B43EA4D}"/>
              </c:ext>
            </c:extLst>
          </c:dPt>
          <c:dPt>
            <c:idx val="5"/>
            <c:bubble3D val="0"/>
            <c:extLst>
              <c:ext xmlns:c16="http://schemas.microsoft.com/office/drawing/2014/chart" uri="{C3380CC4-5D6E-409C-BE32-E72D297353CC}">
                <c16:uniqueId val="{00000044-5701-48C8-9262-634C2B43EA4D}"/>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Split'!$D$43,'14. Results - Percentage Split'!$D$45,'14. Results - Percentage Split'!$D$47,'14. Results - Percentage Split'!$D$49,'14. Results - Percentage Split'!$D$51,'14. Results - Percentage Split'!$D$53)</c:f>
              <c:strCache>
                <c:ptCount val="6"/>
                <c:pt idx="0">
                  <c:v>On-Site Combustion</c:v>
                </c:pt>
                <c:pt idx="1">
                  <c:v>On-Site Vehicles</c:v>
                </c:pt>
                <c:pt idx="2">
                  <c:v>Process and Fugitive Emissions</c:v>
                </c:pt>
                <c:pt idx="3">
                  <c:v>Inbound Logistics</c:v>
                </c:pt>
                <c:pt idx="4">
                  <c:v>Outbound Logistics</c:v>
                </c:pt>
                <c:pt idx="5">
                  <c:v>Business Travel</c:v>
                </c:pt>
              </c:strCache>
            </c:strRef>
          </c:cat>
          <c:val>
            <c:numRef>
              <c:f>'14. Results - Percentage Split'!$E$48</c:f>
              <c:numCache>
                <c:formatCode>0%</c:formatCode>
                <c:ptCount val="1"/>
                <c:pt idx="0">
                  <c:v>0</c:v>
                </c:pt>
              </c:numCache>
            </c:numRef>
          </c:val>
          <c:extLst>
            <c:ext xmlns:c16="http://schemas.microsoft.com/office/drawing/2014/chart" uri="{C3380CC4-5D6E-409C-BE32-E72D297353CC}">
              <c16:uniqueId val="{00000045-5701-48C8-9262-634C2B43EA4D}"/>
            </c:ext>
          </c:extLst>
        </c:ser>
        <c:ser>
          <c:idx val="10"/>
          <c:order val="10"/>
          <c:dPt>
            <c:idx val="0"/>
            <c:bubble3D val="0"/>
            <c:extLst>
              <c:ext xmlns:c16="http://schemas.microsoft.com/office/drawing/2014/chart" uri="{C3380CC4-5D6E-409C-BE32-E72D297353CC}">
                <c16:uniqueId val="{00000046-5701-48C8-9262-634C2B43EA4D}"/>
              </c:ext>
            </c:extLst>
          </c:dPt>
          <c:dPt>
            <c:idx val="1"/>
            <c:bubble3D val="0"/>
            <c:extLst>
              <c:ext xmlns:c16="http://schemas.microsoft.com/office/drawing/2014/chart" uri="{C3380CC4-5D6E-409C-BE32-E72D297353CC}">
                <c16:uniqueId val="{00000047-5701-48C8-9262-634C2B43EA4D}"/>
              </c:ext>
            </c:extLst>
          </c:dPt>
          <c:dPt>
            <c:idx val="2"/>
            <c:bubble3D val="0"/>
            <c:extLst>
              <c:ext xmlns:c16="http://schemas.microsoft.com/office/drawing/2014/chart" uri="{C3380CC4-5D6E-409C-BE32-E72D297353CC}">
                <c16:uniqueId val="{00000048-5701-48C8-9262-634C2B43EA4D}"/>
              </c:ext>
            </c:extLst>
          </c:dPt>
          <c:dPt>
            <c:idx val="3"/>
            <c:bubble3D val="0"/>
            <c:extLst>
              <c:ext xmlns:c16="http://schemas.microsoft.com/office/drawing/2014/chart" uri="{C3380CC4-5D6E-409C-BE32-E72D297353CC}">
                <c16:uniqueId val="{00000049-5701-48C8-9262-634C2B43EA4D}"/>
              </c:ext>
            </c:extLst>
          </c:dPt>
          <c:dPt>
            <c:idx val="4"/>
            <c:bubble3D val="0"/>
            <c:extLst>
              <c:ext xmlns:c16="http://schemas.microsoft.com/office/drawing/2014/chart" uri="{C3380CC4-5D6E-409C-BE32-E72D297353CC}">
                <c16:uniqueId val="{0000004A-5701-48C8-9262-634C2B43EA4D}"/>
              </c:ext>
            </c:extLst>
          </c:dPt>
          <c:dPt>
            <c:idx val="5"/>
            <c:bubble3D val="0"/>
            <c:extLst>
              <c:ext xmlns:c16="http://schemas.microsoft.com/office/drawing/2014/chart" uri="{C3380CC4-5D6E-409C-BE32-E72D297353CC}">
                <c16:uniqueId val="{0000004B-5701-48C8-9262-634C2B43EA4D}"/>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Split'!$D$43,'14. Results - Percentage Split'!$D$45,'14. Results - Percentage Split'!$D$47,'14. Results - Percentage Split'!$D$49,'14. Results - Percentage Split'!$D$51,'14. Results - Percentage Split'!$D$53)</c:f>
              <c:strCache>
                <c:ptCount val="6"/>
                <c:pt idx="0">
                  <c:v>On-Site Combustion</c:v>
                </c:pt>
                <c:pt idx="1">
                  <c:v>On-Site Vehicles</c:v>
                </c:pt>
                <c:pt idx="2">
                  <c:v>Process and Fugitive Emissions</c:v>
                </c:pt>
                <c:pt idx="3">
                  <c:v>Inbound Logistics</c:v>
                </c:pt>
                <c:pt idx="4">
                  <c:v>Outbound Logistics</c:v>
                </c:pt>
                <c:pt idx="5">
                  <c:v>Business Travel</c:v>
                </c:pt>
              </c:strCache>
            </c:strRef>
          </c:cat>
          <c:val>
            <c:numRef>
              <c:f>'14. Results - Percentage Split'!$D$52</c:f>
              <c:numCache>
                <c:formatCode>General</c:formatCode>
                <c:ptCount val="1"/>
                <c:pt idx="0">
                  <c:v>0</c:v>
                </c:pt>
              </c:numCache>
            </c:numRef>
          </c:val>
          <c:extLst>
            <c:ext xmlns:c16="http://schemas.microsoft.com/office/drawing/2014/chart" uri="{C3380CC4-5D6E-409C-BE32-E72D297353CC}">
              <c16:uniqueId val="{0000004C-5701-48C8-9262-634C2B43EA4D}"/>
            </c:ext>
          </c:extLst>
        </c:ser>
        <c:ser>
          <c:idx val="11"/>
          <c:order val="11"/>
          <c:dPt>
            <c:idx val="0"/>
            <c:bubble3D val="0"/>
            <c:extLst>
              <c:ext xmlns:c16="http://schemas.microsoft.com/office/drawing/2014/chart" uri="{C3380CC4-5D6E-409C-BE32-E72D297353CC}">
                <c16:uniqueId val="{0000004D-5701-48C8-9262-634C2B43EA4D}"/>
              </c:ext>
            </c:extLst>
          </c:dPt>
          <c:dPt>
            <c:idx val="1"/>
            <c:bubble3D val="0"/>
            <c:extLst>
              <c:ext xmlns:c16="http://schemas.microsoft.com/office/drawing/2014/chart" uri="{C3380CC4-5D6E-409C-BE32-E72D297353CC}">
                <c16:uniqueId val="{0000004E-5701-48C8-9262-634C2B43EA4D}"/>
              </c:ext>
            </c:extLst>
          </c:dPt>
          <c:dPt>
            <c:idx val="2"/>
            <c:bubble3D val="0"/>
            <c:extLst>
              <c:ext xmlns:c16="http://schemas.microsoft.com/office/drawing/2014/chart" uri="{C3380CC4-5D6E-409C-BE32-E72D297353CC}">
                <c16:uniqueId val="{0000004F-5701-48C8-9262-634C2B43EA4D}"/>
              </c:ext>
            </c:extLst>
          </c:dPt>
          <c:dPt>
            <c:idx val="3"/>
            <c:bubble3D val="0"/>
            <c:extLst>
              <c:ext xmlns:c16="http://schemas.microsoft.com/office/drawing/2014/chart" uri="{C3380CC4-5D6E-409C-BE32-E72D297353CC}">
                <c16:uniqueId val="{00000050-5701-48C8-9262-634C2B43EA4D}"/>
              </c:ext>
            </c:extLst>
          </c:dPt>
          <c:dPt>
            <c:idx val="4"/>
            <c:bubble3D val="0"/>
            <c:extLst>
              <c:ext xmlns:c16="http://schemas.microsoft.com/office/drawing/2014/chart" uri="{C3380CC4-5D6E-409C-BE32-E72D297353CC}">
                <c16:uniqueId val="{00000051-5701-48C8-9262-634C2B43EA4D}"/>
              </c:ext>
            </c:extLst>
          </c:dPt>
          <c:dPt>
            <c:idx val="5"/>
            <c:bubble3D val="0"/>
            <c:extLst>
              <c:ext xmlns:c16="http://schemas.microsoft.com/office/drawing/2014/chart" uri="{C3380CC4-5D6E-409C-BE32-E72D297353CC}">
                <c16:uniqueId val="{00000052-5701-48C8-9262-634C2B43EA4D}"/>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Split'!$D$43,'14. Results - Percentage Split'!$D$45,'14. Results - Percentage Split'!$D$47,'14. Results - Percentage Split'!$D$49,'14. Results - Percentage Split'!$D$51,'14. Results - Percentage Split'!$D$53)</c:f>
              <c:strCache>
                <c:ptCount val="6"/>
                <c:pt idx="0">
                  <c:v>On-Site Combustion</c:v>
                </c:pt>
                <c:pt idx="1">
                  <c:v>On-Site Vehicles</c:v>
                </c:pt>
                <c:pt idx="2">
                  <c:v>Process and Fugitive Emissions</c:v>
                </c:pt>
                <c:pt idx="3">
                  <c:v>Inbound Logistics</c:v>
                </c:pt>
                <c:pt idx="4">
                  <c:v>Outbound Logistics</c:v>
                </c:pt>
                <c:pt idx="5">
                  <c:v>Business Travel</c:v>
                </c:pt>
              </c:strCache>
            </c:strRef>
          </c:cat>
          <c:val>
            <c:numRef>
              <c:f>'14. Results - Percentage Split'!$E$52</c:f>
              <c:numCache>
                <c:formatCode>0%</c:formatCode>
                <c:ptCount val="1"/>
                <c:pt idx="0">
                  <c:v>0</c:v>
                </c:pt>
              </c:numCache>
            </c:numRef>
          </c:val>
          <c:extLst>
            <c:ext xmlns:c16="http://schemas.microsoft.com/office/drawing/2014/chart" uri="{C3380CC4-5D6E-409C-BE32-E72D297353CC}">
              <c16:uniqueId val="{00000053-5701-48C8-9262-634C2B43EA4D}"/>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rPr>
              <a:t>各类活动的范围2排放</a:t>
            </a:r>
            <a:endParaRPr lang="en-US"/>
          </a:p>
        </c:rich>
      </c:tx>
      <c:layout>
        <c:manualLayout>
          <c:xMode val="edge"/>
          <c:yMode val="edge"/>
          <c:x val="0.22789546123807697"/>
          <c:y val="1.9474036333693581E-4"/>
        </c:manualLayout>
      </c:layout>
      <c:overlay val="0"/>
      <c:spPr>
        <a:noFill/>
        <a:ln w="25400">
          <a:noFill/>
        </a:ln>
      </c:spPr>
    </c:title>
    <c:autoTitleDeleted val="0"/>
    <c:plotArea>
      <c:layout>
        <c:manualLayout>
          <c:layoutTarget val="inner"/>
          <c:xMode val="edge"/>
          <c:yMode val="edge"/>
          <c:x val="0.32317121280013339"/>
          <c:y val="0.41538461538461541"/>
          <c:w val="0.35975663311712963"/>
          <c:h val="0.45384615384615384"/>
        </c:manualLayout>
      </c:layout>
      <c:pieChart>
        <c:varyColors val="1"/>
        <c:ser>
          <c:idx val="0"/>
          <c:order val="0"/>
          <c:dPt>
            <c:idx val="0"/>
            <c:bubble3D val="0"/>
            <c:extLst>
              <c:ext xmlns:c16="http://schemas.microsoft.com/office/drawing/2014/chart" uri="{C3380CC4-5D6E-409C-BE32-E72D297353CC}">
                <c16:uniqueId val="{00000000-27BC-4AB2-B154-1B165D14CDAD}"/>
              </c:ext>
            </c:extLst>
          </c:dPt>
          <c:dPt>
            <c:idx val="1"/>
            <c:bubble3D val="0"/>
            <c:extLst>
              <c:ext xmlns:c16="http://schemas.microsoft.com/office/drawing/2014/chart" uri="{C3380CC4-5D6E-409C-BE32-E72D297353CC}">
                <c16:uniqueId val="{00000001-27BC-4AB2-B154-1B165D14CDAD}"/>
              </c:ext>
            </c:extLst>
          </c:dPt>
          <c:dPt>
            <c:idx val="2"/>
            <c:bubble3D val="0"/>
            <c:extLst>
              <c:ext xmlns:c16="http://schemas.microsoft.com/office/drawing/2014/chart" uri="{C3380CC4-5D6E-409C-BE32-E72D297353CC}">
                <c16:uniqueId val="{00000002-27BC-4AB2-B154-1B165D14CDAD}"/>
              </c:ext>
            </c:extLst>
          </c:dPt>
          <c:dPt>
            <c:idx val="3"/>
            <c:bubble3D val="0"/>
            <c:extLst>
              <c:ext xmlns:c16="http://schemas.microsoft.com/office/drawing/2014/chart" uri="{C3380CC4-5D6E-409C-BE32-E72D297353CC}">
                <c16:uniqueId val="{00000003-27BC-4AB2-B154-1B165D14CDAD}"/>
              </c:ext>
            </c:extLst>
          </c:dPt>
          <c:dLbls>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('14. Results - Percentage Split'!$D$60,'14. Results - Percentage Split'!$D$62,'14. Results - Percentage Split'!$D$64,'14. Results - Percentage Split'!$D$66)</c:f>
              <c:strCache>
                <c:ptCount val="4"/>
                <c:pt idx="0">
                  <c:v>电力</c:v>
                </c:pt>
                <c:pt idx="1">
                  <c:v>热力</c:v>
                </c:pt>
                <c:pt idx="2">
                  <c:v>蒸汽</c:v>
                </c:pt>
                <c:pt idx="3">
                  <c:v>冷力</c:v>
                </c:pt>
              </c:strCache>
            </c:strRef>
          </c:cat>
          <c:val>
            <c:numRef>
              <c:f>('14. Results - Percentage Split'!$E$60,'14. Results - Percentage Split'!$E$62,'14. Results - Percentage Split'!$E$64,'14. Results - Percentage Split'!$E$66)</c:f>
              <c:numCache>
                <c:formatCode>0%</c:formatCode>
                <c:ptCount val="4"/>
                <c:pt idx="0">
                  <c:v>0</c:v>
                </c:pt>
                <c:pt idx="1">
                  <c:v>0</c:v>
                </c:pt>
                <c:pt idx="2">
                  <c:v>0</c:v>
                </c:pt>
                <c:pt idx="3">
                  <c:v>0</c:v>
                </c:pt>
              </c:numCache>
            </c:numRef>
          </c:val>
          <c:extLst>
            <c:ext xmlns:c16="http://schemas.microsoft.com/office/drawing/2014/chart" uri="{C3380CC4-5D6E-409C-BE32-E72D297353CC}">
              <c16:uniqueId val="{00000004-27BC-4AB2-B154-1B165D14CDAD}"/>
            </c:ext>
          </c:extLst>
        </c:ser>
        <c:ser>
          <c:idx val="1"/>
          <c:order val="1"/>
          <c:dPt>
            <c:idx val="0"/>
            <c:bubble3D val="0"/>
            <c:extLst>
              <c:ext xmlns:c16="http://schemas.microsoft.com/office/drawing/2014/chart" uri="{C3380CC4-5D6E-409C-BE32-E72D297353CC}">
                <c16:uniqueId val="{00000005-27BC-4AB2-B154-1B165D14CDAD}"/>
              </c:ext>
            </c:extLst>
          </c:dPt>
          <c:dPt>
            <c:idx val="1"/>
            <c:bubble3D val="0"/>
            <c:extLst>
              <c:ext xmlns:c16="http://schemas.microsoft.com/office/drawing/2014/chart" uri="{C3380CC4-5D6E-409C-BE32-E72D297353CC}">
                <c16:uniqueId val="{00000006-27BC-4AB2-B154-1B165D14CDAD}"/>
              </c:ext>
            </c:extLst>
          </c:dPt>
          <c:dPt>
            <c:idx val="2"/>
            <c:bubble3D val="0"/>
            <c:extLst>
              <c:ext xmlns:c16="http://schemas.microsoft.com/office/drawing/2014/chart" uri="{C3380CC4-5D6E-409C-BE32-E72D297353CC}">
                <c16:uniqueId val="{00000007-27BC-4AB2-B154-1B165D14CDAD}"/>
              </c:ext>
            </c:extLst>
          </c:dPt>
          <c:dPt>
            <c:idx val="3"/>
            <c:bubble3D val="0"/>
            <c:extLst>
              <c:ext xmlns:c16="http://schemas.microsoft.com/office/drawing/2014/chart" uri="{C3380CC4-5D6E-409C-BE32-E72D297353CC}">
                <c16:uniqueId val="{00000008-27BC-4AB2-B154-1B165D14CDAD}"/>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Split'!$D$60,'14. Results - Percentage Split'!$D$62,'14. Results - Percentage Split'!$D$64,'14. Results - Percentage Split'!$D$66)</c:f>
              <c:strCache>
                <c:ptCount val="4"/>
                <c:pt idx="0">
                  <c:v>电力</c:v>
                </c:pt>
                <c:pt idx="1">
                  <c:v>热力</c:v>
                </c:pt>
                <c:pt idx="2">
                  <c:v>蒸汽</c:v>
                </c:pt>
                <c:pt idx="3">
                  <c:v>冷力</c:v>
                </c:pt>
              </c:strCache>
            </c:strRef>
          </c:cat>
          <c:val>
            <c:numRef>
              <c:f>'14. Results - Percentage Split'!$E$42</c:f>
              <c:numCache>
                <c:formatCode>0%</c:formatCode>
                <c:ptCount val="1"/>
                <c:pt idx="0">
                  <c:v>0</c:v>
                </c:pt>
              </c:numCache>
            </c:numRef>
          </c:val>
          <c:extLst>
            <c:ext xmlns:c16="http://schemas.microsoft.com/office/drawing/2014/chart" uri="{C3380CC4-5D6E-409C-BE32-E72D297353CC}">
              <c16:uniqueId val="{00000009-27BC-4AB2-B154-1B165D14CDAD}"/>
            </c:ext>
          </c:extLst>
        </c:ser>
        <c:ser>
          <c:idx val="2"/>
          <c:order val="2"/>
          <c:dPt>
            <c:idx val="0"/>
            <c:bubble3D val="0"/>
            <c:extLst>
              <c:ext xmlns:c16="http://schemas.microsoft.com/office/drawing/2014/chart" uri="{C3380CC4-5D6E-409C-BE32-E72D297353CC}">
                <c16:uniqueId val="{0000000A-27BC-4AB2-B154-1B165D14CDAD}"/>
              </c:ext>
            </c:extLst>
          </c:dPt>
          <c:dPt>
            <c:idx val="1"/>
            <c:bubble3D val="0"/>
            <c:extLst>
              <c:ext xmlns:c16="http://schemas.microsoft.com/office/drawing/2014/chart" uri="{C3380CC4-5D6E-409C-BE32-E72D297353CC}">
                <c16:uniqueId val="{0000000B-27BC-4AB2-B154-1B165D14CDAD}"/>
              </c:ext>
            </c:extLst>
          </c:dPt>
          <c:dPt>
            <c:idx val="2"/>
            <c:bubble3D val="0"/>
            <c:extLst>
              <c:ext xmlns:c16="http://schemas.microsoft.com/office/drawing/2014/chart" uri="{C3380CC4-5D6E-409C-BE32-E72D297353CC}">
                <c16:uniqueId val="{0000000C-27BC-4AB2-B154-1B165D14CDAD}"/>
              </c:ext>
            </c:extLst>
          </c:dPt>
          <c:dPt>
            <c:idx val="3"/>
            <c:bubble3D val="0"/>
            <c:extLst>
              <c:ext xmlns:c16="http://schemas.microsoft.com/office/drawing/2014/chart" uri="{C3380CC4-5D6E-409C-BE32-E72D297353CC}">
                <c16:uniqueId val="{0000000D-27BC-4AB2-B154-1B165D14CDAD}"/>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Split'!$D$60,'14. Results - Percentage Split'!$D$62,'14. Results - Percentage Split'!$D$64,'14. Results - Percentage Split'!$D$66)</c:f>
              <c:strCache>
                <c:ptCount val="4"/>
                <c:pt idx="0">
                  <c:v>电力</c:v>
                </c:pt>
                <c:pt idx="1">
                  <c:v>热力</c:v>
                </c:pt>
                <c:pt idx="2">
                  <c:v>蒸汽</c:v>
                </c:pt>
                <c:pt idx="3">
                  <c:v>冷力</c:v>
                </c:pt>
              </c:strCache>
            </c:strRef>
          </c:cat>
          <c:val>
            <c:numRef>
              <c:f>'14. Results - Percentage Split'!$D$44</c:f>
              <c:numCache>
                <c:formatCode>General</c:formatCode>
                <c:ptCount val="1"/>
                <c:pt idx="0">
                  <c:v>0</c:v>
                </c:pt>
              </c:numCache>
            </c:numRef>
          </c:val>
          <c:extLst>
            <c:ext xmlns:c16="http://schemas.microsoft.com/office/drawing/2014/chart" uri="{C3380CC4-5D6E-409C-BE32-E72D297353CC}">
              <c16:uniqueId val="{0000000E-27BC-4AB2-B154-1B165D14CDAD}"/>
            </c:ext>
          </c:extLst>
        </c:ser>
        <c:ser>
          <c:idx val="3"/>
          <c:order val="3"/>
          <c:dPt>
            <c:idx val="0"/>
            <c:bubble3D val="0"/>
            <c:extLst>
              <c:ext xmlns:c16="http://schemas.microsoft.com/office/drawing/2014/chart" uri="{C3380CC4-5D6E-409C-BE32-E72D297353CC}">
                <c16:uniqueId val="{0000000F-27BC-4AB2-B154-1B165D14CDAD}"/>
              </c:ext>
            </c:extLst>
          </c:dPt>
          <c:dPt>
            <c:idx val="1"/>
            <c:bubble3D val="0"/>
            <c:extLst>
              <c:ext xmlns:c16="http://schemas.microsoft.com/office/drawing/2014/chart" uri="{C3380CC4-5D6E-409C-BE32-E72D297353CC}">
                <c16:uniqueId val="{00000010-27BC-4AB2-B154-1B165D14CDAD}"/>
              </c:ext>
            </c:extLst>
          </c:dPt>
          <c:dPt>
            <c:idx val="2"/>
            <c:bubble3D val="0"/>
            <c:extLst>
              <c:ext xmlns:c16="http://schemas.microsoft.com/office/drawing/2014/chart" uri="{C3380CC4-5D6E-409C-BE32-E72D297353CC}">
                <c16:uniqueId val="{00000011-27BC-4AB2-B154-1B165D14CDAD}"/>
              </c:ext>
            </c:extLst>
          </c:dPt>
          <c:dPt>
            <c:idx val="3"/>
            <c:bubble3D val="0"/>
            <c:extLst>
              <c:ext xmlns:c16="http://schemas.microsoft.com/office/drawing/2014/chart" uri="{C3380CC4-5D6E-409C-BE32-E72D297353CC}">
                <c16:uniqueId val="{00000012-27BC-4AB2-B154-1B165D14CDAD}"/>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Split'!$D$60,'14. Results - Percentage Split'!$D$62,'14. Results - Percentage Split'!$D$64,'14. Results - Percentage Split'!$D$66)</c:f>
              <c:strCache>
                <c:ptCount val="4"/>
                <c:pt idx="0">
                  <c:v>电力</c:v>
                </c:pt>
                <c:pt idx="1">
                  <c:v>热力</c:v>
                </c:pt>
                <c:pt idx="2">
                  <c:v>蒸汽</c:v>
                </c:pt>
                <c:pt idx="3">
                  <c:v>冷力</c:v>
                </c:pt>
              </c:strCache>
            </c:strRef>
          </c:cat>
          <c:val>
            <c:numRef>
              <c:f>'14. Results - Percentage Split'!$E$44</c:f>
              <c:numCache>
                <c:formatCode>0%</c:formatCode>
                <c:ptCount val="1"/>
                <c:pt idx="0">
                  <c:v>0</c:v>
                </c:pt>
              </c:numCache>
            </c:numRef>
          </c:val>
          <c:extLst>
            <c:ext xmlns:c16="http://schemas.microsoft.com/office/drawing/2014/chart" uri="{C3380CC4-5D6E-409C-BE32-E72D297353CC}">
              <c16:uniqueId val="{00000013-27BC-4AB2-B154-1B165D14CDAD}"/>
            </c:ext>
          </c:extLst>
        </c:ser>
        <c:ser>
          <c:idx val="4"/>
          <c:order val="4"/>
          <c:dPt>
            <c:idx val="0"/>
            <c:bubble3D val="0"/>
            <c:extLst>
              <c:ext xmlns:c16="http://schemas.microsoft.com/office/drawing/2014/chart" uri="{C3380CC4-5D6E-409C-BE32-E72D297353CC}">
                <c16:uniqueId val="{00000014-27BC-4AB2-B154-1B165D14CDAD}"/>
              </c:ext>
            </c:extLst>
          </c:dPt>
          <c:dPt>
            <c:idx val="1"/>
            <c:bubble3D val="0"/>
            <c:extLst>
              <c:ext xmlns:c16="http://schemas.microsoft.com/office/drawing/2014/chart" uri="{C3380CC4-5D6E-409C-BE32-E72D297353CC}">
                <c16:uniqueId val="{00000015-27BC-4AB2-B154-1B165D14CDAD}"/>
              </c:ext>
            </c:extLst>
          </c:dPt>
          <c:dPt>
            <c:idx val="2"/>
            <c:bubble3D val="0"/>
            <c:extLst>
              <c:ext xmlns:c16="http://schemas.microsoft.com/office/drawing/2014/chart" uri="{C3380CC4-5D6E-409C-BE32-E72D297353CC}">
                <c16:uniqueId val="{00000016-27BC-4AB2-B154-1B165D14CDAD}"/>
              </c:ext>
            </c:extLst>
          </c:dPt>
          <c:dPt>
            <c:idx val="3"/>
            <c:bubble3D val="0"/>
            <c:extLst>
              <c:ext xmlns:c16="http://schemas.microsoft.com/office/drawing/2014/chart" uri="{C3380CC4-5D6E-409C-BE32-E72D297353CC}">
                <c16:uniqueId val="{00000017-27BC-4AB2-B154-1B165D14CDAD}"/>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Split'!$D$60,'14. Results - Percentage Split'!$D$62,'14. Results - Percentage Split'!$D$64,'14. Results - Percentage Split'!$D$66)</c:f>
              <c:strCache>
                <c:ptCount val="4"/>
                <c:pt idx="0">
                  <c:v>电力</c:v>
                </c:pt>
                <c:pt idx="1">
                  <c:v>热力</c:v>
                </c:pt>
                <c:pt idx="2">
                  <c:v>蒸汽</c:v>
                </c:pt>
                <c:pt idx="3">
                  <c:v>冷力</c:v>
                </c:pt>
              </c:strCache>
            </c:strRef>
          </c:cat>
          <c:val>
            <c:numRef>
              <c:f>'14. Results - Percentage Split'!$D$46</c:f>
              <c:numCache>
                <c:formatCode>General</c:formatCode>
                <c:ptCount val="1"/>
                <c:pt idx="0">
                  <c:v>0</c:v>
                </c:pt>
              </c:numCache>
            </c:numRef>
          </c:val>
          <c:extLst>
            <c:ext xmlns:c16="http://schemas.microsoft.com/office/drawing/2014/chart" uri="{C3380CC4-5D6E-409C-BE32-E72D297353CC}">
              <c16:uniqueId val="{00000018-27BC-4AB2-B154-1B165D14CDAD}"/>
            </c:ext>
          </c:extLst>
        </c:ser>
        <c:ser>
          <c:idx val="5"/>
          <c:order val="5"/>
          <c:dPt>
            <c:idx val="0"/>
            <c:bubble3D val="0"/>
            <c:extLst>
              <c:ext xmlns:c16="http://schemas.microsoft.com/office/drawing/2014/chart" uri="{C3380CC4-5D6E-409C-BE32-E72D297353CC}">
                <c16:uniqueId val="{00000019-27BC-4AB2-B154-1B165D14CDAD}"/>
              </c:ext>
            </c:extLst>
          </c:dPt>
          <c:dPt>
            <c:idx val="1"/>
            <c:bubble3D val="0"/>
            <c:extLst>
              <c:ext xmlns:c16="http://schemas.microsoft.com/office/drawing/2014/chart" uri="{C3380CC4-5D6E-409C-BE32-E72D297353CC}">
                <c16:uniqueId val="{0000001A-27BC-4AB2-B154-1B165D14CDAD}"/>
              </c:ext>
            </c:extLst>
          </c:dPt>
          <c:dPt>
            <c:idx val="2"/>
            <c:bubble3D val="0"/>
            <c:extLst>
              <c:ext xmlns:c16="http://schemas.microsoft.com/office/drawing/2014/chart" uri="{C3380CC4-5D6E-409C-BE32-E72D297353CC}">
                <c16:uniqueId val="{0000001B-27BC-4AB2-B154-1B165D14CDAD}"/>
              </c:ext>
            </c:extLst>
          </c:dPt>
          <c:dPt>
            <c:idx val="3"/>
            <c:bubble3D val="0"/>
            <c:extLst>
              <c:ext xmlns:c16="http://schemas.microsoft.com/office/drawing/2014/chart" uri="{C3380CC4-5D6E-409C-BE32-E72D297353CC}">
                <c16:uniqueId val="{0000001C-27BC-4AB2-B154-1B165D14CDAD}"/>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Split'!$D$60,'14. Results - Percentage Split'!$D$62,'14. Results - Percentage Split'!$D$64,'14. Results - Percentage Split'!$D$66)</c:f>
              <c:strCache>
                <c:ptCount val="4"/>
                <c:pt idx="0">
                  <c:v>电力</c:v>
                </c:pt>
                <c:pt idx="1">
                  <c:v>热力</c:v>
                </c:pt>
                <c:pt idx="2">
                  <c:v>蒸汽</c:v>
                </c:pt>
                <c:pt idx="3">
                  <c:v>冷力</c:v>
                </c:pt>
              </c:strCache>
            </c:strRef>
          </c:cat>
          <c:val>
            <c:numRef>
              <c:f>'14. Results - Percentage Split'!$E$46</c:f>
              <c:numCache>
                <c:formatCode>0%</c:formatCode>
                <c:ptCount val="1"/>
                <c:pt idx="0">
                  <c:v>0</c:v>
                </c:pt>
              </c:numCache>
            </c:numRef>
          </c:val>
          <c:extLst>
            <c:ext xmlns:c16="http://schemas.microsoft.com/office/drawing/2014/chart" uri="{C3380CC4-5D6E-409C-BE32-E72D297353CC}">
              <c16:uniqueId val="{0000001D-27BC-4AB2-B154-1B165D14CDAD}"/>
            </c:ext>
          </c:extLst>
        </c:ser>
        <c:ser>
          <c:idx val="6"/>
          <c:order val="6"/>
          <c:dPt>
            <c:idx val="0"/>
            <c:bubble3D val="0"/>
            <c:extLst>
              <c:ext xmlns:c16="http://schemas.microsoft.com/office/drawing/2014/chart" uri="{C3380CC4-5D6E-409C-BE32-E72D297353CC}">
                <c16:uniqueId val="{0000001E-27BC-4AB2-B154-1B165D14CDAD}"/>
              </c:ext>
            </c:extLst>
          </c:dPt>
          <c:dPt>
            <c:idx val="1"/>
            <c:bubble3D val="0"/>
            <c:extLst>
              <c:ext xmlns:c16="http://schemas.microsoft.com/office/drawing/2014/chart" uri="{C3380CC4-5D6E-409C-BE32-E72D297353CC}">
                <c16:uniqueId val="{0000001F-27BC-4AB2-B154-1B165D14CDAD}"/>
              </c:ext>
            </c:extLst>
          </c:dPt>
          <c:dPt>
            <c:idx val="2"/>
            <c:bubble3D val="0"/>
            <c:extLst>
              <c:ext xmlns:c16="http://schemas.microsoft.com/office/drawing/2014/chart" uri="{C3380CC4-5D6E-409C-BE32-E72D297353CC}">
                <c16:uniqueId val="{00000020-27BC-4AB2-B154-1B165D14CDAD}"/>
              </c:ext>
            </c:extLst>
          </c:dPt>
          <c:dPt>
            <c:idx val="3"/>
            <c:bubble3D val="0"/>
            <c:extLst>
              <c:ext xmlns:c16="http://schemas.microsoft.com/office/drawing/2014/chart" uri="{C3380CC4-5D6E-409C-BE32-E72D297353CC}">
                <c16:uniqueId val="{00000021-27BC-4AB2-B154-1B165D14CDAD}"/>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Split'!$D$60,'14. Results - Percentage Split'!$D$62,'14. Results - Percentage Split'!$D$64,'14. Results - Percentage Split'!$D$66)</c:f>
              <c:strCache>
                <c:ptCount val="4"/>
                <c:pt idx="0">
                  <c:v>电力</c:v>
                </c:pt>
                <c:pt idx="1">
                  <c:v>热力</c:v>
                </c:pt>
                <c:pt idx="2">
                  <c:v>蒸汽</c:v>
                </c:pt>
                <c:pt idx="3">
                  <c:v>冷力</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22-27BC-4AB2-B154-1B165D14CDAD}"/>
            </c:ext>
          </c:extLst>
        </c:ser>
        <c:ser>
          <c:idx val="7"/>
          <c:order val="7"/>
          <c:dPt>
            <c:idx val="0"/>
            <c:bubble3D val="0"/>
            <c:extLst>
              <c:ext xmlns:c16="http://schemas.microsoft.com/office/drawing/2014/chart" uri="{C3380CC4-5D6E-409C-BE32-E72D297353CC}">
                <c16:uniqueId val="{00000023-27BC-4AB2-B154-1B165D14CDAD}"/>
              </c:ext>
            </c:extLst>
          </c:dPt>
          <c:dPt>
            <c:idx val="1"/>
            <c:bubble3D val="0"/>
            <c:extLst>
              <c:ext xmlns:c16="http://schemas.microsoft.com/office/drawing/2014/chart" uri="{C3380CC4-5D6E-409C-BE32-E72D297353CC}">
                <c16:uniqueId val="{00000024-27BC-4AB2-B154-1B165D14CDAD}"/>
              </c:ext>
            </c:extLst>
          </c:dPt>
          <c:dPt>
            <c:idx val="2"/>
            <c:bubble3D val="0"/>
            <c:extLst>
              <c:ext xmlns:c16="http://schemas.microsoft.com/office/drawing/2014/chart" uri="{C3380CC4-5D6E-409C-BE32-E72D297353CC}">
                <c16:uniqueId val="{00000025-27BC-4AB2-B154-1B165D14CDAD}"/>
              </c:ext>
            </c:extLst>
          </c:dPt>
          <c:dPt>
            <c:idx val="3"/>
            <c:bubble3D val="0"/>
            <c:extLst>
              <c:ext xmlns:c16="http://schemas.microsoft.com/office/drawing/2014/chart" uri="{C3380CC4-5D6E-409C-BE32-E72D297353CC}">
                <c16:uniqueId val="{00000026-27BC-4AB2-B154-1B165D14CDAD}"/>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Split'!$D$60,'14. Results - Percentage Split'!$D$62,'14. Results - Percentage Split'!$D$64,'14. Results - Percentage Split'!$D$66)</c:f>
              <c:strCache>
                <c:ptCount val="4"/>
                <c:pt idx="0">
                  <c:v>电力</c:v>
                </c:pt>
                <c:pt idx="1">
                  <c:v>热力</c:v>
                </c:pt>
                <c:pt idx="2">
                  <c:v>蒸汽</c:v>
                </c:pt>
                <c:pt idx="3">
                  <c:v>冷力</c:v>
                </c:pt>
              </c:strCache>
            </c:strRef>
          </c:cat>
          <c:val>
            <c:numRef>
              <c:f>'14. Results - Percentage Split'!$D$48</c:f>
              <c:numCache>
                <c:formatCode>General</c:formatCode>
                <c:ptCount val="1"/>
                <c:pt idx="0">
                  <c:v>0</c:v>
                </c:pt>
              </c:numCache>
            </c:numRef>
          </c:val>
          <c:extLst>
            <c:ext xmlns:c16="http://schemas.microsoft.com/office/drawing/2014/chart" uri="{C3380CC4-5D6E-409C-BE32-E72D297353CC}">
              <c16:uniqueId val="{00000027-27BC-4AB2-B154-1B165D14CDAD}"/>
            </c:ext>
          </c:extLst>
        </c:ser>
        <c:ser>
          <c:idx val="8"/>
          <c:order val="8"/>
          <c:dPt>
            <c:idx val="0"/>
            <c:bubble3D val="0"/>
            <c:extLst>
              <c:ext xmlns:c16="http://schemas.microsoft.com/office/drawing/2014/chart" uri="{C3380CC4-5D6E-409C-BE32-E72D297353CC}">
                <c16:uniqueId val="{00000028-27BC-4AB2-B154-1B165D14CDAD}"/>
              </c:ext>
            </c:extLst>
          </c:dPt>
          <c:dPt>
            <c:idx val="1"/>
            <c:bubble3D val="0"/>
            <c:extLst>
              <c:ext xmlns:c16="http://schemas.microsoft.com/office/drawing/2014/chart" uri="{C3380CC4-5D6E-409C-BE32-E72D297353CC}">
                <c16:uniqueId val="{00000029-27BC-4AB2-B154-1B165D14CDAD}"/>
              </c:ext>
            </c:extLst>
          </c:dPt>
          <c:dPt>
            <c:idx val="2"/>
            <c:bubble3D val="0"/>
            <c:extLst>
              <c:ext xmlns:c16="http://schemas.microsoft.com/office/drawing/2014/chart" uri="{C3380CC4-5D6E-409C-BE32-E72D297353CC}">
                <c16:uniqueId val="{0000002A-27BC-4AB2-B154-1B165D14CDAD}"/>
              </c:ext>
            </c:extLst>
          </c:dPt>
          <c:dPt>
            <c:idx val="3"/>
            <c:bubble3D val="0"/>
            <c:extLst>
              <c:ext xmlns:c16="http://schemas.microsoft.com/office/drawing/2014/chart" uri="{C3380CC4-5D6E-409C-BE32-E72D297353CC}">
                <c16:uniqueId val="{0000002B-27BC-4AB2-B154-1B165D14CDAD}"/>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Split'!$D$60,'14. Results - Percentage Split'!$D$62,'14. Results - Percentage Split'!$D$64,'14. Results - Percentage Split'!$D$66)</c:f>
              <c:strCache>
                <c:ptCount val="4"/>
                <c:pt idx="0">
                  <c:v>电力</c:v>
                </c:pt>
                <c:pt idx="1">
                  <c:v>热力</c:v>
                </c:pt>
                <c:pt idx="2">
                  <c:v>蒸汽</c:v>
                </c:pt>
                <c:pt idx="3">
                  <c:v>冷力</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2C-27BC-4AB2-B154-1B165D14CDAD}"/>
            </c:ext>
          </c:extLst>
        </c:ser>
        <c:ser>
          <c:idx val="9"/>
          <c:order val="9"/>
          <c:dPt>
            <c:idx val="0"/>
            <c:bubble3D val="0"/>
            <c:extLst>
              <c:ext xmlns:c16="http://schemas.microsoft.com/office/drawing/2014/chart" uri="{C3380CC4-5D6E-409C-BE32-E72D297353CC}">
                <c16:uniqueId val="{0000002D-27BC-4AB2-B154-1B165D14CDAD}"/>
              </c:ext>
            </c:extLst>
          </c:dPt>
          <c:dPt>
            <c:idx val="1"/>
            <c:bubble3D val="0"/>
            <c:extLst>
              <c:ext xmlns:c16="http://schemas.microsoft.com/office/drawing/2014/chart" uri="{C3380CC4-5D6E-409C-BE32-E72D297353CC}">
                <c16:uniqueId val="{0000002E-27BC-4AB2-B154-1B165D14CDAD}"/>
              </c:ext>
            </c:extLst>
          </c:dPt>
          <c:dPt>
            <c:idx val="2"/>
            <c:bubble3D val="0"/>
            <c:extLst>
              <c:ext xmlns:c16="http://schemas.microsoft.com/office/drawing/2014/chart" uri="{C3380CC4-5D6E-409C-BE32-E72D297353CC}">
                <c16:uniqueId val="{0000002F-27BC-4AB2-B154-1B165D14CDAD}"/>
              </c:ext>
            </c:extLst>
          </c:dPt>
          <c:dPt>
            <c:idx val="3"/>
            <c:bubble3D val="0"/>
            <c:extLst>
              <c:ext xmlns:c16="http://schemas.microsoft.com/office/drawing/2014/chart" uri="{C3380CC4-5D6E-409C-BE32-E72D297353CC}">
                <c16:uniqueId val="{00000030-27BC-4AB2-B154-1B165D14CDAD}"/>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Split'!$D$60,'14. Results - Percentage Split'!$D$62,'14. Results - Percentage Split'!$D$64,'14. Results - Percentage Split'!$D$66)</c:f>
              <c:strCache>
                <c:ptCount val="4"/>
                <c:pt idx="0">
                  <c:v>电力</c:v>
                </c:pt>
                <c:pt idx="1">
                  <c:v>热力</c:v>
                </c:pt>
                <c:pt idx="2">
                  <c:v>蒸汽</c:v>
                </c:pt>
                <c:pt idx="3">
                  <c:v>冷力</c:v>
                </c:pt>
              </c:strCache>
            </c:strRef>
          </c:cat>
          <c:val>
            <c:numRef>
              <c:f>'14. Results - Percentage Split'!$E$48</c:f>
              <c:numCache>
                <c:formatCode>0%</c:formatCode>
                <c:ptCount val="1"/>
                <c:pt idx="0">
                  <c:v>0</c:v>
                </c:pt>
              </c:numCache>
            </c:numRef>
          </c:val>
          <c:extLst>
            <c:ext xmlns:c16="http://schemas.microsoft.com/office/drawing/2014/chart" uri="{C3380CC4-5D6E-409C-BE32-E72D297353CC}">
              <c16:uniqueId val="{00000031-27BC-4AB2-B154-1B165D14CDAD}"/>
            </c:ext>
          </c:extLst>
        </c:ser>
        <c:ser>
          <c:idx val="10"/>
          <c:order val="10"/>
          <c:dPt>
            <c:idx val="0"/>
            <c:bubble3D val="0"/>
            <c:extLst>
              <c:ext xmlns:c16="http://schemas.microsoft.com/office/drawing/2014/chart" uri="{C3380CC4-5D6E-409C-BE32-E72D297353CC}">
                <c16:uniqueId val="{00000032-27BC-4AB2-B154-1B165D14CDAD}"/>
              </c:ext>
            </c:extLst>
          </c:dPt>
          <c:dPt>
            <c:idx val="1"/>
            <c:bubble3D val="0"/>
            <c:extLst>
              <c:ext xmlns:c16="http://schemas.microsoft.com/office/drawing/2014/chart" uri="{C3380CC4-5D6E-409C-BE32-E72D297353CC}">
                <c16:uniqueId val="{00000033-27BC-4AB2-B154-1B165D14CDAD}"/>
              </c:ext>
            </c:extLst>
          </c:dPt>
          <c:dPt>
            <c:idx val="2"/>
            <c:bubble3D val="0"/>
            <c:extLst>
              <c:ext xmlns:c16="http://schemas.microsoft.com/office/drawing/2014/chart" uri="{C3380CC4-5D6E-409C-BE32-E72D297353CC}">
                <c16:uniqueId val="{00000034-27BC-4AB2-B154-1B165D14CDAD}"/>
              </c:ext>
            </c:extLst>
          </c:dPt>
          <c:dPt>
            <c:idx val="3"/>
            <c:bubble3D val="0"/>
            <c:extLst>
              <c:ext xmlns:c16="http://schemas.microsoft.com/office/drawing/2014/chart" uri="{C3380CC4-5D6E-409C-BE32-E72D297353CC}">
                <c16:uniqueId val="{00000035-27BC-4AB2-B154-1B165D14CDAD}"/>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Split'!$D$60,'14. Results - Percentage Split'!$D$62,'14. Results - Percentage Split'!$D$64,'14. Results - Percentage Split'!$D$66)</c:f>
              <c:strCache>
                <c:ptCount val="4"/>
                <c:pt idx="0">
                  <c:v>电力</c:v>
                </c:pt>
                <c:pt idx="1">
                  <c:v>热力</c:v>
                </c:pt>
                <c:pt idx="2">
                  <c:v>蒸汽</c:v>
                </c:pt>
                <c:pt idx="3">
                  <c:v>冷力</c:v>
                </c:pt>
              </c:strCache>
            </c:strRef>
          </c:cat>
          <c:val>
            <c:numRef>
              <c:f>'14. Results - Percentage Split'!$D$52</c:f>
              <c:numCache>
                <c:formatCode>General</c:formatCode>
                <c:ptCount val="1"/>
                <c:pt idx="0">
                  <c:v>0</c:v>
                </c:pt>
              </c:numCache>
            </c:numRef>
          </c:val>
          <c:extLst>
            <c:ext xmlns:c16="http://schemas.microsoft.com/office/drawing/2014/chart" uri="{C3380CC4-5D6E-409C-BE32-E72D297353CC}">
              <c16:uniqueId val="{00000036-27BC-4AB2-B154-1B165D14CDAD}"/>
            </c:ext>
          </c:extLst>
        </c:ser>
        <c:ser>
          <c:idx val="11"/>
          <c:order val="11"/>
          <c:dPt>
            <c:idx val="0"/>
            <c:bubble3D val="0"/>
            <c:extLst>
              <c:ext xmlns:c16="http://schemas.microsoft.com/office/drawing/2014/chart" uri="{C3380CC4-5D6E-409C-BE32-E72D297353CC}">
                <c16:uniqueId val="{00000037-27BC-4AB2-B154-1B165D14CDAD}"/>
              </c:ext>
            </c:extLst>
          </c:dPt>
          <c:dPt>
            <c:idx val="1"/>
            <c:bubble3D val="0"/>
            <c:extLst>
              <c:ext xmlns:c16="http://schemas.microsoft.com/office/drawing/2014/chart" uri="{C3380CC4-5D6E-409C-BE32-E72D297353CC}">
                <c16:uniqueId val="{00000038-27BC-4AB2-B154-1B165D14CDAD}"/>
              </c:ext>
            </c:extLst>
          </c:dPt>
          <c:dPt>
            <c:idx val="2"/>
            <c:bubble3D val="0"/>
            <c:extLst>
              <c:ext xmlns:c16="http://schemas.microsoft.com/office/drawing/2014/chart" uri="{C3380CC4-5D6E-409C-BE32-E72D297353CC}">
                <c16:uniqueId val="{00000039-27BC-4AB2-B154-1B165D14CDAD}"/>
              </c:ext>
            </c:extLst>
          </c:dPt>
          <c:dPt>
            <c:idx val="3"/>
            <c:bubble3D val="0"/>
            <c:extLst>
              <c:ext xmlns:c16="http://schemas.microsoft.com/office/drawing/2014/chart" uri="{C3380CC4-5D6E-409C-BE32-E72D297353CC}">
                <c16:uniqueId val="{0000003A-27BC-4AB2-B154-1B165D14CDAD}"/>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Split'!$D$60,'14. Results - Percentage Split'!$D$62,'14. Results - Percentage Split'!$D$64,'14. Results - Percentage Split'!$D$66)</c:f>
              <c:strCache>
                <c:ptCount val="4"/>
                <c:pt idx="0">
                  <c:v>电力</c:v>
                </c:pt>
                <c:pt idx="1">
                  <c:v>热力</c:v>
                </c:pt>
                <c:pt idx="2">
                  <c:v>蒸汽</c:v>
                </c:pt>
                <c:pt idx="3">
                  <c:v>冷力</c:v>
                </c:pt>
              </c:strCache>
            </c:strRef>
          </c:cat>
          <c:val>
            <c:numRef>
              <c:f>'14. Results - Percentage Split'!$E$52</c:f>
              <c:numCache>
                <c:formatCode>0%</c:formatCode>
                <c:ptCount val="1"/>
                <c:pt idx="0">
                  <c:v>0</c:v>
                </c:pt>
              </c:numCache>
            </c:numRef>
          </c:val>
          <c:extLst>
            <c:ext xmlns:c16="http://schemas.microsoft.com/office/drawing/2014/chart" uri="{C3380CC4-5D6E-409C-BE32-E72D297353CC}">
              <c16:uniqueId val="{0000003B-27BC-4AB2-B154-1B165D14CDAD}"/>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rPr>
              <a:t>各类活动的范围2排放</a:t>
            </a:r>
            <a:endParaRPr lang="en-US"/>
          </a:p>
        </c:rich>
      </c:tx>
      <c:layout>
        <c:manualLayout>
          <c:xMode val="edge"/>
          <c:yMode val="edge"/>
          <c:x val="0.22789555929786232"/>
          <c:y val="1.9474036333693581E-4"/>
        </c:manualLayout>
      </c:layout>
      <c:overlay val="0"/>
      <c:spPr>
        <a:noFill/>
        <a:ln w="25400">
          <a:noFill/>
        </a:ln>
      </c:spPr>
    </c:title>
    <c:autoTitleDeleted val="0"/>
    <c:plotArea>
      <c:layout>
        <c:manualLayout>
          <c:layoutTarget val="inner"/>
          <c:xMode val="edge"/>
          <c:yMode val="edge"/>
          <c:x val="0.33526058873254144"/>
          <c:y val="0.41538461538461541"/>
          <c:w val="0.34104094371068872"/>
          <c:h val="0.45384615384615384"/>
        </c:manualLayout>
      </c:layout>
      <c:pieChart>
        <c:varyColors val="1"/>
        <c:ser>
          <c:idx val="0"/>
          <c:order val="0"/>
          <c:dPt>
            <c:idx val="0"/>
            <c:bubble3D val="0"/>
            <c:extLst>
              <c:ext xmlns:c16="http://schemas.microsoft.com/office/drawing/2014/chart" uri="{C3380CC4-5D6E-409C-BE32-E72D297353CC}">
                <c16:uniqueId val="{00000000-AA67-42C9-BD1C-B75D182F74F9}"/>
              </c:ext>
            </c:extLst>
          </c:dPt>
          <c:dPt>
            <c:idx val="1"/>
            <c:bubble3D val="0"/>
            <c:extLst>
              <c:ext xmlns:c16="http://schemas.microsoft.com/office/drawing/2014/chart" uri="{C3380CC4-5D6E-409C-BE32-E72D297353CC}">
                <c16:uniqueId val="{00000001-AA67-42C9-BD1C-B75D182F74F9}"/>
              </c:ext>
            </c:extLst>
          </c:dPt>
          <c:dPt>
            <c:idx val="2"/>
            <c:bubble3D val="0"/>
            <c:extLst>
              <c:ext xmlns:c16="http://schemas.microsoft.com/office/drawing/2014/chart" uri="{C3380CC4-5D6E-409C-BE32-E72D297353CC}">
                <c16:uniqueId val="{00000002-AA67-42C9-BD1C-B75D182F74F9}"/>
              </c:ext>
            </c:extLst>
          </c:dPt>
          <c:dPt>
            <c:idx val="3"/>
            <c:bubble3D val="0"/>
            <c:extLst>
              <c:ext xmlns:c16="http://schemas.microsoft.com/office/drawing/2014/chart" uri="{C3380CC4-5D6E-409C-BE32-E72D297353CC}">
                <c16:uniqueId val="{00000003-AA67-42C9-BD1C-B75D182F74F9}"/>
              </c:ext>
            </c:extLst>
          </c:dPt>
          <c:dLbls>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('13. Results（结果）'!$D$60,'13. Results（结果）'!$D$62,'13. Results（结果）'!$D$64,'13. Results（结果）'!$D$66)</c:f>
              <c:strCache>
                <c:ptCount val="4"/>
                <c:pt idx="0">
                  <c:v>电力</c:v>
                </c:pt>
                <c:pt idx="1">
                  <c:v>热力</c:v>
                </c:pt>
                <c:pt idx="2">
                  <c:v>蒸汽</c:v>
                </c:pt>
                <c:pt idx="3">
                  <c:v>冷力</c:v>
                </c:pt>
              </c:strCache>
            </c:strRef>
          </c:cat>
          <c:val>
            <c:numRef>
              <c:f>('13. Results（结果）'!$E$60,'13. Results（结果）'!$E$62,'13. Results（结果）'!$E$64,'13. Results（结果）'!$E$66)</c:f>
              <c:numCache>
                <c:formatCode>#,##0.00</c:formatCode>
                <c:ptCount val="4"/>
                <c:pt idx="0">
                  <c:v>0</c:v>
                </c:pt>
                <c:pt idx="1">
                  <c:v>0</c:v>
                </c:pt>
                <c:pt idx="2">
                  <c:v>0</c:v>
                </c:pt>
                <c:pt idx="3">
                  <c:v>0</c:v>
                </c:pt>
              </c:numCache>
            </c:numRef>
          </c:val>
          <c:extLst>
            <c:ext xmlns:c16="http://schemas.microsoft.com/office/drawing/2014/chart" uri="{C3380CC4-5D6E-409C-BE32-E72D297353CC}">
              <c16:uniqueId val="{00000004-AA67-42C9-BD1C-B75D182F74F9}"/>
            </c:ext>
          </c:extLst>
        </c:ser>
        <c:ser>
          <c:idx val="1"/>
          <c:order val="1"/>
          <c:dPt>
            <c:idx val="0"/>
            <c:bubble3D val="0"/>
            <c:extLst>
              <c:ext xmlns:c16="http://schemas.microsoft.com/office/drawing/2014/chart" uri="{C3380CC4-5D6E-409C-BE32-E72D297353CC}">
                <c16:uniqueId val="{00000005-AA67-42C9-BD1C-B75D182F74F9}"/>
              </c:ext>
            </c:extLst>
          </c:dPt>
          <c:dPt>
            <c:idx val="1"/>
            <c:bubble3D val="0"/>
            <c:extLst>
              <c:ext xmlns:c16="http://schemas.microsoft.com/office/drawing/2014/chart" uri="{C3380CC4-5D6E-409C-BE32-E72D297353CC}">
                <c16:uniqueId val="{00000006-AA67-42C9-BD1C-B75D182F74F9}"/>
              </c:ext>
            </c:extLst>
          </c:dPt>
          <c:dPt>
            <c:idx val="2"/>
            <c:bubble3D val="0"/>
            <c:extLst>
              <c:ext xmlns:c16="http://schemas.microsoft.com/office/drawing/2014/chart" uri="{C3380CC4-5D6E-409C-BE32-E72D297353CC}">
                <c16:uniqueId val="{00000007-AA67-42C9-BD1C-B75D182F74F9}"/>
              </c:ext>
            </c:extLst>
          </c:dPt>
          <c:dPt>
            <c:idx val="3"/>
            <c:bubble3D val="0"/>
            <c:extLst>
              <c:ext xmlns:c16="http://schemas.microsoft.com/office/drawing/2014/chart" uri="{C3380CC4-5D6E-409C-BE32-E72D297353CC}">
                <c16:uniqueId val="{00000008-AA67-42C9-BD1C-B75D182F74F9}"/>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Results（结果）'!$D$60,'13. Results（结果）'!$D$62,'13. Results（结果）'!$D$64,'13. Results（结果）'!$D$66)</c:f>
              <c:strCache>
                <c:ptCount val="4"/>
                <c:pt idx="0">
                  <c:v>电力</c:v>
                </c:pt>
                <c:pt idx="1">
                  <c:v>热力</c:v>
                </c:pt>
                <c:pt idx="2">
                  <c:v>蒸汽</c:v>
                </c:pt>
                <c:pt idx="3">
                  <c:v>冷力</c:v>
                </c:pt>
              </c:strCache>
            </c:strRef>
          </c:cat>
          <c:val>
            <c:numRef>
              <c:f>'13. Results（结果）'!$E$42</c:f>
              <c:numCache>
                <c:formatCode>#,##0.00</c:formatCode>
                <c:ptCount val="1"/>
                <c:pt idx="0">
                  <c:v>0</c:v>
                </c:pt>
              </c:numCache>
            </c:numRef>
          </c:val>
          <c:extLst>
            <c:ext xmlns:c16="http://schemas.microsoft.com/office/drawing/2014/chart" uri="{C3380CC4-5D6E-409C-BE32-E72D297353CC}">
              <c16:uniqueId val="{00000009-AA67-42C9-BD1C-B75D182F74F9}"/>
            </c:ext>
          </c:extLst>
        </c:ser>
        <c:ser>
          <c:idx val="2"/>
          <c:order val="2"/>
          <c:dPt>
            <c:idx val="0"/>
            <c:bubble3D val="0"/>
            <c:extLst>
              <c:ext xmlns:c16="http://schemas.microsoft.com/office/drawing/2014/chart" uri="{C3380CC4-5D6E-409C-BE32-E72D297353CC}">
                <c16:uniqueId val="{0000000A-AA67-42C9-BD1C-B75D182F74F9}"/>
              </c:ext>
            </c:extLst>
          </c:dPt>
          <c:dPt>
            <c:idx val="1"/>
            <c:bubble3D val="0"/>
            <c:extLst>
              <c:ext xmlns:c16="http://schemas.microsoft.com/office/drawing/2014/chart" uri="{C3380CC4-5D6E-409C-BE32-E72D297353CC}">
                <c16:uniqueId val="{0000000B-AA67-42C9-BD1C-B75D182F74F9}"/>
              </c:ext>
            </c:extLst>
          </c:dPt>
          <c:dPt>
            <c:idx val="2"/>
            <c:bubble3D val="0"/>
            <c:extLst>
              <c:ext xmlns:c16="http://schemas.microsoft.com/office/drawing/2014/chart" uri="{C3380CC4-5D6E-409C-BE32-E72D297353CC}">
                <c16:uniqueId val="{0000000C-AA67-42C9-BD1C-B75D182F74F9}"/>
              </c:ext>
            </c:extLst>
          </c:dPt>
          <c:dPt>
            <c:idx val="3"/>
            <c:bubble3D val="0"/>
            <c:extLst>
              <c:ext xmlns:c16="http://schemas.microsoft.com/office/drawing/2014/chart" uri="{C3380CC4-5D6E-409C-BE32-E72D297353CC}">
                <c16:uniqueId val="{0000000D-AA67-42C9-BD1C-B75D182F74F9}"/>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Results（结果）'!$D$60,'13. Results（结果）'!$D$62,'13. Results（结果）'!$D$64,'13. Results（结果）'!$D$66)</c:f>
              <c:strCache>
                <c:ptCount val="4"/>
                <c:pt idx="0">
                  <c:v>电力</c:v>
                </c:pt>
                <c:pt idx="1">
                  <c:v>热力</c:v>
                </c:pt>
                <c:pt idx="2">
                  <c:v>蒸汽</c:v>
                </c:pt>
                <c:pt idx="3">
                  <c:v>冷力</c:v>
                </c:pt>
              </c:strCache>
            </c:strRef>
          </c:cat>
          <c:val>
            <c:numRef>
              <c:f>'13. Results（结果）'!$D$44</c:f>
              <c:numCache>
                <c:formatCode>General</c:formatCode>
                <c:ptCount val="1"/>
                <c:pt idx="0">
                  <c:v>0</c:v>
                </c:pt>
              </c:numCache>
            </c:numRef>
          </c:val>
          <c:extLst>
            <c:ext xmlns:c16="http://schemas.microsoft.com/office/drawing/2014/chart" uri="{C3380CC4-5D6E-409C-BE32-E72D297353CC}">
              <c16:uniqueId val="{0000000E-AA67-42C9-BD1C-B75D182F74F9}"/>
            </c:ext>
          </c:extLst>
        </c:ser>
        <c:ser>
          <c:idx val="3"/>
          <c:order val="3"/>
          <c:dPt>
            <c:idx val="0"/>
            <c:bubble3D val="0"/>
            <c:extLst>
              <c:ext xmlns:c16="http://schemas.microsoft.com/office/drawing/2014/chart" uri="{C3380CC4-5D6E-409C-BE32-E72D297353CC}">
                <c16:uniqueId val="{0000000F-AA67-42C9-BD1C-B75D182F74F9}"/>
              </c:ext>
            </c:extLst>
          </c:dPt>
          <c:dPt>
            <c:idx val="1"/>
            <c:bubble3D val="0"/>
            <c:extLst>
              <c:ext xmlns:c16="http://schemas.microsoft.com/office/drawing/2014/chart" uri="{C3380CC4-5D6E-409C-BE32-E72D297353CC}">
                <c16:uniqueId val="{00000010-AA67-42C9-BD1C-B75D182F74F9}"/>
              </c:ext>
            </c:extLst>
          </c:dPt>
          <c:dPt>
            <c:idx val="2"/>
            <c:bubble3D val="0"/>
            <c:extLst>
              <c:ext xmlns:c16="http://schemas.microsoft.com/office/drawing/2014/chart" uri="{C3380CC4-5D6E-409C-BE32-E72D297353CC}">
                <c16:uniqueId val="{00000011-AA67-42C9-BD1C-B75D182F74F9}"/>
              </c:ext>
            </c:extLst>
          </c:dPt>
          <c:dPt>
            <c:idx val="3"/>
            <c:bubble3D val="0"/>
            <c:extLst>
              <c:ext xmlns:c16="http://schemas.microsoft.com/office/drawing/2014/chart" uri="{C3380CC4-5D6E-409C-BE32-E72D297353CC}">
                <c16:uniqueId val="{00000012-AA67-42C9-BD1C-B75D182F74F9}"/>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Results（结果）'!$D$60,'13. Results（结果）'!$D$62,'13. Results（结果）'!$D$64,'13. Results（结果）'!$D$66)</c:f>
              <c:strCache>
                <c:ptCount val="4"/>
                <c:pt idx="0">
                  <c:v>电力</c:v>
                </c:pt>
                <c:pt idx="1">
                  <c:v>热力</c:v>
                </c:pt>
                <c:pt idx="2">
                  <c:v>蒸汽</c:v>
                </c:pt>
                <c:pt idx="3">
                  <c:v>冷力</c:v>
                </c:pt>
              </c:strCache>
            </c:strRef>
          </c:cat>
          <c:val>
            <c:numRef>
              <c:f>'13. Results（结果）'!$E$44</c:f>
              <c:numCache>
                <c:formatCode>#,##0.00</c:formatCode>
                <c:ptCount val="1"/>
                <c:pt idx="0">
                  <c:v>0</c:v>
                </c:pt>
              </c:numCache>
            </c:numRef>
          </c:val>
          <c:extLst>
            <c:ext xmlns:c16="http://schemas.microsoft.com/office/drawing/2014/chart" uri="{C3380CC4-5D6E-409C-BE32-E72D297353CC}">
              <c16:uniqueId val="{00000013-AA67-42C9-BD1C-B75D182F74F9}"/>
            </c:ext>
          </c:extLst>
        </c:ser>
        <c:ser>
          <c:idx val="4"/>
          <c:order val="4"/>
          <c:dPt>
            <c:idx val="0"/>
            <c:bubble3D val="0"/>
            <c:extLst>
              <c:ext xmlns:c16="http://schemas.microsoft.com/office/drawing/2014/chart" uri="{C3380CC4-5D6E-409C-BE32-E72D297353CC}">
                <c16:uniqueId val="{00000014-AA67-42C9-BD1C-B75D182F74F9}"/>
              </c:ext>
            </c:extLst>
          </c:dPt>
          <c:dPt>
            <c:idx val="1"/>
            <c:bubble3D val="0"/>
            <c:extLst>
              <c:ext xmlns:c16="http://schemas.microsoft.com/office/drawing/2014/chart" uri="{C3380CC4-5D6E-409C-BE32-E72D297353CC}">
                <c16:uniqueId val="{00000015-AA67-42C9-BD1C-B75D182F74F9}"/>
              </c:ext>
            </c:extLst>
          </c:dPt>
          <c:dPt>
            <c:idx val="2"/>
            <c:bubble3D val="0"/>
            <c:extLst>
              <c:ext xmlns:c16="http://schemas.microsoft.com/office/drawing/2014/chart" uri="{C3380CC4-5D6E-409C-BE32-E72D297353CC}">
                <c16:uniqueId val="{00000016-AA67-42C9-BD1C-B75D182F74F9}"/>
              </c:ext>
            </c:extLst>
          </c:dPt>
          <c:dPt>
            <c:idx val="3"/>
            <c:bubble3D val="0"/>
            <c:extLst>
              <c:ext xmlns:c16="http://schemas.microsoft.com/office/drawing/2014/chart" uri="{C3380CC4-5D6E-409C-BE32-E72D297353CC}">
                <c16:uniqueId val="{00000017-AA67-42C9-BD1C-B75D182F74F9}"/>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Results（结果）'!$D$60,'13. Results（结果）'!$D$62,'13. Results（结果）'!$D$64,'13. Results（结果）'!$D$66)</c:f>
              <c:strCache>
                <c:ptCount val="4"/>
                <c:pt idx="0">
                  <c:v>电力</c:v>
                </c:pt>
                <c:pt idx="1">
                  <c:v>热力</c:v>
                </c:pt>
                <c:pt idx="2">
                  <c:v>蒸汽</c:v>
                </c:pt>
                <c:pt idx="3">
                  <c:v>冷力</c:v>
                </c:pt>
              </c:strCache>
            </c:strRef>
          </c:cat>
          <c:val>
            <c:numRef>
              <c:f>'13. Results（结果）'!$D$46</c:f>
              <c:numCache>
                <c:formatCode>General</c:formatCode>
                <c:ptCount val="1"/>
                <c:pt idx="0">
                  <c:v>0</c:v>
                </c:pt>
              </c:numCache>
            </c:numRef>
          </c:val>
          <c:extLst>
            <c:ext xmlns:c16="http://schemas.microsoft.com/office/drawing/2014/chart" uri="{C3380CC4-5D6E-409C-BE32-E72D297353CC}">
              <c16:uniqueId val="{00000018-AA67-42C9-BD1C-B75D182F74F9}"/>
            </c:ext>
          </c:extLst>
        </c:ser>
        <c:ser>
          <c:idx val="5"/>
          <c:order val="5"/>
          <c:dPt>
            <c:idx val="0"/>
            <c:bubble3D val="0"/>
            <c:extLst>
              <c:ext xmlns:c16="http://schemas.microsoft.com/office/drawing/2014/chart" uri="{C3380CC4-5D6E-409C-BE32-E72D297353CC}">
                <c16:uniqueId val="{00000019-AA67-42C9-BD1C-B75D182F74F9}"/>
              </c:ext>
            </c:extLst>
          </c:dPt>
          <c:dPt>
            <c:idx val="1"/>
            <c:bubble3D val="0"/>
            <c:extLst>
              <c:ext xmlns:c16="http://schemas.microsoft.com/office/drawing/2014/chart" uri="{C3380CC4-5D6E-409C-BE32-E72D297353CC}">
                <c16:uniqueId val="{0000001A-AA67-42C9-BD1C-B75D182F74F9}"/>
              </c:ext>
            </c:extLst>
          </c:dPt>
          <c:dPt>
            <c:idx val="2"/>
            <c:bubble3D val="0"/>
            <c:extLst>
              <c:ext xmlns:c16="http://schemas.microsoft.com/office/drawing/2014/chart" uri="{C3380CC4-5D6E-409C-BE32-E72D297353CC}">
                <c16:uniqueId val="{0000001B-AA67-42C9-BD1C-B75D182F74F9}"/>
              </c:ext>
            </c:extLst>
          </c:dPt>
          <c:dPt>
            <c:idx val="3"/>
            <c:bubble3D val="0"/>
            <c:extLst>
              <c:ext xmlns:c16="http://schemas.microsoft.com/office/drawing/2014/chart" uri="{C3380CC4-5D6E-409C-BE32-E72D297353CC}">
                <c16:uniqueId val="{0000001C-AA67-42C9-BD1C-B75D182F74F9}"/>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Results（结果）'!$D$60,'13. Results（结果）'!$D$62,'13. Results（结果）'!$D$64,'13. Results（结果）'!$D$66)</c:f>
              <c:strCache>
                <c:ptCount val="4"/>
                <c:pt idx="0">
                  <c:v>电力</c:v>
                </c:pt>
                <c:pt idx="1">
                  <c:v>热力</c:v>
                </c:pt>
                <c:pt idx="2">
                  <c:v>蒸汽</c:v>
                </c:pt>
                <c:pt idx="3">
                  <c:v>冷力</c:v>
                </c:pt>
              </c:strCache>
            </c:strRef>
          </c:cat>
          <c:val>
            <c:numRef>
              <c:f>'13. Results（结果）'!$E$46</c:f>
              <c:numCache>
                <c:formatCode>#,##0.00</c:formatCode>
                <c:ptCount val="1"/>
                <c:pt idx="0">
                  <c:v>0</c:v>
                </c:pt>
              </c:numCache>
            </c:numRef>
          </c:val>
          <c:extLst>
            <c:ext xmlns:c16="http://schemas.microsoft.com/office/drawing/2014/chart" uri="{C3380CC4-5D6E-409C-BE32-E72D297353CC}">
              <c16:uniqueId val="{0000001D-AA67-42C9-BD1C-B75D182F74F9}"/>
            </c:ext>
          </c:extLst>
        </c:ser>
        <c:ser>
          <c:idx val="6"/>
          <c:order val="6"/>
          <c:dPt>
            <c:idx val="0"/>
            <c:bubble3D val="0"/>
            <c:extLst>
              <c:ext xmlns:c16="http://schemas.microsoft.com/office/drawing/2014/chart" uri="{C3380CC4-5D6E-409C-BE32-E72D297353CC}">
                <c16:uniqueId val="{0000001E-AA67-42C9-BD1C-B75D182F74F9}"/>
              </c:ext>
            </c:extLst>
          </c:dPt>
          <c:dPt>
            <c:idx val="1"/>
            <c:bubble3D val="0"/>
            <c:extLst>
              <c:ext xmlns:c16="http://schemas.microsoft.com/office/drawing/2014/chart" uri="{C3380CC4-5D6E-409C-BE32-E72D297353CC}">
                <c16:uniqueId val="{0000001F-AA67-42C9-BD1C-B75D182F74F9}"/>
              </c:ext>
            </c:extLst>
          </c:dPt>
          <c:dPt>
            <c:idx val="2"/>
            <c:bubble3D val="0"/>
            <c:extLst>
              <c:ext xmlns:c16="http://schemas.microsoft.com/office/drawing/2014/chart" uri="{C3380CC4-5D6E-409C-BE32-E72D297353CC}">
                <c16:uniqueId val="{00000020-AA67-42C9-BD1C-B75D182F74F9}"/>
              </c:ext>
            </c:extLst>
          </c:dPt>
          <c:dPt>
            <c:idx val="3"/>
            <c:bubble3D val="0"/>
            <c:extLst>
              <c:ext xmlns:c16="http://schemas.microsoft.com/office/drawing/2014/chart" uri="{C3380CC4-5D6E-409C-BE32-E72D297353CC}">
                <c16:uniqueId val="{00000021-AA67-42C9-BD1C-B75D182F74F9}"/>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Results（结果）'!$D$60,'13. Results（结果）'!$D$62,'13. Results（结果）'!$D$64,'13. Results（结果）'!$D$66)</c:f>
              <c:strCache>
                <c:ptCount val="4"/>
                <c:pt idx="0">
                  <c:v>电力</c:v>
                </c:pt>
                <c:pt idx="1">
                  <c:v>热力</c:v>
                </c:pt>
                <c:pt idx="2">
                  <c:v>蒸汽</c:v>
                </c:pt>
                <c:pt idx="3">
                  <c:v>冷力</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22-AA67-42C9-BD1C-B75D182F74F9}"/>
            </c:ext>
          </c:extLst>
        </c:ser>
        <c:ser>
          <c:idx val="7"/>
          <c:order val="7"/>
          <c:dPt>
            <c:idx val="0"/>
            <c:bubble3D val="0"/>
            <c:extLst>
              <c:ext xmlns:c16="http://schemas.microsoft.com/office/drawing/2014/chart" uri="{C3380CC4-5D6E-409C-BE32-E72D297353CC}">
                <c16:uniqueId val="{00000023-AA67-42C9-BD1C-B75D182F74F9}"/>
              </c:ext>
            </c:extLst>
          </c:dPt>
          <c:dPt>
            <c:idx val="1"/>
            <c:bubble3D val="0"/>
            <c:extLst>
              <c:ext xmlns:c16="http://schemas.microsoft.com/office/drawing/2014/chart" uri="{C3380CC4-5D6E-409C-BE32-E72D297353CC}">
                <c16:uniqueId val="{00000024-AA67-42C9-BD1C-B75D182F74F9}"/>
              </c:ext>
            </c:extLst>
          </c:dPt>
          <c:dPt>
            <c:idx val="2"/>
            <c:bubble3D val="0"/>
            <c:extLst>
              <c:ext xmlns:c16="http://schemas.microsoft.com/office/drawing/2014/chart" uri="{C3380CC4-5D6E-409C-BE32-E72D297353CC}">
                <c16:uniqueId val="{00000025-AA67-42C9-BD1C-B75D182F74F9}"/>
              </c:ext>
            </c:extLst>
          </c:dPt>
          <c:dPt>
            <c:idx val="3"/>
            <c:bubble3D val="0"/>
            <c:extLst>
              <c:ext xmlns:c16="http://schemas.microsoft.com/office/drawing/2014/chart" uri="{C3380CC4-5D6E-409C-BE32-E72D297353CC}">
                <c16:uniqueId val="{00000026-AA67-42C9-BD1C-B75D182F74F9}"/>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Results（结果）'!$D$60,'13. Results（结果）'!$D$62,'13. Results（结果）'!$D$64,'13. Results（结果）'!$D$66)</c:f>
              <c:strCache>
                <c:ptCount val="4"/>
                <c:pt idx="0">
                  <c:v>电力</c:v>
                </c:pt>
                <c:pt idx="1">
                  <c:v>热力</c:v>
                </c:pt>
                <c:pt idx="2">
                  <c:v>蒸汽</c:v>
                </c:pt>
                <c:pt idx="3">
                  <c:v>冷力</c:v>
                </c:pt>
              </c:strCache>
            </c:strRef>
          </c:cat>
          <c:val>
            <c:numRef>
              <c:f>'13. Results（结果）'!$D$48</c:f>
              <c:numCache>
                <c:formatCode>General</c:formatCode>
                <c:ptCount val="1"/>
                <c:pt idx="0">
                  <c:v>0</c:v>
                </c:pt>
              </c:numCache>
            </c:numRef>
          </c:val>
          <c:extLst>
            <c:ext xmlns:c16="http://schemas.microsoft.com/office/drawing/2014/chart" uri="{C3380CC4-5D6E-409C-BE32-E72D297353CC}">
              <c16:uniqueId val="{00000027-AA67-42C9-BD1C-B75D182F74F9}"/>
            </c:ext>
          </c:extLst>
        </c:ser>
        <c:ser>
          <c:idx val="8"/>
          <c:order val="8"/>
          <c:dPt>
            <c:idx val="0"/>
            <c:bubble3D val="0"/>
            <c:extLst>
              <c:ext xmlns:c16="http://schemas.microsoft.com/office/drawing/2014/chart" uri="{C3380CC4-5D6E-409C-BE32-E72D297353CC}">
                <c16:uniqueId val="{00000028-AA67-42C9-BD1C-B75D182F74F9}"/>
              </c:ext>
            </c:extLst>
          </c:dPt>
          <c:dPt>
            <c:idx val="1"/>
            <c:bubble3D val="0"/>
            <c:extLst>
              <c:ext xmlns:c16="http://schemas.microsoft.com/office/drawing/2014/chart" uri="{C3380CC4-5D6E-409C-BE32-E72D297353CC}">
                <c16:uniqueId val="{00000029-AA67-42C9-BD1C-B75D182F74F9}"/>
              </c:ext>
            </c:extLst>
          </c:dPt>
          <c:dPt>
            <c:idx val="2"/>
            <c:bubble3D val="0"/>
            <c:extLst>
              <c:ext xmlns:c16="http://schemas.microsoft.com/office/drawing/2014/chart" uri="{C3380CC4-5D6E-409C-BE32-E72D297353CC}">
                <c16:uniqueId val="{0000002A-AA67-42C9-BD1C-B75D182F74F9}"/>
              </c:ext>
            </c:extLst>
          </c:dPt>
          <c:dPt>
            <c:idx val="3"/>
            <c:bubble3D val="0"/>
            <c:extLst>
              <c:ext xmlns:c16="http://schemas.microsoft.com/office/drawing/2014/chart" uri="{C3380CC4-5D6E-409C-BE32-E72D297353CC}">
                <c16:uniqueId val="{0000002B-AA67-42C9-BD1C-B75D182F74F9}"/>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Results（结果）'!$D$60,'13. Results（结果）'!$D$62,'13. Results（结果）'!$D$64,'13. Results（结果）'!$D$66)</c:f>
              <c:strCache>
                <c:ptCount val="4"/>
                <c:pt idx="0">
                  <c:v>电力</c:v>
                </c:pt>
                <c:pt idx="1">
                  <c:v>热力</c:v>
                </c:pt>
                <c:pt idx="2">
                  <c:v>蒸汽</c:v>
                </c:pt>
                <c:pt idx="3">
                  <c:v>冷力</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2C-AA67-42C9-BD1C-B75D182F74F9}"/>
            </c:ext>
          </c:extLst>
        </c:ser>
        <c:ser>
          <c:idx val="9"/>
          <c:order val="9"/>
          <c:dPt>
            <c:idx val="0"/>
            <c:bubble3D val="0"/>
            <c:extLst>
              <c:ext xmlns:c16="http://schemas.microsoft.com/office/drawing/2014/chart" uri="{C3380CC4-5D6E-409C-BE32-E72D297353CC}">
                <c16:uniqueId val="{0000002D-AA67-42C9-BD1C-B75D182F74F9}"/>
              </c:ext>
            </c:extLst>
          </c:dPt>
          <c:dPt>
            <c:idx val="1"/>
            <c:bubble3D val="0"/>
            <c:extLst>
              <c:ext xmlns:c16="http://schemas.microsoft.com/office/drawing/2014/chart" uri="{C3380CC4-5D6E-409C-BE32-E72D297353CC}">
                <c16:uniqueId val="{0000002E-AA67-42C9-BD1C-B75D182F74F9}"/>
              </c:ext>
            </c:extLst>
          </c:dPt>
          <c:dPt>
            <c:idx val="2"/>
            <c:bubble3D val="0"/>
            <c:extLst>
              <c:ext xmlns:c16="http://schemas.microsoft.com/office/drawing/2014/chart" uri="{C3380CC4-5D6E-409C-BE32-E72D297353CC}">
                <c16:uniqueId val="{0000002F-AA67-42C9-BD1C-B75D182F74F9}"/>
              </c:ext>
            </c:extLst>
          </c:dPt>
          <c:dPt>
            <c:idx val="3"/>
            <c:bubble3D val="0"/>
            <c:extLst>
              <c:ext xmlns:c16="http://schemas.microsoft.com/office/drawing/2014/chart" uri="{C3380CC4-5D6E-409C-BE32-E72D297353CC}">
                <c16:uniqueId val="{00000030-AA67-42C9-BD1C-B75D182F74F9}"/>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Results（结果）'!$D$60,'13. Results（结果）'!$D$62,'13. Results（结果）'!$D$64,'13. Results（结果）'!$D$66)</c:f>
              <c:strCache>
                <c:ptCount val="4"/>
                <c:pt idx="0">
                  <c:v>电力</c:v>
                </c:pt>
                <c:pt idx="1">
                  <c:v>热力</c:v>
                </c:pt>
                <c:pt idx="2">
                  <c:v>蒸汽</c:v>
                </c:pt>
                <c:pt idx="3">
                  <c:v>冷力</c:v>
                </c:pt>
              </c:strCache>
            </c:strRef>
          </c:cat>
          <c:val>
            <c:numRef>
              <c:f>'13. Results（结果）'!$E$48</c:f>
              <c:numCache>
                <c:formatCode>#,##0.00</c:formatCode>
                <c:ptCount val="1"/>
                <c:pt idx="0">
                  <c:v>0</c:v>
                </c:pt>
              </c:numCache>
            </c:numRef>
          </c:val>
          <c:extLst>
            <c:ext xmlns:c16="http://schemas.microsoft.com/office/drawing/2014/chart" uri="{C3380CC4-5D6E-409C-BE32-E72D297353CC}">
              <c16:uniqueId val="{00000031-AA67-42C9-BD1C-B75D182F74F9}"/>
            </c:ext>
          </c:extLst>
        </c:ser>
        <c:ser>
          <c:idx val="10"/>
          <c:order val="10"/>
          <c:dPt>
            <c:idx val="0"/>
            <c:bubble3D val="0"/>
            <c:extLst>
              <c:ext xmlns:c16="http://schemas.microsoft.com/office/drawing/2014/chart" uri="{C3380CC4-5D6E-409C-BE32-E72D297353CC}">
                <c16:uniqueId val="{00000032-AA67-42C9-BD1C-B75D182F74F9}"/>
              </c:ext>
            </c:extLst>
          </c:dPt>
          <c:dPt>
            <c:idx val="1"/>
            <c:bubble3D val="0"/>
            <c:extLst>
              <c:ext xmlns:c16="http://schemas.microsoft.com/office/drawing/2014/chart" uri="{C3380CC4-5D6E-409C-BE32-E72D297353CC}">
                <c16:uniqueId val="{00000033-AA67-42C9-BD1C-B75D182F74F9}"/>
              </c:ext>
            </c:extLst>
          </c:dPt>
          <c:dPt>
            <c:idx val="2"/>
            <c:bubble3D val="0"/>
            <c:extLst>
              <c:ext xmlns:c16="http://schemas.microsoft.com/office/drawing/2014/chart" uri="{C3380CC4-5D6E-409C-BE32-E72D297353CC}">
                <c16:uniqueId val="{00000034-AA67-42C9-BD1C-B75D182F74F9}"/>
              </c:ext>
            </c:extLst>
          </c:dPt>
          <c:dPt>
            <c:idx val="3"/>
            <c:bubble3D val="0"/>
            <c:extLst>
              <c:ext xmlns:c16="http://schemas.microsoft.com/office/drawing/2014/chart" uri="{C3380CC4-5D6E-409C-BE32-E72D297353CC}">
                <c16:uniqueId val="{00000035-AA67-42C9-BD1C-B75D182F74F9}"/>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Results（结果）'!$D$60,'13. Results（结果）'!$D$62,'13. Results（结果）'!$D$64,'13. Results（结果）'!$D$66)</c:f>
              <c:strCache>
                <c:ptCount val="4"/>
                <c:pt idx="0">
                  <c:v>电力</c:v>
                </c:pt>
                <c:pt idx="1">
                  <c:v>热力</c:v>
                </c:pt>
                <c:pt idx="2">
                  <c:v>蒸汽</c:v>
                </c:pt>
                <c:pt idx="3">
                  <c:v>冷力</c:v>
                </c:pt>
              </c:strCache>
            </c:strRef>
          </c:cat>
          <c:val>
            <c:numRef>
              <c:f>'13. Results（结果）'!$D$52</c:f>
              <c:numCache>
                <c:formatCode>General</c:formatCode>
                <c:ptCount val="1"/>
                <c:pt idx="0">
                  <c:v>0</c:v>
                </c:pt>
              </c:numCache>
            </c:numRef>
          </c:val>
          <c:extLst>
            <c:ext xmlns:c16="http://schemas.microsoft.com/office/drawing/2014/chart" uri="{C3380CC4-5D6E-409C-BE32-E72D297353CC}">
              <c16:uniqueId val="{00000036-AA67-42C9-BD1C-B75D182F74F9}"/>
            </c:ext>
          </c:extLst>
        </c:ser>
        <c:ser>
          <c:idx val="11"/>
          <c:order val="11"/>
          <c:dPt>
            <c:idx val="0"/>
            <c:bubble3D val="0"/>
            <c:extLst>
              <c:ext xmlns:c16="http://schemas.microsoft.com/office/drawing/2014/chart" uri="{C3380CC4-5D6E-409C-BE32-E72D297353CC}">
                <c16:uniqueId val="{00000037-AA67-42C9-BD1C-B75D182F74F9}"/>
              </c:ext>
            </c:extLst>
          </c:dPt>
          <c:dPt>
            <c:idx val="1"/>
            <c:bubble3D val="0"/>
            <c:extLst>
              <c:ext xmlns:c16="http://schemas.microsoft.com/office/drawing/2014/chart" uri="{C3380CC4-5D6E-409C-BE32-E72D297353CC}">
                <c16:uniqueId val="{00000038-AA67-42C9-BD1C-B75D182F74F9}"/>
              </c:ext>
            </c:extLst>
          </c:dPt>
          <c:dPt>
            <c:idx val="2"/>
            <c:bubble3D val="0"/>
            <c:extLst>
              <c:ext xmlns:c16="http://schemas.microsoft.com/office/drawing/2014/chart" uri="{C3380CC4-5D6E-409C-BE32-E72D297353CC}">
                <c16:uniqueId val="{00000039-AA67-42C9-BD1C-B75D182F74F9}"/>
              </c:ext>
            </c:extLst>
          </c:dPt>
          <c:dPt>
            <c:idx val="3"/>
            <c:bubble3D val="0"/>
            <c:extLst>
              <c:ext xmlns:c16="http://schemas.microsoft.com/office/drawing/2014/chart" uri="{C3380CC4-5D6E-409C-BE32-E72D297353CC}">
                <c16:uniqueId val="{0000003A-AA67-42C9-BD1C-B75D182F74F9}"/>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Results（结果）'!$D$60,'13. Results（结果）'!$D$62,'13. Results（结果）'!$D$64,'13. Results（结果）'!$D$66)</c:f>
              <c:strCache>
                <c:ptCount val="4"/>
                <c:pt idx="0">
                  <c:v>电力</c:v>
                </c:pt>
                <c:pt idx="1">
                  <c:v>热力</c:v>
                </c:pt>
                <c:pt idx="2">
                  <c:v>蒸汽</c:v>
                </c:pt>
                <c:pt idx="3">
                  <c:v>冷力</c:v>
                </c:pt>
              </c:strCache>
            </c:strRef>
          </c:cat>
          <c:val>
            <c:numRef>
              <c:f>'13. Results（结果）'!$E$52</c:f>
              <c:numCache>
                <c:formatCode>#,##0.00</c:formatCode>
                <c:ptCount val="1"/>
                <c:pt idx="0">
                  <c:v>0</c:v>
                </c:pt>
              </c:numCache>
            </c:numRef>
          </c:val>
          <c:extLst>
            <c:ext xmlns:c16="http://schemas.microsoft.com/office/drawing/2014/chart" uri="{C3380CC4-5D6E-409C-BE32-E72D297353CC}">
              <c16:uniqueId val="{0000003B-AA67-42C9-BD1C-B75D182F74F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t>Scope 2 Emissions by Activity</a:t>
            </a:r>
          </a:p>
        </c:rich>
      </c:tx>
      <c:layout>
        <c:manualLayout>
          <c:xMode val="edge"/>
          <c:yMode val="edge"/>
          <c:x val="0.12354221994440044"/>
          <c:y val="1.9468038936077873E-4"/>
        </c:manualLayout>
      </c:layout>
      <c:overlay val="0"/>
      <c:spPr>
        <a:noFill/>
        <a:ln w="25400">
          <a:noFill/>
        </a:ln>
      </c:spPr>
    </c:title>
    <c:autoTitleDeleted val="0"/>
    <c:plotArea>
      <c:layout>
        <c:manualLayout>
          <c:layoutTarget val="inner"/>
          <c:xMode val="edge"/>
          <c:yMode val="edge"/>
          <c:x val="0.30204774015329922"/>
          <c:y val="0.40987934975869988"/>
          <c:w val="0.41280133618299431"/>
          <c:h val="0.47522098044196087"/>
        </c:manualLayout>
      </c:layout>
      <c:pieChart>
        <c:varyColors val="1"/>
        <c:ser>
          <c:idx val="0"/>
          <c:order val="0"/>
          <c:dPt>
            <c:idx val="0"/>
            <c:bubble3D val="0"/>
            <c:extLst>
              <c:ext xmlns:c16="http://schemas.microsoft.com/office/drawing/2014/chart" uri="{C3380CC4-5D6E-409C-BE32-E72D297353CC}">
                <c16:uniqueId val="{00000000-BCB9-463A-8B29-C8AB74559340}"/>
              </c:ext>
            </c:extLst>
          </c:dPt>
          <c:dPt>
            <c:idx val="1"/>
            <c:bubble3D val="0"/>
            <c:extLst>
              <c:ext xmlns:c16="http://schemas.microsoft.com/office/drawing/2014/chart" uri="{C3380CC4-5D6E-409C-BE32-E72D297353CC}">
                <c16:uniqueId val="{00000001-BCB9-463A-8B29-C8AB74559340}"/>
              </c:ext>
            </c:extLst>
          </c:dPt>
          <c:dPt>
            <c:idx val="2"/>
            <c:bubble3D val="0"/>
            <c:extLst>
              <c:ext xmlns:c16="http://schemas.microsoft.com/office/drawing/2014/chart" uri="{C3380CC4-5D6E-409C-BE32-E72D297353CC}">
                <c16:uniqueId val="{00000002-BCB9-463A-8B29-C8AB74559340}"/>
              </c:ext>
            </c:extLst>
          </c:dPt>
          <c:dPt>
            <c:idx val="3"/>
            <c:bubble3D val="0"/>
            <c:extLst>
              <c:ext xmlns:c16="http://schemas.microsoft.com/office/drawing/2014/chart" uri="{C3380CC4-5D6E-409C-BE32-E72D297353CC}">
                <c16:uniqueId val="{00000003-BCB9-463A-8B29-C8AB74559340}"/>
              </c:ext>
            </c:extLst>
          </c:dPt>
          <c:dLbls>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('14. Results - Percentage Split'!$D$61,'14. Results - Percentage Split'!$D$63,'14. Results - Percentage Split'!$D$65,'14. Results - Percentage Split'!$D$67)</c:f>
              <c:strCache>
                <c:ptCount val="4"/>
                <c:pt idx="0">
                  <c:v>Electricity</c:v>
                </c:pt>
                <c:pt idx="1">
                  <c:v>Heat</c:v>
                </c:pt>
                <c:pt idx="2">
                  <c:v>Steam</c:v>
                </c:pt>
                <c:pt idx="3">
                  <c:v>Cooling</c:v>
                </c:pt>
              </c:strCache>
            </c:strRef>
          </c:cat>
          <c:val>
            <c:numRef>
              <c:f>('14. Results - Percentage Split'!$E$60,'14. Results - Percentage Split'!$E$62,'14. Results - Percentage Split'!$E$64,'14. Results - Percentage Split'!$E$66)</c:f>
              <c:numCache>
                <c:formatCode>0%</c:formatCode>
                <c:ptCount val="4"/>
                <c:pt idx="0">
                  <c:v>0</c:v>
                </c:pt>
                <c:pt idx="1">
                  <c:v>0</c:v>
                </c:pt>
                <c:pt idx="2">
                  <c:v>0</c:v>
                </c:pt>
                <c:pt idx="3">
                  <c:v>0</c:v>
                </c:pt>
              </c:numCache>
            </c:numRef>
          </c:val>
          <c:extLst>
            <c:ext xmlns:c16="http://schemas.microsoft.com/office/drawing/2014/chart" uri="{C3380CC4-5D6E-409C-BE32-E72D297353CC}">
              <c16:uniqueId val="{00000004-BCB9-463A-8B29-C8AB74559340}"/>
            </c:ext>
          </c:extLst>
        </c:ser>
        <c:ser>
          <c:idx val="1"/>
          <c:order val="1"/>
          <c:dPt>
            <c:idx val="0"/>
            <c:bubble3D val="0"/>
            <c:extLst>
              <c:ext xmlns:c16="http://schemas.microsoft.com/office/drawing/2014/chart" uri="{C3380CC4-5D6E-409C-BE32-E72D297353CC}">
                <c16:uniqueId val="{00000005-BCB9-463A-8B29-C8AB74559340}"/>
              </c:ext>
            </c:extLst>
          </c:dPt>
          <c:dPt>
            <c:idx val="1"/>
            <c:bubble3D val="0"/>
            <c:extLst>
              <c:ext xmlns:c16="http://schemas.microsoft.com/office/drawing/2014/chart" uri="{C3380CC4-5D6E-409C-BE32-E72D297353CC}">
                <c16:uniqueId val="{00000006-BCB9-463A-8B29-C8AB74559340}"/>
              </c:ext>
            </c:extLst>
          </c:dPt>
          <c:dPt>
            <c:idx val="2"/>
            <c:bubble3D val="0"/>
            <c:extLst>
              <c:ext xmlns:c16="http://schemas.microsoft.com/office/drawing/2014/chart" uri="{C3380CC4-5D6E-409C-BE32-E72D297353CC}">
                <c16:uniqueId val="{00000007-BCB9-463A-8B29-C8AB74559340}"/>
              </c:ext>
            </c:extLst>
          </c:dPt>
          <c:dPt>
            <c:idx val="3"/>
            <c:bubble3D val="0"/>
            <c:extLst>
              <c:ext xmlns:c16="http://schemas.microsoft.com/office/drawing/2014/chart" uri="{C3380CC4-5D6E-409C-BE32-E72D297353CC}">
                <c16:uniqueId val="{00000008-BCB9-463A-8B29-C8AB74559340}"/>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Split'!$D$61,'14. Results - Percentage Split'!$D$63,'14. Results - Percentage Split'!$D$65,'14. Results - Percentage Split'!$D$67)</c:f>
              <c:strCache>
                <c:ptCount val="4"/>
                <c:pt idx="0">
                  <c:v>Electricity</c:v>
                </c:pt>
                <c:pt idx="1">
                  <c:v>Heat</c:v>
                </c:pt>
                <c:pt idx="2">
                  <c:v>Steam</c:v>
                </c:pt>
                <c:pt idx="3">
                  <c:v>Cooling</c:v>
                </c:pt>
              </c:strCache>
            </c:strRef>
          </c:cat>
          <c:val>
            <c:numRef>
              <c:f>'14. Results - Percentage Split'!$E$42</c:f>
              <c:numCache>
                <c:formatCode>0%</c:formatCode>
                <c:ptCount val="1"/>
                <c:pt idx="0">
                  <c:v>0</c:v>
                </c:pt>
              </c:numCache>
            </c:numRef>
          </c:val>
          <c:extLst>
            <c:ext xmlns:c16="http://schemas.microsoft.com/office/drawing/2014/chart" uri="{C3380CC4-5D6E-409C-BE32-E72D297353CC}">
              <c16:uniqueId val="{00000009-BCB9-463A-8B29-C8AB74559340}"/>
            </c:ext>
          </c:extLst>
        </c:ser>
        <c:ser>
          <c:idx val="2"/>
          <c:order val="2"/>
          <c:dPt>
            <c:idx val="0"/>
            <c:bubble3D val="0"/>
            <c:extLst>
              <c:ext xmlns:c16="http://schemas.microsoft.com/office/drawing/2014/chart" uri="{C3380CC4-5D6E-409C-BE32-E72D297353CC}">
                <c16:uniqueId val="{0000000A-BCB9-463A-8B29-C8AB74559340}"/>
              </c:ext>
            </c:extLst>
          </c:dPt>
          <c:dPt>
            <c:idx val="1"/>
            <c:bubble3D val="0"/>
            <c:extLst>
              <c:ext xmlns:c16="http://schemas.microsoft.com/office/drawing/2014/chart" uri="{C3380CC4-5D6E-409C-BE32-E72D297353CC}">
                <c16:uniqueId val="{0000000B-BCB9-463A-8B29-C8AB74559340}"/>
              </c:ext>
            </c:extLst>
          </c:dPt>
          <c:dPt>
            <c:idx val="2"/>
            <c:bubble3D val="0"/>
            <c:extLst>
              <c:ext xmlns:c16="http://schemas.microsoft.com/office/drawing/2014/chart" uri="{C3380CC4-5D6E-409C-BE32-E72D297353CC}">
                <c16:uniqueId val="{0000000C-BCB9-463A-8B29-C8AB74559340}"/>
              </c:ext>
            </c:extLst>
          </c:dPt>
          <c:dPt>
            <c:idx val="3"/>
            <c:bubble3D val="0"/>
            <c:extLst>
              <c:ext xmlns:c16="http://schemas.microsoft.com/office/drawing/2014/chart" uri="{C3380CC4-5D6E-409C-BE32-E72D297353CC}">
                <c16:uniqueId val="{0000000D-BCB9-463A-8B29-C8AB74559340}"/>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Split'!$D$61,'14. Results - Percentage Split'!$D$63,'14. Results - Percentage Split'!$D$65,'14. Results - Percentage Split'!$D$67)</c:f>
              <c:strCache>
                <c:ptCount val="4"/>
                <c:pt idx="0">
                  <c:v>Electricity</c:v>
                </c:pt>
                <c:pt idx="1">
                  <c:v>Heat</c:v>
                </c:pt>
                <c:pt idx="2">
                  <c:v>Steam</c:v>
                </c:pt>
                <c:pt idx="3">
                  <c:v>Cooling</c:v>
                </c:pt>
              </c:strCache>
            </c:strRef>
          </c:cat>
          <c:val>
            <c:numRef>
              <c:f>'14. Results - Percentage Split'!$D$44</c:f>
              <c:numCache>
                <c:formatCode>General</c:formatCode>
                <c:ptCount val="1"/>
                <c:pt idx="0">
                  <c:v>0</c:v>
                </c:pt>
              </c:numCache>
            </c:numRef>
          </c:val>
          <c:extLst>
            <c:ext xmlns:c16="http://schemas.microsoft.com/office/drawing/2014/chart" uri="{C3380CC4-5D6E-409C-BE32-E72D297353CC}">
              <c16:uniqueId val="{0000000E-BCB9-463A-8B29-C8AB74559340}"/>
            </c:ext>
          </c:extLst>
        </c:ser>
        <c:ser>
          <c:idx val="3"/>
          <c:order val="3"/>
          <c:dPt>
            <c:idx val="0"/>
            <c:bubble3D val="0"/>
            <c:extLst>
              <c:ext xmlns:c16="http://schemas.microsoft.com/office/drawing/2014/chart" uri="{C3380CC4-5D6E-409C-BE32-E72D297353CC}">
                <c16:uniqueId val="{0000000F-BCB9-463A-8B29-C8AB74559340}"/>
              </c:ext>
            </c:extLst>
          </c:dPt>
          <c:dPt>
            <c:idx val="1"/>
            <c:bubble3D val="0"/>
            <c:extLst>
              <c:ext xmlns:c16="http://schemas.microsoft.com/office/drawing/2014/chart" uri="{C3380CC4-5D6E-409C-BE32-E72D297353CC}">
                <c16:uniqueId val="{00000010-BCB9-463A-8B29-C8AB74559340}"/>
              </c:ext>
            </c:extLst>
          </c:dPt>
          <c:dPt>
            <c:idx val="2"/>
            <c:bubble3D val="0"/>
            <c:extLst>
              <c:ext xmlns:c16="http://schemas.microsoft.com/office/drawing/2014/chart" uri="{C3380CC4-5D6E-409C-BE32-E72D297353CC}">
                <c16:uniqueId val="{00000011-BCB9-463A-8B29-C8AB74559340}"/>
              </c:ext>
            </c:extLst>
          </c:dPt>
          <c:dPt>
            <c:idx val="3"/>
            <c:bubble3D val="0"/>
            <c:extLst>
              <c:ext xmlns:c16="http://schemas.microsoft.com/office/drawing/2014/chart" uri="{C3380CC4-5D6E-409C-BE32-E72D297353CC}">
                <c16:uniqueId val="{00000012-BCB9-463A-8B29-C8AB74559340}"/>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Split'!$D$61,'14. Results - Percentage Split'!$D$63,'14. Results - Percentage Split'!$D$65,'14. Results - Percentage Split'!$D$67)</c:f>
              <c:strCache>
                <c:ptCount val="4"/>
                <c:pt idx="0">
                  <c:v>Electricity</c:v>
                </c:pt>
                <c:pt idx="1">
                  <c:v>Heat</c:v>
                </c:pt>
                <c:pt idx="2">
                  <c:v>Steam</c:v>
                </c:pt>
                <c:pt idx="3">
                  <c:v>Cooling</c:v>
                </c:pt>
              </c:strCache>
            </c:strRef>
          </c:cat>
          <c:val>
            <c:numRef>
              <c:f>'14. Results - Percentage Split'!$E$44</c:f>
              <c:numCache>
                <c:formatCode>0%</c:formatCode>
                <c:ptCount val="1"/>
                <c:pt idx="0">
                  <c:v>0</c:v>
                </c:pt>
              </c:numCache>
            </c:numRef>
          </c:val>
          <c:extLst>
            <c:ext xmlns:c16="http://schemas.microsoft.com/office/drawing/2014/chart" uri="{C3380CC4-5D6E-409C-BE32-E72D297353CC}">
              <c16:uniqueId val="{00000013-BCB9-463A-8B29-C8AB74559340}"/>
            </c:ext>
          </c:extLst>
        </c:ser>
        <c:ser>
          <c:idx val="4"/>
          <c:order val="4"/>
          <c:dPt>
            <c:idx val="0"/>
            <c:bubble3D val="0"/>
            <c:extLst>
              <c:ext xmlns:c16="http://schemas.microsoft.com/office/drawing/2014/chart" uri="{C3380CC4-5D6E-409C-BE32-E72D297353CC}">
                <c16:uniqueId val="{00000014-BCB9-463A-8B29-C8AB74559340}"/>
              </c:ext>
            </c:extLst>
          </c:dPt>
          <c:dPt>
            <c:idx val="1"/>
            <c:bubble3D val="0"/>
            <c:extLst>
              <c:ext xmlns:c16="http://schemas.microsoft.com/office/drawing/2014/chart" uri="{C3380CC4-5D6E-409C-BE32-E72D297353CC}">
                <c16:uniqueId val="{00000015-BCB9-463A-8B29-C8AB74559340}"/>
              </c:ext>
            </c:extLst>
          </c:dPt>
          <c:dPt>
            <c:idx val="2"/>
            <c:bubble3D val="0"/>
            <c:extLst>
              <c:ext xmlns:c16="http://schemas.microsoft.com/office/drawing/2014/chart" uri="{C3380CC4-5D6E-409C-BE32-E72D297353CC}">
                <c16:uniqueId val="{00000016-BCB9-463A-8B29-C8AB74559340}"/>
              </c:ext>
            </c:extLst>
          </c:dPt>
          <c:dPt>
            <c:idx val="3"/>
            <c:bubble3D val="0"/>
            <c:extLst>
              <c:ext xmlns:c16="http://schemas.microsoft.com/office/drawing/2014/chart" uri="{C3380CC4-5D6E-409C-BE32-E72D297353CC}">
                <c16:uniqueId val="{00000017-BCB9-463A-8B29-C8AB74559340}"/>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Split'!$D$61,'14. Results - Percentage Split'!$D$63,'14. Results - Percentage Split'!$D$65,'14. Results - Percentage Split'!$D$67)</c:f>
              <c:strCache>
                <c:ptCount val="4"/>
                <c:pt idx="0">
                  <c:v>Electricity</c:v>
                </c:pt>
                <c:pt idx="1">
                  <c:v>Heat</c:v>
                </c:pt>
                <c:pt idx="2">
                  <c:v>Steam</c:v>
                </c:pt>
                <c:pt idx="3">
                  <c:v>Cooling</c:v>
                </c:pt>
              </c:strCache>
            </c:strRef>
          </c:cat>
          <c:val>
            <c:numRef>
              <c:f>'14. Results - Percentage Split'!$D$46</c:f>
              <c:numCache>
                <c:formatCode>General</c:formatCode>
                <c:ptCount val="1"/>
                <c:pt idx="0">
                  <c:v>0</c:v>
                </c:pt>
              </c:numCache>
            </c:numRef>
          </c:val>
          <c:extLst>
            <c:ext xmlns:c16="http://schemas.microsoft.com/office/drawing/2014/chart" uri="{C3380CC4-5D6E-409C-BE32-E72D297353CC}">
              <c16:uniqueId val="{00000018-BCB9-463A-8B29-C8AB74559340}"/>
            </c:ext>
          </c:extLst>
        </c:ser>
        <c:ser>
          <c:idx val="5"/>
          <c:order val="5"/>
          <c:dPt>
            <c:idx val="0"/>
            <c:bubble3D val="0"/>
            <c:extLst>
              <c:ext xmlns:c16="http://schemas.microsoft.com/office/drawing/2014/chart" uri="{C3380CC4-5D6E-409C-BE32-E72D297353CC}">
                <c16:uniqueId val="{00000019-BCB9-463A-8B29-C8AB74559340}"/>
              </c:ext>
            </c:extLst>
          </c:dPt>
          <c:dPt>
            <c:idx val="1"/>
            <c:bubble3D val="0"/>
            <c:extLst>
              <c:ext xmlns:c16="http://schemas.microsoft.com/office/drawing/2014/chart" uri="{C3380CC4-5D6E-409C-BE32-E72D297353CC}">
                <c16:uniqueId val="{0000001A-BCB9-463A-8B29-C8AB74559340}"/>
              </c:ext>
            </c:extLst>
          </c:dPt>
          <c:dPt>
            <c:idx val="2"/>
            <c:bubble3D val="0"/>
            <c:extLst>
              <c:ext xmlns:c16="http://schemas.microsoft.com/office/drawing/2014/chart" uri="{C3380CC4-5D6E-409C-BE32-E72D297353CC}">
                <c16:uniqueId val="{0000001B-BCB9-463A-8B29-C8AB74559340}"/>
              </c:ext>
            </c:extLst>
          </c:dPt>
          <c:dPt>
            <c:idx val="3"/>
            <c:bubble3D val="0"/>
            <c:extLst>
              <c:ext xmlns:c16="http://schemas.microsoft.com/office/drawing/2014/chart" uri="{C3380CC4-5D6E-409C-BE32-E72D297353CC}">
                <c16:uniqueId val="{0000001C-BCB9-463A-8B29-C8AB74559340}"/>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Split'!$D$61,'14. Results - Percentage Split'!$D$63,'14. Results - Percentage Split'!$D$65,'14. Results - Percentage Split'!$D$67)</c:f>
              <c:strCache>
                <c:ptCount val="4"/>
                <c:pt idx="0">
                  <c:v>Electricity</c:v>
                </c:pt>
                <c:pt idx="1">
                  <c:v>Heat</c:v>
                </c:pt>
                <c:pt idx="2">
                  <c:v>Steam</c:v>
                </c:pt>
                <c:pt idx="3">
                  <c:v>Cooling</c:v>
                </c:pt>
              </c:strCache>
            </c:strRef>
          </c:cat>
          <c:val>
            <c:numRef>
              <c:f>'14. Results - Percentage Split'!$E$46</c:f>
              <c:numCache>
                <c:formatCode>0%</c:formatCode>
                <c:ptCount val="1"/>
                <c:pt idx="0">
                  <c:v>0</c:v>
                </c:pt>
              </c:numCache>
            </c:numRef>
          </c:val>
          <c:extLst>
            <c:ext xmlns:c16="http://schemas.microsoft.com/office/drawing/2014/chart" uri="{C3380CC4-5D6E-409C-BE32-E72D297353CC}">
              <c16:uniqueId val="{0000001D-BCB9-463A-8B29-C8AB74559340}"/>
            </c:ext>
          </c:extLst>
        </c:ser>
        <c:ser>
          <c:idx val="6"/>
          <c:order val="6"/>
          <c:dPt>
            <c:idx val="0"/>
            <c:bubble3D val="0"/>
            <c:extLst>
              <c:ext xmlns:c16="http://schemas.microsoft.com/office/drawing/2014/chart" uri="{C3380CC4-5D6E-409C-BE32-E72D297353CC}">
                <c16:uniqueId val="{0000001E-BCB9-463A-8B29-C8AB74559340}"/>
              </c:ext>
            </c:extLst>
          </c:dPt>
          <c:dPt>
            <c:idx val="1"/>
            <c:bubble3D val="0"/>
            <c:extLst>
              <c:ext xmlns:c16="http://schemas.microsoft.com/office/drawing/2014/chart" uri="{C3380CC4-5D6E-409C-BE32-E72D297353CC}">
                <c16:uniqueId val="{0000001F-BCB9-463A-8B29-C8AB74559340}"/>
              </c:ext>
            </c:extLst>
          </c:dPt>
          <c:dPt>
            <c:idx val="2"/>
            <c:bubble3D val="0"/>
            <c:extLst>
              <c:ext xmlns:c16="http://schemas.microsoft.com/office/drawing/2014/chart" uri="{C3380CC4-5D6E-409C-BE32-E72D297353CC}">
                <c16:uniqueId val="{00000020-BCB9-463A-8B29-C8AB74559340}"/>
              </c:ext>
            </c:extLst>
          </c:dPt>
          <c:dPt>
            <c:idx val="3"/>
            <c:bubble3D val="0"/>
            <c:extLst>
              <c:ext xmlns:c16="http://schemas.microsoft.com/office/drawing/2014/chart" uri="{C3380CC4-5D6E-409C-BE32-E72D297353CC}">
                <c16:uniqueId val="{00000021-BCB9-463A-8B29-C8AB74559340}"/>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Split'!$D$61,'14. Results - Percentage Split'!$D$63,'14. Results - Percentage Split'!$D$65,'14. Results - Percentage Split'!$D$67)</c:f>
              <c:strCache>
                <c:ptCount val="4"/>
                <c:pt idx="0">
                  <c:v>Electricity</c:v>
                </c:pt>
                <c:pt idx="1">
                  <c:v>Heat</c:v>
                </c:pt>
                <c:pt idx="2">
                  <c:v>Steam</c:v>
                </c:pt>
                <c:pt idx="3">
                  <c:v>Cooling</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22-BCB9-463A-8B29-C8AB74559340}"/>
            </c:ext>
          </c:extLst>
        </c:ser>
        <c:ser>
          <c:idx val="7"/>
          <c:order val="7"/>
          <c:dPt>
            <c:idx val="0"/>
            <c:bubble3D val="0"/>
            <c:extLst>
              <c:ext xmlns:c16="http://schemas.microsoft.com/office/drawing/2014/chart" uri="{C3380CC4-5D6E-409C-BE32-E72D297353CC}">
                <c16:uniqueId val="{00000023-BCB9-463A-8B29-C8AB74559340}"/>
              </c:ext>
            </c:extLst>
          </c:dPt>
          <c:dPt>
            <c:idx val="1"/>
            <c:bubble3D val="0"/>
            <c:extLst>
              <c:ext xmlns:c16="http://schemas.microsoft.com/office/drawing/2014/chart" uri="{C3380CC4-5D6E-409C-BE32-E72D297353CC}">
                <c16:uniqueId val="{00000024-BCB9-463A-8B29-C8AB74559340}"/>
              </c:ext>
            </c:extLst>
          </c:dPt>
          <c:dPt>
            <c:idx val="2"/>
            <c:bubble3D val="0"/>
            <c:extLst>
              <c:ext xmlns:c16="http://schemas.microsoft.com/office/drawing/2014/chart" uri="{C3380CC4-5D6E-409C-BE32-E72D297353CC}">
                <c16:uniqueId val="{00000025-BCB9-463A-8B29-C8AB74559340}"/>
              </c:ext>
            </c:extLst>
          </c:dPt>
          <c:dPt>
            <c:idx val="3"/>
            <c:bubble3D val="0"/>
            <c:extLst>
              <c:ext xmlns:c16="http://schemas.microsoft.com/office/drawing/2014/chart" uri="{C3380CC4-5D6E-409C-BE32-E72D297353CC}">
                <c16:uniqueId val="{00000026-BCB9-463A-8B29-C8AB74559340}"/>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Split'!$D$61,'14. Results - Percentage Split'!$D$63,'14. Results - Percentage Split'!$D$65,'14. Results - Percentage Split'!$D$67)</c:f>
              <c:strCache>
                <c:ptCount val="4"/>
                <c:pt idx="0">
                  <c:v>Electricity</c:v>
                </c:pt>
                <c:pt idx="1">
                  <c:v>Heat</c:v>
                </c:pt>
                <c:pt idx="2">
                  <c:v>Steam</c:v>
                </c:pt>
                <c:pt idx="3">
                  <c:v>Cooling</c:v>
                </c:pt>
              </c:strCache>
            </c:strRef>
          </c:cat>
          <c:val>
            <c:numRef>
              <c:f>'14. Results - Percentage Split'!$D$48</c:f>
              <c:numCache>
                <c:formatCode>General</c:formatCode>
                <c:ptCount val="1"/>
                <c:pt idx="0">
                  <c:v>0</c:v>
                </c:pt>
              </c:numCache>
            </c:numRef>
          </c:val>
          <c:extLst>
            <c:ext xmlns:c16="http://schemas.microsoft.com/office/drawing/2014/chart" uri="{C3380CC4-5D6E-409C-BE32-E72D297353CC}">
              <c16:uniqueId val="{00000027-BCB9-463A-8B29-C8AB74559340}"/>
            </c:ext>
          </c:extLst>
        </c:ser>
        <c:ser>
          <c:idx val="8"/>
          <c:order val="8"/>
          <c:dPt>
            <c:idx val="0"/>
            <c:bubble3D val="0"/>
            <c:extLst>
              <c:ext xmlns:c16="http://schemas.microsoft.com/office/drawing/2014/chart" uri="{C3380CC4-5D6E-409C-BE32-E72D297353CC}">
                <c16:uniqueId val="{00000028-BCB9-463A-8B29-C8AB74559340}"/>
              </c:ext>
            </c:extLst>
          </c:dPt>
          <c:dPt>
            <c:idx val="1"/>
            <c:bubble3D val="0"/>
            <c:extLst>
              <c:ext xmlns:c16="http://schemas.microsoft.com/office/drawing/2014/chart" uri="{C3380CC4-5D6E-409C-BE32-E72D297353CC}">
                <c16:uniqueId val="{00000029-BCB9-463A-8B29-C8AB74559340}"/>
              </c:ext>
            </c:extLst>
          </c:dPt>
          <c:dPt>
            <c:idx val="2"/>
            <c:bubble3D val="0"/>
            <c:extLst>
              <c:ext xmlns:c16="http://schemas.microsoft.com/office/drawing/2014/chart" uri="{C3380CC4-5D6E-409C-BE32-E72D297353CC}">
                <c16:uniqueId val="{0000002A-BCB9-463A-8B29-C8AB74559340}"/>
              </c:ext>
            </c:extLst>
          </c:dPt>
          <c:dPt>
            <c:idx val="3"/>
            <c:bubble3D val="0"/>
            <c:extLst>
              <c:ext xmlns:c16="http://schemas.microsoft.com/office/drawing/2014/chart" uri="{C3380CC4-5D6E-409C-BE32-E72D297353CC}">
                <c16:uniqueId val="{0000002B-BCB9-463A-8B29-C8AB74559340}"/>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Split'!$D$61,'14. Results - Percentage Split'!$D$63,'14. Results - Percentage Split'!$D$65,'14. Results - Percentage Split'!$D$67)</c:f>
              <c:strCache>
                <c:ptCount val="4"/>
                <c:pt idx="0">
                  <c:v>Electricity</c:v>
                </c:pt>
                <c:pt idx="1">
                  <c:v>Heat</c:v>
                </c:pt>
                <c:pt idx="2">
                  <c:v>Steam</c:v>
                </c:pt>
                <c:pt idx="3">
                  <c:v>Cooling</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2C-BCB9-463A-8B29-C8AB74559340}"/>
            </c:ext>
          </c:extLst>
        </c:ser>
        <c:ser>
          <c:idx val="9"/>
          <c:order val="9"/>
          <c:dPt>
            <c:idx val="0"/>
            <c:bubble3D val="0"/>
            <c:extLst>
              <c:ext xmlns:c16="http://schemas.microsoft.com/office/drawing/2014/chart" uri="{C3380CC4-5D6E-409C-BE32-E72D297353CC}">
                <c16:uniqueId val="{0000002D-BCB9-463A-8B29-C8AB74559340}"/>
              </c:ext>
            </c:extLst>
          </c:dPt>
          <c:dPt>
            <c:idx val="1"/>
            <c:bubble3D val="0"/>
            <c:extLst>
              <c:ext xmlns:c16="http://schemas.microsoft.com/office/drawing/2014/chart" uri="{C3380CC4-5D6E-409C-BE32-E72D297353CC}">
                <c16:uniqueId val="{0000002E-BCB9-463A-8B29-C8AB74559340}"/>
              </c:ext>
            </c:extLst>
          </c:dPt>
          <c:dPt>
            <c:idx val="2"/>
            <c:bubble3D val="0"/>
            <c:extLst>
              <c:ext xmlns:c16="http://schemas.microsoft.com/office/drawing/2014/chart" uri="{C3380CC4-5D6E-409C-BE32-E72D297353CC}">
                <c16:uniqueId val="{0000002F-BCB9-463A-8B29-C8AB74559340}"/>
              </c:ext>
            </c:extLst>
          </c:dPt>
          <c:dPt>
            <c:idx val="3"/>
            <c:bubble3D val="0"/>
            <c:extLst>
              <c:ext xmlns:c16="http://schemas.microsoft.com/office/drawing/2014/chart" uri="{C3380CC4-5D6E-409C-BE32-E72D297353CC}">
                <c16:uniqueId val="{00000030-BCB9-463A-8B29-C8AB74559340}"/>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Split'!$D$61,'14. Results - Percentage Split'!$D$63,'14. Results - Percentage Split'!$D$65,'14. Results - Percentage Split'!$D$67)</c:f>
              <c:strCache>
                <c:ptCount val="4"/>
                <c:pt idx="0">
                  <c:v>Electricity</c:v>
                </c:pt>
                <c:pt idx="1">
                  <c:v>Heat</c:v>
                </c:pt>
                <c:pt idx="2">
                  <c:v>Steam</c:v>
                </c:pt>
                <c:pt idx="3">
                  <c:v>Cooling</c:v>
                </c:pt>
              </c:strCache>
            </c:strRef>
          </c:cat>
          <c:val>
            <c:numRef>
              <c:f>'14. Results - Percentage Split'!$E$48</c:f>
              <c:numCache>
                <c:formatCode>0%</c:formatCode>
                <c:ptCount val="1"/>
                <c:pt idx="0">
                  <c:v>0</c:v>
                </c:pt>
              </c:numCache>
            </c:numRef>
          </c:val>
          <c:extLst>
            <c:ext xmlns:c16="http://schemas.microsoft.com/office/drawing/2014/chart" uri="{C3380CC4-5D6E-409C-BE32-E72D297353CC}">
              <c16:uniqueId val="{00000031-BCB9-463A-8B29-C8AB74559340}"/>
            </c:ext>
          </c:extLst>
        </c:ser>
        <c:ser>
          <c:idx val="10"/>
          <c:order val="10"/>
          <c:dPt>
            <c:idx val="0"/>
            <c:bubble3D val="0"/>
            <c:extLst>
              <c:ext xmlns:c16="http://schemas.microsoft.com/office/drawing/2014/chart" uri="{C3380CC4-5D6E-409C-BE32-E72D297353CC}">
                <c16:uniqueId val="{00000032-BCB9-463A-8B29-C8AB74559340}"/>
              </c:ext>
            </c:extLst>
          </c:dPt>
          <c:dPt>
            <c:idx val="1"/>
            <c:bubble3D val="0"/>
            <c:extLst>
              <c:ext xmlns:c16="http://schemas.microsoft.com/office/drawing/2014/chart" uri="{C3380CC4-5D6E-409C-BE32-E72D297353CC}">
                <c16:uniqueId val="{00000033-BCB9-463A-8B29-C8AB74559340}"/>
              </c:ext>
            </c:extLst>
          </c:dPt>
          <c:dPt>
            <c:idx val="2"/>
            <c:bubble3D val="0"/>
            <c:extLst>
              <c:ext xmlns:c16="http://schemas.microsoft.com/office/drawing/2014/chart" uri="{C3380CC4-5D6E-409C-BE32-E72D297353CC}">
                <c16:uniqueId val="{00000034-BCB9-463A-8B29-C8AB74559340}"/>
              </c:ext>
            </c:extLst>
          </c:dPt>
          <c:dPt>
            <c:idx val="3"/>
            <c:bubble3D val="0"/>
            <c:extLst>
              <c:ext xmlns:c16="http://schemas.microsoft.com/office/drawing/2014/chart" uri="{C3380CC4-5D6E-409C-BE32-E72D297353CC}">
                <c16:uniqueId val="{00000035-BCB9-463A-8B29-C8AB74559340}"/>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Split'!$D$61,'14. Results - Percentage Split'!$D$63,'14. Results - Percentage Split'!$D$65,'14. Results - Percentage Split'!$D$67)</c:f>
              <c:strCache>
                <c:ptCount val="4"/>
                <c:pt idx="0">
                  <c:v>Electricity</c:v>
                </c:pt>
                <c:pt idx="1">
                  <c:v>Heat</c:v>
                </c:pt>
                <c:pt idx="2">
                  <c:v>Steam</c:v>
                </c:pt>
                <c:pt idx="3">
                  <c:v>Cooling</c:v>
                </c:pt>
              </c:strCache>
            </c:strRef>
          </c:cat>
          <c:val>
            <c:numRef>
              <c:f>'14. Results - Percentage Split'!$D$52</c:f>
              <c:numCache>
                <c:formatCode>General</c:formatCode>
                <c:ptCount val="1"/>
                <c:pt idx="0">
                  <c:v>0</c:v>
                </c:pt>
              </c:numCache>
            </c:numRef>
          </c:val>
          <c:extLst>
            <c:ext xmlns:c16="http://schemas.microsoft.com/office/drawing/2014/chart" uri="{C3380CC4-5D6E-409C-BE32-E72D297353CC}">
              <c16:uniqueId val="{00000036-BCB9-463A-8B29-C8AB74559340}"/>
            </c:ext>
          </c:extLst>
        </c:ser>
        <c:ser>
          <c:idx val="11"/>
          <c:order val="11"/>
          <c:dPt>
            <c:idx val="0"/>
            <c:bubble3D val="0"/>
            <c:extLst>
              <c:ext xmlns:c16="http://schemas.microsoft.com/office/drawing/2014/chart" uri="{C3380CC4-5D6E-409C-BE32-E72D297353CC}">
                <c16:uniqueId val="{00000037-BCB9-463A-8B29-C8AB74559340}"/>
              </c:ext>
            </c:extLst>
          </c:dPt>
          <c:dPt>
            <c:idx val="1"/>
            <c:bubble3D val="0"/>
            <c:extLst>
              <c:ext xmlns:c16="http://schemas.microsoft.com/office/drawing/2014/chart" uri="{C3380CC4-5D6E-409C-BE32-E72D297353CC}">
                <c16:uniqueId val="{00000038-BCB9-463A-8B29-C8AB74559340}"/>
              </c:ext>
            </c:extLst>
          </c:dPt>
          <c:dPt>
            <c:idx val="2"/>
            <c:bubble3D val="0"/>
            <c:extLst>
              <c:ext xmlns:c16="http://schemas.microsoft.com/office/drawing/2014/chart" uri="{C3380CC4-5D6E-409C-BE32-E72D297353CC}">
                <c16:uniqueId val="{00000039-BCB9-463A-8B29-C8AB74559340}"/>
              </c:ext>
            </c:extLst>
          </c:dPt>
          <c:dPt>
            <c:idx val="3"/>
            <c:bubble3D val="0"/>
            <c:extLst>
              <c:ext xmlns:c16="http://schemas.microsoft.com/office/drawing/2014/chart" uri="{C3380CC4-5D6E-409C-BE32-E72D297353CC}">
                <c16:uniqueId val="{0000003A-BCB9-463A-8B29-C8AB74559340}"/>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Split'!$D$61,'14. Results - Percentage Split'!$D$63,'14. Results - Percentage Split'!$D$65,'14. Results - Percentage Split'!$D$67)</c:f>
              <c:strCache>
                <c:ptCount val="4"/>
                <c:pt idx="0">
                  <c:v>Electricity</c:v>
                </c:pt>
                <c:pt idx="1">
                  <c:v>Heat</c:v>
                </c:pt>
                <c:pt idx="2">
                  <c:v>Steam</c:v>
                </c:pt>
                <c:pt idx="3">
                  <c:v>Cooling</c:v>
                </c:pt>
              </c:strCache>
            </c:strRef>
          </c:cat>
          <c:val>
            <c:numRef>
              <c:f>'14. Results - Percentage Split'!$E$52</c:f>
              <c:numCache>
                <c:formatCode>0%</c:formatCode>
                <c:ptCount val="1"/>
                <c:pt idx="0">
                  <c:v>0</c:v>
                </c:pt>
              </c:numCache>
            </c:numRef>
          </c:val>
          <c:extLst>
            <c:ext xmlns:c16="http://schemas.microsoft.com/office/drawing/2014/chart" uri="{C3380CC4-5D6E-409C-BE32-E72D297353CC}">
              <c16:uniqueId val="{0000003B-BCB9-463A-8B29-C8AB74559340}"/>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t>Energy Breakdown</a:t>
            </a:r>
          </a:p>
        </c:rich>
      </c:tx>
      <c:layout>
        <c:manualLayout>
          <c:xMode val="edge"/>
          <c:yMode val="edge"/>
          <c:x val="0.25764245445650652"/>
          <c:y val="1.9485564304461941E-4"/>
        </c:manualLayout>
      </c:layout>
      <c:overlay val="0"/>
      <c:spPr>
        <a:noFill/>
        <a:ln w="25400">
          <a:noFill/>
        </a:ln>
      </c:spPr>
    </c:title>
    <c:autoTitleDeleted val="0"/>
    <c:plotArea>
      <c:layout>
        <c:manualLayout>
          <c:layoutTarget val="inner"/>
          <c:xMode val="edge"/>
          <c:yMode val="edge"/>
          <c:x val="0.33431952662721892"/>
          <c:y val="0.41176628280592376"/>
          <c:w val="0.34615384615384615"/>
          <c:h val="0.45882528655517218"/>
        </c:manualLayout>
      </c:layout>
      <c:pieChart>
        <c:varyColors val="1"/>
        <c:ser>
          <c:idx val="0"/>
          <c:order val="0"/>
          <c:dPt>
            <c:idx val="0"/>
            <c:bubble3D val="0"/>
            <c:extLst>
              <c:ext xmlns:c16="http://schemas.microsoft.com/office/drawing/2014/chart" uri="{C3380CC4-5D6E-409C-BE32-E72D297353CC}">
                <c16:uniqueId val="{00000000-472E-41BA-A344-11DD8969CA36}"/>
              </c:ext>
            </c:extLst>
          </c:dPt>
          <c:dPt>
            <c:idx val="1"/>
            <c:bubble3D val="0"/>
            <c:extLst>
              <c:ext xmlns:c16="http://schemas.microsoft.com/office/drawing/2014/chart" uri="{C3380CC4-5D6E-409C-BE32-E72D297353CC}">
                <c16:uniqueId val="{00000001-472E-41BA-A344-11DD8969CA36}"/>
              </c:ext>
            </c:extLst>
          </c:dPt>
          <c:dPt>
            <c:idx val="2"/>
            <c:bubble3D val="0"/>
            <c:extLst>
              <c:ext xmlns:c16="http://schemas.microsoft.com/office/drawing/2014/chart" uri="{C3380CC4-5D6E-409C-BE32-E72D297353CC}">
                <c16:uniqueId val="{00000002-472E-41BA-A344-11DD8969CA36}"/>
              </c:ext>
            </c:extLst>
          </c:dPt>
          <c:dPt>
            <c:idx val="3"/>
            <c:bubble3D val="0"/>
            <c:extLst>
              <c:ext xmlns:c16="http://schemas.microsoft.com/office/drawing/2014/chart" uri="{C3380CC4-5D6E-409C-BE32-E72D297353CC}">
                <c16:uniqueId val="{00000003-472E-41BA-A344-11DD8969CA36}"/>
              </c:ext>
            </c:extLst>
          </c:dPt>
          <c:dPt>
            <c:idx val="4"/>
            <c:bubble3D val="0"/>
            <c:extLst>
              <c:ext xmlns:c16="http://schemas.microsoft.com/office/drawing/2014/chart" uri="{C3380CC4-5D6E-409C-BE32-E72D297353CC}">
                <c16:uniqueId val="{00000004-472E-41BA-A344-11DD8969CA36}"/>
              </c:ext>
            </c:extLst>
          </c:dPt>
          <c:dLbls>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('14. Results - Percentage Split'!$D$75,'14. Results - Percentage Split'!$D$77,'14. Results - Percentage Split'!$D$79,'14. Results - Percentage Split'!$D$81,'14. Results - Percentage Split'!$D$83)</c:f>
              <c:strCache>
                <c:ptCount val="5"/>
                <c:pt idx="0">
                  <c:v>Fuel</c:v>
                </c:pt>
                <c:pt idx="1">
                  <c:v>Electricity</c:v>
                </c:pt>
                <c:pt idx="2">
                  <c:v>Heat</c:v>
                </c:pt>
                <c:pt idx="3">
                  <c:v>Steam</c:v>
                </c:pt>
                <c:pt idx="4">
                  <c:v>Cooling</c:v>
                </c:pt>
              </c:strCache>
            </c:strRef>
          </c:cat>
          <c:val>
            <c:numRef>
              <c:f>('14. Results - Percentage Split'!$E$74,'14. Results - Percentage Split'!$E$76,'14. Results - Percentage Split'!$E$78,'14. Results - Percentage Split'!$E$80,'14. Results - Percentage Split'!$E$82)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472E-41BA-A344-11DD8969CA36}"/>
            </c:ext>
          </c:extLst>
        </c:ser>
        <c:ser>
          <c:idx val="1"/>
          <c:order val="1"/>
          <c:dPt>
            <c:idx val="0"/>
            <c:bubble3D val="0"/>
            <c:extLst>
              <c:ext xmlns:c16="http://schemas.microsoft.com/office/drawing/2014/chart" uri="{C3380CC4-5D6E-409C-BE32-E72D297353CC}">
                <c16:uniqueId val="{00000006-472E-41BA-A344-11DD8969CA36}"/>
              </c:ext>
            </c:extLst>
          </c:dPt>
          <c:dPt>
            <c:idx val="1"/>
            <c:bubble3D val="0"/>
            <c:extLst>
              <c:ext xmlns:c16="http://schemas.microsoft.com/office/drawing/2014/chart" uri="{C3380CC4-5D6E-409C-BE32-E72D297353CC}">
                <c16:uniqueId val="{00000007-472E-41BA-A344-11DD8969CA36}"/>
              </c:ext>
            </c:extLst>
          </c:dPt>
          <c:dPt>
            <c:idx val="2"/>
            <c:bubble3D val="0"/>
            <c:extLst>
              <c:ext xmlns:c16="http://schemas.microsoft.com/office/drawing/2014/chart" uri="{C3380CC4-5D6E-409C-BE32-E72D297353CC}">
                <c16:uniqueId val="{00000008-472E-41BA-A344-11DD8969CA36}"/>
              </c:ext>
            </c:extLst>
          </c:dPt>
          <c:dPt>
            <c:idx val="3"/>
            <c:bubble3D val="0"/>
            <c:extLst>
              <c:ext xmlns:c16="http://schemas.microsoft.com/office/drawing/2014/chart" uri="{C3380CC4-5D6E-409C-BE32-E72D297353CC}">
                <c16:uniqueId val="{00000009-472E-41BA-A344-11DD8969CA36}"/>
              </c:ext>
            </c:extLst>
          </c:dPt>
          <c:dPt>
            <c:idx val="4"/>
            <c:bubble3D val="0"/>
            <c:extLst>
              <c:ext xmlns:c16="http://schemas.microsoft.com/office/drawing/2014/chart" uri="{C3380CC4-5D6E-409C-BE32-E72D297353CC}">
                <c16:uniqueId val="{0000000A-472E-41BA-A344-11DD8969CA36}"/>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Split'!$D$75,'14. Results - Percentage Split'!$D$77,'14. Results - Percentage Split'!$D$79,'14. Results - Percentage Split'!$D$81,'14. Results - Percentage Split'!$D$83)</c:f>
              <c:strCache>
                <c:ptCount val="5"/>
                <c:pt idx="0">
                  <c:v>Fuel</c:v>
                </c:pt>
                <c:pt idx="1">
                  <c:v>Electricity</c:v>
                </c:pt>
                <c:pt idx="2">
                  <c:v>Heat</c:v>
                </c:pt>
                <c:pt idx="3">
                  <c:v>Steam</c:v>
                </c:pt>
                <c:pt idx="4">
                  <c:v>Cooling</c:v>
                </c:pt>
              </c:strCache>
            </c:strRef>
          </c:cat>
          <c:val>
            <c:numRef>
              <c:f>'14. Results - Percentage Split'!$E$42</c:f>
              <c:numCache>
                <c:formatCode>0%</c:formatCode>
                <c:ptCount val="1"/>
                <c:pt idx="0">
                  <c:v>0</c:v>
                </c:pt>
              </c:numCache>
            </c:numRef>
          </c:val>
          <c:extLst>
            <c:ext xmlns:c16="http://schemas.microsoft.com/office/drawing/2014/chart" uri="{C3380CC4-5D6E-409C-BE32-E72D297353CC}">
              <c16:uniqueId val="{0000000B-472E-41BA-A344-11DD8969CA36}"/>
            </c:ext>
          </c:extLst>
        </c:ser>
        <c:ser>
          <c:idx val="2"/>
          <c:order val="2"/>
          <c:dPt>
            <c:idx val="0"/>
            <c:bubble3D val="0"/>
            <c:extLst>
              <c:ext xmlns:c16="http://schemas.microsoft.com/office/drawing/2014/chart" uri="{C3380CC4-5D6E-409C-BE32-E72D297353CC}">
                <c16:uniqueId val="{0000000C-472E-41BA-A344-11DD8969CA36}"/>
              </c:ext>
            </c:extLst>
          </c:dPt>
          <c:dPt>
            <c:idx val="1"/>
            <c:bubble3D val="0"/>
            <c:extLst>
              <c:ext xmlns:c16="http://schemas.microsoft.com/office/drawing/2014/chart" uri="{C3380CC4-5D6E-409C-BE32-E72D297353CC}">
                <c16:uniqueId val="{0000000D-472E-41BA-A344-11DD8969CA36}"/>
              </c:ext>
            </c:extLst>
          </c:dPt>
          <c:dPt>
            <c:idx val="2"/>
            <c:bubble3D val="0"/>
            <c:extLst>
              <c:ext xmlns:c16="http://schemas.microsoft.com/office/drawing/2014/chart" uri="{C3380CC4-5D6E-409C-BE32-E72D297353CC}">
                <c16:uniqueId val="{0000000E-472E-41BA-A344-11DD8969CA36}"/>
              </c:ext>
            </c:extLst>
          </c:dPt>
          <c:dPt>
            <c:idx val="3"/>
            <c:bubble3D val="0"/>
            <c:extLst>
              <c:ext xmlns:c16="http://schemas.microsoft.com/office/drawing/2014/chart" uri="{C3380CC4-5D6E-409C-BE32-E72D297353CC}">
                <c16:uniqueId val="{0000000F-472E-41BA-A344-11DD8969CA36}"/>
              </c:ext>
            </c:extLst>
          </c:dPt>
          <c:dPt>
            <c:idx val="4"/>
            <c:bubble3D val="0"/>
            <c:extLst>
              <c:ext xmlns:c16="http://schemas.microsoft.com/office/drawing/2014/chart" uri="{C3380CC4-5D6E-409C-BE32-E72D297353CC}">
                <c16:uniqueId val="{00000010-472E-41BA-A344-11DD8969CA36}"/>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Split'!$D$75,'14. Results - Percentage Split'!$D$77,'14. Results - Percentage Split'!$D$79,'14. Results - Percentage Split'!$D$81,'14. Results - Percentage Split'!$D$83)</c:f>
              <c:strCache>
                <c:ptCount val="5"/>
                <c:pt idx="0">
                  <c:v>Fuel</c:v>
                </c:pt>
                <c:pt idx="1">
                  <c:v>Electricity</c:v>
                </c:pt>
                <c:pt idx="2">
                  <c:v>Heat</c:v>
                </c:pt>
                <c:pt idx="3">
                  <c:v>Steam</c:v>
                </c:pt>
                <c:pt idx="4">
                  <c:v>Cooling</c:v>
                </c:pt>
              </c:strCache>
            </c:strRef>
          </c:cat>
          <c:val>
            <c:numRef>
              <c:f>'14. Results - Percentage Split'!$D$44</c:f>
              <c:numCache>
                <c:formatCode>General</c:formatCode>
                <c:ptCount val="1"/>
                <c:pt idx="0">
                  <c:v>0</c:v>
                </c:pt>
              </c:numCache>
            </c:numRef>
          </c:val>
          <c:extLst>
            <c:ext xmlns:c16="http://schemas.microsoft.com/office/drawing/2014/chart" uri="{C3380CC4-5D6E-409C-BE32-E72D297353CC}">
              <c16:uniqueId val="{00000011-472E-41BA-A344-11DD8969CA36}"/>
            </c:ext>
          </c:extLst>
        </c:ser>
        <c:ser>
          <c:idx val="3"/>
          <c:order val="3"/>
          <c:dPt>
            <c:idx val="0"/>
            <c:bubble3D val="0"/>
            <c:extLst>
              <c:ext xmlns:c16="http://schemas.microsoft.com/office/drawing/2014/chart" uri="{C3380CC4-5D6E-409C-BE32-E72D297353CC}">
                <c16:uniqueId val="{00000012-472E-41BA-A344-11DD8969CA36}"/>
              </c:ext>
            </c:extLst>
          </c:dPt>
          <c:dPt>
            <c:idx val="1"/>
            <c:bubble3D val="0"/>
            <c:extLst>
              <c:ext xmlns:c16="http://schemas.microsoft.com/office/drawing/2014/chart" uri="{C3380CC4-5D6E-409C-BE32-E72D297353CC}">
                <c16:uniqueId val="{00000013-472E-41BA-A344-11DD8969CA36}"/>
              </c:ext>
            </c:extLst>
          </c:dPt>
          <c:dPt>
            <c:idx val="2"/>
            <c:bubble3D val="0"/>
            <c:extLst>
              <c:ext xmlns:c16="http://schemas.microsoft.com/office/drawing/2014/chart" uri="{C3380CC4-5D6E-409C-BE32-E72D297353CC}">
                <c16:uniqueId val="{00000014-472E-41BA-A344-11DD8969CA36}"/>
              </c:ext>
            </c:extLst>
          </c:dPt>
          <c:dPt>
            <c:idx val="3"/>
            <c:bubble3D val="0"/>
            <c:extLst>
              <c:ext xmlns:c16="http://schemas.microsoft.com/office/drawing/2014/chart" uri="{C3380CC4-5D6E-409C-BE32-E72D297353CC}">
                <c16:uniqueId val="{00000015-472E-41BA-A344-11DD8969CA36}"/>
              </c:ext>
            </c:extLst>
          </c:dPt>
          <c:dPt>
            <c:idx val="4"/>
            <c:bubble3D val="0"/>
            <c:extLst>
              <c:ext xmlns:c16="http://schemas.microsoft.com/office/drawing/2014/chart" uri="{C3380CC4-5D6E-409C-BE32-E72D297353CC}">
                <c16:uniqueId val="{00000016-472E-41BA-A344-11DD8969CA36}"/>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Split'!$D$75,'14. Results - Percentage Split'!$D$77,'14. Results - Percentage Split'!$D$79,'14. Results - Percentage Split'!$D$81,'14. Results - Percentage Split'!$D$83)</c:f>
              <c:strCache>
                <c:ptCount val="5"/>
                <c:pt idx="0">
                  <c:v>Fuel</c:v>
                </c:pt>
                <c:pt idx="1">
                  <c:v>Electricity</c:v>
                </c:pt>
                <c:pt idx="2">
                  <c:v>Heat</c:v>
                </c:pt>
                <c:pt idx="3">
                  <c:v>Steam</c:v>
                </c:pt>
                <c:pt idx="4">
                  <c:v>Cooling</c:v>
                </c:pt>
              </c:strCache>
            </c:strRef>
          </c:cat>
          <c:val>
            <c:numRef>
              <c:f>'14. Results - Percentage Split'!$E$44</c:f>
              <c:numCache>
                <c:formatCode>0%</c:formatCode>
                <c:ptCount val="1"/>
                <c:pt idx="0">
                  <c:v>0</c:v>
                </c:pt>
              </c:numCache>
            </c:numRef>
          </c:val>
          <c:extLst>
            <c:ext xmlns:c16="http://schemas.microsoft.com/office/drawing/2014/chart" uri="{C3380CC4-5D6E-409C-BE32-E72D297353CC}">
              <c16:uniqueId val="{00000017-472E-41BA-A344-11DD8969CA36}"/>
            </c:ext>
          </c:extLst>
        </c:ser>
        <c:ser>
          <c:idx val="4"/>
          <c:order val="4"/>
          <c:dPt>
            <c:idx val="0"/>
            <c:bubble3D val="0"/>
            <c:extLst>
              <c:ext xmlns:c16="http://schemas.microsoft.com/office/drawing/2014/chart" uri="{C3380CC4-5D6E-409C-BE32-E72D297353CC}">
                <c16:uniqueId val="{00000018-472E-41BA-A344-11DD8969CA36}"/>
              </c:ext>
            </c:extLst>
          </c:dPt>
          <c:dPt>
            <c:idx val="1"/>
            <c:bubble3D val="0"/>
            <c:extLst>
              <c:ext xmlns:c16="http://schemas.microsoft.com/office/drawing/2014/chart" uri="{C3380CC4-5D6E-409C-BE32-E72D297353CC}">
                <c16:uniqueId val="{00000019-472E-41BA-A344-11DD8969CA36}"/>
              </c:ext>
            </c:extLst>
          </c:dPt>
          <c:dPt>
            <c:idx val="2"/>
            <c:bubble3D val="0"/>
            <c:extLst>
              <c:ext xmlns:c16="http://schemas.microsoft.com/office/drawing/2014/chart" uri="{C3380CC4-5D6E-409C-BE32-E72D297353CC}">
                <c16:uniqueId val="{0000001A-472E-41BA-A344-11DD8969CA36}"/>
              </c:ext>
            </c:extLst>
          </c:dPt>
          <c:dPt>
            <c:idx val="3"/>
            <c:bubble3D val="0"/>
            <c:extLst>
              <c:ext xmlns:c16="http://schemas.microsoft.com/office/drawing/2014/chart" uri="{C3380CC4-5D6E-409C-BE32-E72D297353CC}">
                <c16:uniqueId val="{0000001B-472E-41BA-A344-11DD8969CA36}"/>
              </c:ext>
            </c:extLst>
          </c:dPt>
          <c:dPt>
            <c:idx val="4"/>
            <c:bubble3D val="0"/>
            <c:extLst>
              <c:ext xmlns:c16="http://schemas.microsoft.com/office/drawing/2014/chart" uri="{C3380CC4-5D6E-409C-BE32-E72D297353CC}">
                <c16:uniqueId val="{0000001C-472E-41BA-A344-11DD8969CA36}"/>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Split'!$D$75,'14. Results - Percentage Split'!$D$77,'14. Results - Percentage Split'!$D$79,'14. Results - Percentage Split'!$D$81,'14. Results - Percentage Split'!$D$83)</c:f>
              <c:strCache>
                <c:ptCount val="5"/>
                <c:pt idx="0">
                  <c:v>Fuel</c:v>
                </c:pt>
                <c:pt idx="1">
                  <c:v>Electricity</c:v>
                </c:pt>
                <c:pt idx="2">
                  <c:v>Heat</c:v>
                </c:pt>
                <c:pt idx="3">
                  <c:v>Steam</c:v>
                </c:pt>
                <c:pt idx="4">
                  <c:v>Cooling</c:v>
                </c:pt>
              </c:strCache>
            </c:strRef>
          </c:cat>
          <c:val>
            <c:numRef>
              <c:f>'14. Results - Percentage Split'!$D$46</c:f>
              <c:numCache>
                <c:formatCode>General</c:formatCode>
                <c:ptCount val="1"/>
                <c:pt idx="0">
                  <c:v>0</c:v>
                </c:pt>
              </c:numCache>
            </c:numRef>
          </c:val>
          <c:extLst>
            <c:ext xmlns:c16="http://schemas.microsoft.com/office/drawing/2014/chart" uri="{C3380CC4-5D6E-409C-BE32-E72D297353CC}">
              <c16:uniqueId val="{0000001D-472E-41BA-A344-11DD8969CA36}"/>
            </c:ext>
          </c:extLst>
        </c:ser>
        <c:ser>
          <c:idx val="5"/>
          <c:order val="5"/>
          <c:dPt>
            <c:idx val="0"/>
            <c:bubble3D val="0"/>
            <c:extLst>
              <c:ext xmlns:c16="http://schemas.microsoft.com/office/drawing/2014/chart" uri="{C3380CC4-5D6E-409C-BE32-E72D297353CC}">
                <c16:uniqueId val="{0000001E-472E-41BA-A344-11DD8969CA36}"/>
              </c:ext>
            </c:extLst>
          </c:dPt>
          <c:dPt>
            <c:idx val="1"/>
            <c:bubble3D val="0"/>
            <c:extLst>
              <c:ext xmlns:c16="http://schemas.microsoft.com/office/drawing/2014/chart" uri="{C3380CC4-5D6E-409C-BE32-E72D297353CC}">
                <c16:uniqueId val="{0000001F-472E-41BA-A344-11DD8969CA36}"/>
              </c:ext>
            </c:extLst>
          </c:dPt>
          <c:dPt>
            <c:idx val="2"/>
            <c:bubble3D val="0"/>
            <c:extLst>
              <c:ext xmlns:c16="http://schemas.microsoft.com/office/drawing/2014/chart" uri="{C3380CC4-5D6E-409C-BE32-E72D297353CC}">
                <c16:uniqueId val="{00000020-472E-41BA-A344-11DD8969CA36}"/>
              </c:ext>
            </c:extLst>
          </c:dPt>
          <c:dPt>
            <c:idx val="3"/>
            <c:bubble3D val="0"/>
            <c:extLst>
              <c:ext xmlns:c16="http://schemas.microsoft.com/office/drawing/2014/chart" uri="{C3380CC4-5D6E-409C-BE32-E72D297353CC}">
                <c16:uniqueId val="{00000021-472E-41BA-A344-11DD8969CA36}"/>
              </c:ext>
            </c:extLst>
          </c:dPt>
          <c:dPt>
            <c:idx val="4"/>
            <c:bubble3D val="0"/>
            <c:extLst>
              <c:ext xmlns:c16="http://schemas.microsoft.com/office/drawing/2014/chart" uri="{C3380CC4-5D6E-409C-BE32-E72D297353CC}">
                <c16:uniqueId val="{00000022-472E-41BA-A344-11DD8969CA36}"/>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Split'!$D$75,'14. Results - Percentage Split'!$D$77,'14. Results - Percentage Split'!$D$79,'14. Results - Percentage Split'!$D$81,'14. Results - Percentage Split'!$D$83)</c:f>
              <c:strCache>
                <c:ptCount val="5"/>
                <c:pt idx="0">
                  <c:v>Fuel</c:v>
                </c:pt>
                <c:pt idx="1">
                  <c:v>Electricity</c:v>
                </c:pt>
                <c:pt idx="2">
                  <c:v>Heat</c:v>
                </c:pt>
                <c:pt idx="3">
                  <c:v>Steam</c:v>
                </c:pt>
                <c:pt idx="4">
                  <c:v>Cooling</c:v>
                </c:pt>
              </c:strCache>
            </c:strRef>
          </c:cat>
          <c:val>
            <c:numRef>
              <c:f>'14. Results - Percentage Split'!$E$46</c:f>
              <c:numCache>
                <c:formatCode>0%</c:formatCode>
                <c:ptCount val="1"/>
                <c:pt idx="0">
                  <c:v>0</c:v>
                </c:pt>
              </c:numCache>
            </c:numRef>
          </c:val>
          <c:extLst>
            <c:ext xmlns:c16="http://schemas.microsoft.com/office/drawing/2014/chart" uri="{C3380CC4-5D6E-409C-BE32-E72D297353CC}">
              <c16:uniqueId val="{00000023-472E-41BA-A344-11DD8969CA36}"/>
            </c:ext>
          </c:extLst>
        </c:ser>
        <c:ser>
          <c:idx val="6"/>
          <c:order val="6"/>
          <c:dPt>
            <c:idx val="0"/>
            <c:bubble3D val="0"/>
            <c:extLst>
              <c:ext xmlns:c16="http://schemas.microsoft.com/office/drawing/2014/chart" uri="{C3380CC4-5D6E-409C-BE32-E72D297353CC}">
                <c16:uniqueId val="{00000024-472E-41BA-A344-11DD8969CA36}"/>
              </c:ext>
            </c:extLst>
          </c:dPt>
          <c:dPt>
            <c:idx val="1"/>
            <c:bubble3D val="0"/>
            <c:extLst>
              <c:ext xmlns:c16="http://schemas.microsoft.com/office/drawing/2014/chart" uri="{C3380CC4-5D6E-409C-BE32-E72D297353CC}">
                <c16:uniqueId val="{00000025-472E-41BA-A344-11DD8969CA36}"/>
              </c:ext>
            </c:extLst>
          </c:dPt>
          <c:dPt>
            <c:idx val="2"/>
            <c:bubble3D val="0"/>
            <c:extLst>
              <c:ext xmlns:c16="http://schemas.microsoft.com/office/drawing/2014/chart" uri="{C3380CC4-5D6E-409C-BE32-E72D297353CC}">
                <c16:uniqueId val="{00000026-472E-41BA-A344-11DD8969CA36}"/>
              </c:ext>
            </c:extLst>
          </c:dPt>
          <c:dPt>
            <c:idx val="3"/>
            <c:bubble3D val="0"/>
            <c:extLst>
              <c:ext xmlns:c16="http://schemas.microsoft.com/office/drawing/2014/chart" uri="{C3380CC4-5D6E-409C-BE32-E72D297353CC}">
                <c16:uniqueId val="{00000027-472E-41BA-A344-11DD8969CA36}"/>
              </c:ext>
            </c:extLst>
          </c:dPt>
          <c:dPt>
            <c:idx val="4"/>
            <c:bubble3D val="0"/>
            <c:extLst>
              <c:ext xmlns:c16="http://schemas.microsoft.com/office/drawing/2014/chart" uri="{C3380CC4-5D6E-409C-BE32-E72D297353CC}">
                <c16:uniqueId val="{00000028-472E-41BA-A344-11DD8969CA36}"/>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Split'!$D$75,'14. Results - Percentage Split'!$D$77,'14. Results - Percentage Split'!$D$79,'14. Results - Percentage Split'!$D$81,'14. Results - Percentage Split'!$D$83)</c:f>
              <c:strCache>
                <c:ptCount val="5"/>
                <c:pt idx="0">
                  <c:v>Fuel</c:v>
                </c:pt>
                <c:pt idx="1">
                  <c:v>Electricity</c:v>
                </c:pt>
                <c:pt idx="2">
                  <c:v>Heat</c:v>
                </c:pt>
                <c:pt idx="3">
                  <c:v>Steam</c:v>
                </c:pt>
                <c:pt idx="4">
                  <c:v>Cooling</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29-472E-41BA-A344-11DD8969CA36}"/>
            </c:ext>
          </c:extLst>
        </c:ser>
        <c:ser>
          <c:idx val="7"/>
          <c:order val="7"/>
          <c:dPt>
            <c:idx val="0"/>
            <c:bubble3D val="0"/>
            <c:extLst>
              <c:ext xmlns:c16="http://schemas.microsoft.com/office/drawing/2014/chart" uri="{C3380CC4-5D6E-409C-BE32-E72D297353CC}">
                <c16:uniqueId val="{0000002A-472E-41BA-A344-11DD8969CA36}"/>
              </c:ext>
            </c:extLst>
          </c:dPt>
          <c:dPt>
            <c:idx val="1"/>
            <c:bubble3D val="0"/>
            <c:extLst>
              <c:ext xmlns:c16="http://schemas.microsoft.com/office/drawing/2014/chart" uri="{C3380CC4-5D6E-409C-BE32-E72D297353CC}">
                <c16:uniqueId val="{0000002B-472E-41BA-A344-11DD8969CA36}"/>
              </c:ext>
            </c:extLst>
          </c:dPt>
          <c:dPt>
            <c:idx val="2"/>
            <c:bubble3D val="0"/>
            <c:extLst>
              <c:ext xmlns:c16="http://schemas.microsoft.com/office/drawing/2014/chart" uri="{C3380CC4-5D6E-409C-BE32-E72D297353CC}">
                <c16:uniqueId val="{0000002C-472E-41BA-A344-11DD8969CA36}"/>
              </c:ext>
            </c:extLst>
          </c:dPt>
          <c:dPt>
            <c:idx val="3"/>
            <c:bubble3D val="0"/>
            <c:extLst>
              <c:ext xmlns:c16="http://schemas.microsoft.com/office/drawing/2014/chart" uri="{C3380CC4-5D6E-409C-BE32-E72D297353CC}">
                <c16:uniqueId val="{0000002D-472E-41BA-A344-11DD8969CA36}"/>
              </c:ext>
            </c:extLst>
          </c:dPt>
          <c:dPt>
            <c:idx val="4"/>
            <c:bubble3D val="0"/>
            <c:extLst>
              <c:ext xmlns:c16="http://schemas.microsoft.com/office/drawing/2014/chart" uri="{C3380CC4-5D6E-409C-BE32-E72D297353CC}">
                <c16:uniqueId val="{0000002E-472E-41BA-A344-11DD8969CA36}"/>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Split'!$D$75,'14. Results - Percentage Split'!$D$77,'14. Results - Percentage Split'!$D$79,'14. Results - Percentage Split'!$D$81,'14. Results - Percentage Split'!$D$83)</c:f>
              <c:strCache>
                <c:ptCount val="5"/>
                <c:pt idx="0">
                  <c:v>Fuel</c:v>
                </c:pt>
                <c:pt idx="1">
                  <c:v>Electricity</c:v>
                </c:pt>
                <c:pt idx="2">
                  <c:v>Heat</c:v>
                </c:pt>
                <c:pt idx="3">
                  <c:v>Steam</c:v>
                </c:pt>
                <c:pt idx="4">
                  <c:v>Cooling</c:v>
                </c:pt>
              </c:strCache>
            </c:strRef>
          </c:cat>
          <c:val>
            <c:numRef>
              <c:f>'14. Results - Percentage Split'!$D$48</c:f>
              <c:numCache>
                <c:formatCode>General</c:formatCode>
                <c:ptCount val="1"/>
                <c:pt idx="0">
                  <c:v>0</c:v>
                </c:pt>
              </c:numCache>
            </c:numRef>
          </c:val>
          <c:extLst>
            <c:ext xmlns:c16="http://schemas.microsoft.com/office/drawing/2014/chart" uri="{C3380CC4-5D6E-409C-BE32-E72D297353CC}">
              <c16:uniqueId val="{0000002F-472E-41BA-A344-11DD8969CA36}"/>
            </c:ext>
          </c:extLst>
        </c:ser>
        <c:ser>
          <c:idx val="8"/>
          <c:order val="8"/>
          <c:dPt>
            <c:idx val="0"/>
            <c:bubble3D val="0"/>
            <c:extLst>
              <c:ext xmlns:c16="http://schemas.microsoft.com/office/drawing/2014/chart" uri="{C3380CC4-5D6E-409C-BE32-E72D297353CC}">
                <c16:uniqueId val="{00000030-472E-41BA-A344-11DD8969CA36}"/>
              </c:ext>
            </c:extLst>
          </c:dPt>
          <c:dPt>
            <c:idx val="1"/>
            <c:bubble3D val="0"/>
            <c:extLst>
              <c:ext xmlns:c16="http://schemas.microsoft.com/office/drawing/2014/chart" uri="{C3380CC4-5D6E-409C-BE32-E72D297353CC}">
                <c16:uniqueId val="{00000031-472E-41BA-A344-11DD8969CA36}"/>
              </c:ext>
            </c:extLst>
          </c:dPt>
          <c:dPt>
            <c:idx val="2"/>
            <c:bubble3D val="0"/>
            <c:extLst>
              <c:ext xmlns:c16="http://schemas.microsoft.com/office/drawing/2014/chart" uri="{C3380CC4-5D6E-409C-BE32-E72D297353CC}">
                <c16:uniqueId val="{00000032-472E-41BA-A344-11DD8969CA36}"/>
              </c:ext>
            </c:extLst>
          </c:dPt>
          <c:dPt>
            <c:idx val="3"/>
            <c:bubble3D val="0"/>
            <c:extLst>
              <c:ext xmlns:c16="http://schemas.microsoft.com/office/drawing/2014/chart" uri="{C3380CC4-5D6E-409C-BE32-E72D297353CC}">
                <c16:uniqueId val="{00000033-472E-41BA-A344-11DD8969CA36}"/>
              </c:ext>
            </c:extLst>
          </c:dPt>
          <c:dPt>
            <c:idx val="4"/>
            <c:bubble3D val="0"/>
            <c:extLst>
              <c:ext xmlns:c16="http://schemas.microsoft.com/office/drawing/2014/chart" uri="{C3380CC4-5D6E-409C-BE32-E72D297353CC}">
                <c16:uniqueId val="{00000034-472E-41BA-A344-11DD8969CA36}"/>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Split'!$D$75,'14. Results - Percentage Split'!$D$77,'14. Results - Percentage Split'!$D$79,'14. Results - Percentage Split'!$D$81,'14. Results - Percentage Split'!$D$83)</c:f>
              <c:strCache>
                <c:ptCount val="5"/>
                <c:pt idx="0">
                  <c:v>Fuel</c:v>
                </c:pt>
                <c:pt idx="1">
                  <c:v>Electricity</c:v>
                </c:pt>
                <c:pt idx="2">
                  <c:v>Heat</c:v>
                </c:pt>
                <c:pt idx="3">
                  <c:v>Steam</c:v>
                </c:pt>
                <c:pt idx="4">
                  <c:v>Cooling</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35-472E-41BA-A344-11DD8969CA36}"/>
            </c:ext>
          </c:extLst>
        </c:ser>
        <c:ser>
          <c:idx val="9"/>
          <c:order val="9"/>
          <c:dPt>
            <c:idx val="0"/>
            <c:bubble3D val="0"/>
            <c:extLst>
              <c:ext xmlns:c16="http://schemas.microsoft.com/office/drawing/2014/chart" uri="{C3380CC4-5D6E-409C-BE32-E72D297353CC}">
                <c16:uniqueId val="{00000036-472E-41BA-A344-11DD8969CA36}"/>
              </c:ext>
            </c:extLst>
          </c:dPt>
          <c:dPt>
            <c:idx val="1"/>
            <c:bubble3D val="0"/>
            <c:extLst>
              <c:ext xmlns:c16="http://schemas.microsoft.com/office/drawing/2014/chart" uri="{C3380CC4-5D6E-409C-BE32-E72D297353CC}">
                <c16:uniqueId val="{00000037-472E-41BA-A344-11DD8969CA36}"/>
              </c:ext>
            </c:extLst>
          </c:dPt>
          <c:dPt>
            <c:idx val="2"/>
            <c:bubble3D val="0"/>
            <c:extLst>
              <c:ext xmlns:c16="http://schemas.microsoft.com/office/drawing/2014/chart" uri="{C3380CC4-5D6E-409C-BE32-E72D297353CC}">
                <c16:uniqueId val="{00000038-472E-41BA-A344-11DD8969CA36}"/>
              </c:ext>
            </c:extLst>
          </c:dPt>
          <c:dPt>
            <c:idx val="3"/>
            <c:bubble3D val="0"/>
            <c:extLst>
              <c:ext xmlns:c16="http://schemas.microsoft.com/office/drawing/2014/chart" uri="{C3380CC4-5D6E-409C-BE32-E72D297353CC}">
                <c16:uniqueId val="{00000039-472E-41BA-A344-11DD8969CA36}"/>
              </c:ext>
            </c:extLst>
          </c:dPt>
          <c:dPt>
            <c:idx val="4"/>
            <c:bubble3D val="0"/>
            <c:extLst>
              <c:ext xmlns:c16="http://schemas.microsoft.com/office/drawing/2014/chart" uri="{C3380CC4-5D6E-409C-BE32-E72D297353CC}">
                <c16:uniqueId val="{0000003A-472E-41BA-A344-11DD8969CA36}"/>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Split'!$D$75,'14. Results - Percentage Split'!$D$77,'14. Results - Percentage Split'!$D$79,'14. Results - Percentage Split'!$D$81,'14. Results - Percentage Split'!$D$83)</c:f>
              <c:strCache>
                <c:ptCount val="5"/>
                <c:pt idx="0">
                  <c:v>Fuel</c:v>
                </c:pt>
                <c:pt idx="1">
                  <c:v>Electricity</c:v>
                </c:pt>
                <c:pt idx="2">
                  <c:v>Heat</c:v>
                </c:pt>
                <c:pt idx="3">
                  <c:v>Steam</c:v>
                </c:pt>
                <c:pt idx="4">
                  <c:v>Cooling</c:v>
                </c:pt>
              </c:strCache>
            </c:strRef>
          </c:cat>
          <c:val>
            <c:numRef>
              <c:f>'14. Results - Percentage Split'!$E$48</c:f>
              <c:numCache>
                <c:formatCode>0%</c:formatCode>
                <c:ptCount val="1"/>
                <c:pt idx="0">
                  <c:v>0</c:v>
                </c:pt>
              </c:numCache>
            </c:numRef>
          </c:val>
          <c:extLst>
            <c:ext xmlns:c16="http://schemas.microsoft.com/office/drawing/2014/chart" uri="{C3380CC4-5D6E-409C-BE32-E72D297353CC}">
              <c16:uniqueId val="{0000003B-472E-41BA-A344-11DD8969CA36}"/>
            </c:ext>
          </c:extLst>
        </c:ser>
        <c:ser>
          <c:idx val="10"/>
          <c:order val="10"/>
          <c:dPt>
            <c:idx val="0"/>
            <c:bubble3D val="0"/>
            <c:extLst>
              <c:ext xmlns:c16="http://schemas.microsoft.com/office/drawing/2014/chart" uri="{C3380CC4-5D6E-409C-BE32-E72D297353CC}">
                <c16:uniqueId val="{0000003C-472E-41BA-A344-11DD8969CA36}"/>
              </c:ext>
            </c:extLst>
          </c:dPt>
          <c:dPt>
            <c:idx val="1"/>
            <c:bubble3D val="0"/>
            <c:extLst>
              <c:ext xmlns:c16="http://schemas.microsoft.com/office/drawing/2014/chart" uri="{C3380CC4-5D6E-409C-BE32-E72D297353CC}">
                <c16:uniqueId val="{0000003D-472E-41BA-A344-11DD8969CA36}"/>
              </c:ext>
            </c:extLst>
          </c:dPt>
          <c:dPt>
            <c:idx val="2"/>
            <c:bubble3D val="0"/>
            <c:extLst>
              <c:ext xmlns:c16="http://schemas.microsoft.com/office/drawing/2014/chart" uri="{C3380CC4-5D6E-409C-BE32-E72D297353CC}">
                <c16:uniqueId val="{0000003E-472E-41BA-A344-11DD8969CA36}"/>
              </c:ext>
            </c:extLst>
          </c:dPt>
          <c:dPt>
            <c:idx val="3"/>
            <c:bubble3D val="0"/>
            <c:extLst>
              <c:ext xmlns:c16="http://schemas.microsoft.com/office/drawing/2014/chart" uri="{C3380CC4-5D6E-409C-BE32-E72D297353CC}">
                <c16:uniqueId val="{0000003F-472E-41BA-A344-11DD8969CA36}"/>
              </c:ext>
            </c:extLst>
          </c:dPt>
          <c:dPt>
            <c:idx val="4"/>
            <c:bubble3D val="0"/>
            <c:extLst>
              <c:ext xmlns:c16="http://schemas.microsoft.com/office/drawing/2014/chart" uri="{C3380CC4-5D6E-409C-BE32-E72D297353CC}">
                <c16:uniqueId val="{00000040-472E-41BA-A344-11DD8969CA36}"/>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Split'!$D$75,'14. Results - Percentage Split'!$D$77,'14. Results - Percentage Split'!$D$79,'14. Results - Percentage Split'!$D$81,'14. Results - Percentage Split'!$D$83)</c:f>
              <c:strCache>
                <c:ptCount val="5"/>
                <c:pt idx="0">
                  <c:v>Fuel</c:v>
                </c:pt>
                <c:pt idx="1">
                  <c:v>Electricity</c:v>
                </c:pt>
                <c:pt idx="2">
                  <c:v>Heat</c:v>
                </c:pt>
                <c:pt idx="3">
                  <c:v>Steam</c:v>
                </c:pt>
                <c:pt idx="4">
                  <c:v>Cooling</c:v>
                </c:pt>
              </c:strCache>
            </c:strRef>
          </c:cat>
          <c:val>
            <c:numRef>
              <c:f>'14. Results - Percentage Split'!$D$52</c:f>
              <c:numCache>
                <c:formatCode>General</c:formatCode>
                <c:ptCount val="1"/>
                <c:pt idx="0">
                  <c:v>0</c:v>
                </c:pt>
              </c:numCache>
            </c:numRef>
          </c:val>
          <c:extLst>
            <c:ext xmlns:c16="http://schemas.microsoft.com/office/drawing/2014/chart" uri="{C3380CC4-5D6E-409C-BE32-E72D297353CC}">
              <c16:uniqueId val="{00000041-472E-41BA-A344-11DD8969CA36}"/>
            </c:ext>
          </c:extLst>
        </c:ser>
        <c:ser>
          <c:idx val="11"/>
          <c:order val="11"/>
          <c:dPt>
            <c:idx val="0"/>
            <c:bubble3D val="0"/>
            <c:extLst>
              <c:ext xmlns:c16="http://schemas.microsoft.com/office/drawing/2014/chart" uri="{C3380CC4-5D6E-409C-BE32-E72D297353CC}">
                <c16:uniqueId val="{00000042-472E-41BA-A344-11DD8969CA36}"/>
              </c:ext>
            </c:extLst>
          </c:dPt>
          <c:dPt>
            <c:idx val="1"/>
            <c:bubble3D val="0"/>
            <c:extLst>
              <c:ext xmlns:c16="http://schemas.microsoft.com/office/drawing/2014/chart" uri="{C3380CC4-5D6E-409C-BE32-E72D297353CC}">
                <c16:uniqueId val="{00000043-472E-41BA-A344-11DD8969CA36}"/>
              </c:ext>
            </c:extLst>
          </c:dPt>
          <c:dPt>
            <c:idx val="2"/>
            <c:bubble3D val="0"/>
            <c:extLst>
              <c:ext xmlns:c16="http://schemas.microsoft.com/office/drawing/2014/chart" uri="{C3380CC4-5D6E-409C-BE32-E72D297353CC}">
                <c16:uniqueId val="{00000044-472E-41BA-A344-11DD8969CA36}"/>
              </c:ext>
            </c:extLst>
          </c:dPt>
          <c:dPt>
            <c:idx val="3"/>
            <c:bubble3D val="0"/>
            <c:extLst>
              <c:ext xmlns:c16="http://schemas.microsoft.com/office/drawing/2014/chart" uri="{C3380CC4-5D6E-409C-BE32-E72D297353CC}">
                <c16:uniqueId val="{00000045-472E-41BA-A344-11DD8969CA36}"/>
              </c:ext>
            </c:extLst>
          </c:dPt>
          <c:dPt>
            <c:idx val="4"/>
            <c:bubble3D val="0"/>
            <c:extLst>
              <c:ext xmlns:c16="http://schemas.microsoft.com/office/drawing/2014/chart" uri="{C3380CC4-5D6E-409C-BE32-E72D297353CC}">
                <c16:uniqueId val="{00000046-472E-41BA-A344-11DD8969CA36}"/>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Split'!$D$75,'14. Results - Percentage Split'!$D$77,'14. Results - Percentage Split'!$D$79,'14. Results - Percentage Split'!$D$81,'14. Results - Percentage Split'!$D$83)</c:f>
              <c:strCache>
                <c:ptCount val="5"/>
                <c:pt idx="0">
                  <c:v>Fuel</c:v>
                </c:pt>
                <c:pt idx="1">
                  <c:v>Electricity</c:v>
                </c:pt>
                <c:pt idx="2">
                  <c:v>Heat</c:v>
                </c:pt>
                <c:pt idx="3">
                  <c:v>Steam</c:v>
                </c:pt>
                <c:pt idx="4">
                  <c:v>Cooling</c:v>
                </c:pt>
              </c:strCache>
            </c:strRef>
          </c:cat>
          <c:val>
            <c:numRef>
              <c:f>'14. Results - Percentage Split'!$E$52</c:f>
              <c:numCache>
                <c:formatCode>0%</c:formatCode>
                <c:ptCount val="1"/>
                <c:pt idx="0">
                  <c:v>0</c:v>
                </c:pt>
              </c:numCache>
            </c:numRef>
          </c:val>
          <c:extLst>
            <c:ext xmlns:c16="http://schemas.microsoft.com/office/drawing/2014/chart" uri="{C3380CC4-5D6E-409C-BE32-E72D297353CC}">
              <c16:uniqueId val="{00000047-472E-41BA-A344-11DD8969CA3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rPr>
              <a:t>         按能源划分</a:t>
            </a:r>
            <a:endParaRPr lang="en-US"/>
          </a:p>
        </c:rich>
      </c:tx>
      <c:layout>
        <c:manualLayout>
          <c:xMode val="edge"/>
          <c:yMode val="edge"/>
          <c:x val="0.24712233456025098"/>
          <c:y val="1.9479492774246592E-4"/>
        </c:manualLayout>
      </c:layout>
      <c:overlay val="0"/>
      <c:spPr>
        <a:noFill/>
        <a:ln w="25400">
          <a:noFill/>
        </a:ln>
      </c:spPr>
    </c:title>
    <c:autoTitleDeleted val="0"/>
    <c:plotArea>
      <c:layout>
        <c:manualLayout>
          <c:layoutTarget val="inner"/>
          <c:xMode val="edge"/>
          <c:yMode val="edge"/>
          <c:x val="0.33727810650887574"/>
          <c:y val="0.42125984251968501"/>
          <c:w val="0.33727810650887574"/>
          <c:h val="0.44881889763779526"/>
        </c:manualLayout>
      </c:layout>
      <c:pieChart>
        <c:varyColors val="1"/>
        <c:ser>
          <c:idx val="0"/>
          <c:order val="0"/>
          <c:dPt>
            <c:idx val="0"/>
            <c:bubble3D val="0"/>
            <c:extLst>
              <c:ext xmlns:c16="http://schemas.microsoft.com/office/drawing/2014/chart" uri="{C3380CC4-5D6E-409C-BE32-E72D297353CC}">
                <c16:uniqueId val="{00000000-E209-46C9-910E-51AB3E56F06C}"/>
              </c:ext>
            </c:extLst>
          </c:dPt>
          <c:dPt>
            <c:idx val="1"/>
            <c:bubble3D val="0"/>
            <c:extLst>
              <c:ext xmlns:c16="http://schemas.microsoft.com/office/drawing/2014/chart" uri="{C3380CC4-5D6E-409C-BE32-E72D297353CC}">
                <c16:uniqueId val="{00000001-E209-46C9-910E-51AB3E56F06C}"/>
              </c:ext>
            </c:extLst>
          </c:dPt>
          <c:dPt>
            <c:idx val="2"/>
            <c:bubble3D val="0"/>
            <c:extLst>
              <c:ext xmlns:c16="http://schemas.microsoft.com/office/drawing/2014/chart" uri="{C3380CC4-5D6E-409C-BE32-E72D297353CC}">
                <c16:uniqueId val="{00000002-E209-46C9-910E-51AB3E56F06C}"/>
              </c:ext>
            </c:extLst>
          </c:dPt>
          <c:dPt>
            <c:idx val="3"/>
            <c:bubble3D val="0"/>
            <c:extLst>
              <c:ext xmlns:c16="http://schemas.microsoft.com/office/drawing/2014/chart" uri="{C3380CC4-5D6E-409C-BE32-E72D297353CC}">
                <c16:uniqueId val="{00000003-E209-46C9-910E-51AB3E56F06C}"/>
              </c:ext>
            </c:extLst>
          </c:dPt>
          <c:dPt>
            <c:idx val="4"/>
            <c:bubble3D val="0"/>
            <c:extLst>
              <c:ext xmlns:c16="http://schemas.microsoft.com/office/drawing/2014/chart" uri="{C3380CC4-5D6E-409C-BE32-E72D297353CC}">
                <c16:uniqueId val="{00000004-E209-46C9-910E-51AB3E56F06C}"/>
              </c:ext>
            </c:extLst>
          </c:dPt>
          <c:dLbls>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('14. Results - Percentage Split'!$D$74,'14. Results - Percentage Split'!$D$76,'14. Results - Percentage Split'!$D$78,'14. Results - Percentage Split'!$D$80,'14. Results - Percentage Split'!$D$82)</c:f>
              <c:strCache>
                <c:ptCount val="5"/>
                <c:pt idx="0">
                  <c:v>燃料</c:v>
                </c:pt>
                <c:pt idx="1">
                  <c:v>电力</c:v>
                </c:pt>
                <c:pt idx="2">
                  <c:v>热力</c:v>
                </c:pt>
                <c:pt idx="3">
                  <c:v>蒸汽</c:v>
                </c:pt>
                <c:pt idx="4">
                  <c:v>冷力</c:v>
                </c:pt>
              </c:strCache>
            </c:strRef>
          </c:cat>
          <c:val>
            <c:numRef>
              <c:f>('14. Results - Percentage Split'!$E$74,'14. Results - Percentage Split'!$E$76,'14. Results - Percentage Split'!$E$78,'14. Results - Percentage Split'!$E$80,'14. Results - Percentage Split'!$E$82)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E209-46C9-910E-51AB3E56F06C}"/>
            </c:ext>
          </c:extLst>
        </c:ser>
        <c:ser>
          <c:idx val="1"/>
          <c:order val="1"/>
          <c:dPt>
            <c:idx val="0"/>
            <c:bubble3D val="0"/>
            <c:extLst>
              <c:ext xmlns:c16="http://schemas.microsoft.com/office/drawing/2014/chart" uri="{C3380CC4-5D6E-409C-BE32-E72D297353CC}">
                <c16:uniqueId val="{00000006-E209-46C9-910E-51AB3E56F06C}"/>
              </c:ext>
            </c:extLst>
          </c:dPt>
          <c:dPt>
            <c:idx val="1"/>
            <c:bubble3D val="0"/>
            <c:extLst>
              <c:ext xmlns:c16="http://schemas.microsoft.com/office/drawing/2014/chart" uri="{C3380CC4-5D6E-409C-BE32-E72D297353CC}">
                <c16:uniqueId val="{00000007-E209-46C9-910E-51AB3E56F06C}"/>
              </c:ext>
            </c:extLst>
          </c:dPt>
          <c:dPt>
            <c:idx val="2"/>
            <c:bubble3D val="0"/>
            <c:extLst>
              <c:ext xmlns:c16="http://schemas.microsoft.com/office/drawing/2014/chart" uri="{C3380CC4-5D6E-409C-BE32-E72D297353CC}">
                <c16:uniqueId val="{00000008-E209-46C9-910E-51AB3E56F06C}"/>
              </c:ext>
            </c:extLst>
          </c:dPt>
          <c:dPt>
            <c:idx val="3"/>
            <c:bubble3D val="0"/>
            <c:extLst>
              <c:ext xmlns:c16="http://schemas.microsoft.com/office/drawing/2014/chart" uri="{C3380CC4-5D6E-409C-BE32-E72D297353CC}">
                <c16:uniqueId val="{00000009-E209-46C9-910E-51AB3E56F06C}"/>
              </c:ext>
            </c:extLst>
          </c:dPt>
          <c:dPt>
            <c:idx val="4"/>
            <c:bubble3D val="0"/>
            <c:extLst>
              <c:ext xmlns:c16="http://schemas.microsoft.com/office/drawing/2014/chart" uri="{C3380CC4-5D6E-409C-BE32-E72D297353CC}">
                <c16:uniqueId val="{0000000A-E209-46C9-910E-51AB3E56F06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Split'!$D$74,'14. Results - Percentage Split'!$D$76,'14. Results - Percentage Split'!$D$78,'14. Results - Percentage Split'!$D$80,'14. Results - Percentage Split'!$D$82)</c:f>
              <c:strCache>
                <c:ptCount val="5"/>
                <c:pt idx="0">
                  <c:v>燃料</c:v>
                </c:pt>
                <c:pt idx="1">
                  <c:v>电力</c:v>
                </c:pt>
                <c:pt idx="2">
                  <c:v>热力</c:v>
                </c:pt>
                <c:pt idx="3">
                  <c:v>蒸汽</c:v>
                </c:pt>
                <c:pt idx="4">
                  <c:v>冷力</c:v>
                </c:pt>
              </c:strCache>
            </c:strRef>
          </c:cat>
          <c:val>
            <c:numRef>
              <c:f>'14. Results - Percentage Split'!$E$42</c:f>
              <c:numCache>
                <c:formatCode>0%</c:formatCode>
                <c:ptCount val="1"/>
                <c:pt idx="0">
                  <c:v>0</c:v>
                </c:pt>
              </c:numCache>
            </c:numRef>
          </c:val>
          <c:extLst>
            <c:ext xmlns:c16="http://schemas.microsoft.com/office/drawing/2014/chart" uri="{C3380CC4-5D6E-409C-BE32-E72D297353CC}">
              <c16:uniqueId val="{0000000B-E209-46C9-910E-51AB3E56F06C}"/>
            </c:ext>
          </c:extLst>
        </c:ser>
        <c:ser>
          <c:idx val="2"/>
          <c:order val="2"/>
          <c:dPt>
            <c:idx val="0"/>
            <c:bubble3D val="0"/>
            <c:extLst>
              <c:ext xmlns:c16="http://schemas.microsoft.com/office/drawing/2014/chart" uri="{C3380CC4-5D6E-409C-BE32-E72D297353CC}">
                <c16:uniqueId val="{0000000C-E209-46C9-910E-51AB3E56F06C}"/>
              </c:ext>
            </c:extLst>
          </c:dPt>
          <c:dPt>
            <c:idx val="1"/>
            <c:bubble3D val="0"/>
            <c:extLst>
              <c:ext xmlns:c16="http://schemas.microsoft.com/office/drawing/2014/chart" uri="{C3380CC4-5D6E-409C-BE32-E72D297353CC}">
                <c16:uniqueId val="{0000000D-E209-46C9-910E-51AB3E56F06C}"/>
              </c:ext>
            </c:extLst>
          </c:dPt>
          <c:dPt>
            <c:idx val="2"/>
            <c:bubble3D val="0"/>
            <c:extLst>
              <c:ext xmlns:c16="http://schemas.microsoft.com/office/drawing/2014/chart" uri="{C3380CC4-5D6E-409C-BE32-E72D297353CC}">
                <c16:uniqueId val="{0000000E-E209-46C9-910E-51AB3E56F06C}"/>
              </c:ext>
            </c:extLst>
          </c:dPt>
          <c:dPt>
            <c:idx val="3"/>
            <c:bubble3D val="0"/>
            <c:extLst>
              <c:ext xmlns:c16="http://schemas.microsoft.com/office/drawing/2014/chart" uri="{C3380CC4-5D6E-409C-BE32-E72D297353CC}">
                <c16:uniqueId val="{0000000F-E209-46C9-910E-51AB3E56F06C}"/>
              </c:ext>
            </c:extLst>
          </c:dPt>
          <c:dPt>
            <c:idx val="4"/>
            <c:bubble3D val="0"/>
            <c:extLst>
              <c:ext xmlns:c16="http://schemas.microsoft.com/office/drawing/2014/chart" uri="{C3380CC4-5D6E-409C-BE32-E72D297353CC}">
                <c16:uniqueId val="{00000010-E209-46C9-910E-51AB3E56F06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Split'!$D$74,'14. Results - Percentage Split'!$D$76,'14. Results - Percentage Split'!$D$78,'14. Results - Percentage Split'!$D$80,'14. Results - Percentage Split'!$D$82)</c:f>
              <c:strCache>
                <c:ptCount val="5"/>
                <c:pt idx="0">
                  <c:v>燃料</c:v>
                </c:pt>
                <c:pt idx="1">
                  <c:v>电力</c:v>
                </c:pt>
                <c:pt idx="2">
                  <c:v>热力</c:v>
                </c:pt>
                <c:pt idx="3">
                  <c:v>蒸汽</c:v>
                </c:pt>
                <c:pt idx="4">
                  <c:v>冷力</c:v>
                </c:pt>
              </c:strCache>
            </c:strRef>
          </c:cat>
          <c:val>
            <c:numRef>
              <c:f>'14. Results - Percentage Split'!$D$44</c:f>
              <c:numCache>
                <c:formatCode>General</c:formatCode>
                <c:ptCount val="1"/>
                <c:pt idx="0">
                  <c:v>0</c:v>
                </c:pt>
              </c:numCache>
            </c:numRef>
          </c:val>
          <c:extLst>
            <c:ext xmlns:c16="http://schemas.microsoft.com/office/drawing/2014/chart" uri="{C3380CC4-5D6E-409C-BE32-E72D297353CC}">
              <c16:uniqueId val="{00000011-E209-46C9-910E-51AB3E56F06C}"/>
            </c:ext>
          </c:extLst>
        </c:ser>
        <c:ser>
          <c:idx val="3"/>
          <c:order val="3"/>
          <c:dPt>
            <c:idx val="0"/>
            <c:bubble3D val="0"/>
            <c:extLst>
              <c:ext xmlns:c16="http://schemas.microsoft.com/office/drawing/2014/chart" uri="{C3380CC4-5D6E-409C-BE32-E72D297353CC}">
                <c16:uniqueId val="{00000012-E209-46C9-910E-51AB3E56F06C}"/>
              </c:ext>
            </c:extLst>
          </c:dPt>
          <c:dPt>
            <c:idx val="1"/>
            <c:bubble3D val="0"/>
            <c:extLst>
              <c:ext xmlns:c16="http://schemas.microsoft.com/office/drawing/2014/chart" uri="{C3380CC4-5D6E-409C-BE32-E72D297353CC}">
                <c16:uniqueId val="{00000013-E209-46C9-910E-51AB3E56F06C}"/>
              </c:ext>
            </c:extLst>
          </c:dPt>
          <c:dPt>
            <c:idx val="2"/>
            <c:bubble3D val="0"/>
            <c:extLst>
              <c:ext xmlns:c16="http://schemas.microsoft.com/office/drawing/2014/chart" uri="{C3380CC4-5D6E-409C-BE32-E72D297353CC}">
                <c16:uniqueId val="{00000014-E209-46C9-910E-51AB3E56F06C}"/>
              </c:ext>
            </c:extLst>
          </c:dPt>
          <c:dPt>
            <c:idx val="3"/>
            <c:bubble3D val="0"/>
            <c:extLst>
              <c:ext xmlns:c16="http://schemas.microsoft.com/office/drawing/2014/chart" uri="{C3380CC4-5D6E-409C-BE32-E72D297353CC}">
                <c16:uniqueId val="{00000015-E209-46C9-910E-51AB3E56F06C}"/>
              </c:ext>
            </c:extLst>
          </c:dPt>
          <c:dPt>
            <c:idx val="4"/>
            <c:bubble3D val="0"/>
            <c:extLst>
              <c:ext xmlns:c16="http://schemas.microsoft.com/office/drawing/2014/chart" uri="{C3380CC4-5D6E-409C-BE32-E72D297353CC}">
                <c16:uniqueId val="{00000016-E209-46C9-910E-51AB3E56F06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Split'!$D$74,'14. Results - Percentage Split'!$D$76,'14. Results - Percentage Split'!$D$78,'14. Results - Percentage Split'!$D$80,'14. Results - Percentage Split'!$D$82)</c:f>
              <c:strCache>
                <c:ptCount val="5"/>
                <c:pt idx="0">
                  <c:v>燃料</c:v>
                </c:pt>
                <c:pt idx="1">
                  <c:v>电力</c:v>
                </c:pt>
                <c:pt idx="2">
                  <c:v>热力</c:v>
                </c:pt>
                <c:pt idx="3">
                  <c:v>蒸汽</c:v>
                </c:pt>
                <c:pt idx="4">
                  <c:v>冷力</c:v>
                </c:pt>
              </c:strCache>
            </c:strRef>
          </c:cat>
          <c:val>
            <c:numRef>
              <c:f>'14. Results - Percentage Split'!$E$44</c:f>
              <c:numCache>
                <c:formatCode>0%</c:formatCode>
                <c:ptCount val="1"/>
                <c:pt idx="0">
                  <c:v>0</c:v>
                </c:pt>
              </c:numCache>
            </c:numRef>
          </c:val>
          <c:extLst>
            <c:ext xmlns:c16="http://schemas.microsoft.com/office/drawing/2014/chart" uri="{C3380CC4-5D6E-409C-BE32-E72D297353CC}">
              <c16:uniqueId val="{00000017-E209-46C9-910E-51AB3E56F06C}"/>
            </c:ext>
          </c:extLst>
        </c:ser>
        <c:ser>
          <c:idx val="4"/>
          <c:order val="4"/>
          <c:dPt>
            <c:idx val="0"/>
            <c:bubble3D val="0"/>
            <c:extLst>
              <c:ext xmlns:c16="http://schemas.microsoft.com/office/drawing/2014/chart" uri="{C3380CC4-5D6E-409C-BE32-E72D297353CC}">
                <c16:uniqueId val="{00000018-E209-46C9-910E-51AB3E56F06C}"/>
              </c:ext>
            </c:extLst>
          </c:dPt>
          <c:dPt>
            <c:idx val="1"/>
            <c:bubble3D val="0"/>
            <c:extLst>
              <c:ext xmlns:c16="http://schemas.microsoft.com/office/drawing/2014/chart" uri="{C3380CC4-5D6E-409C-BE32-E72D297353CC}">
                <c16:uniqueId val="{00000019-E209-46C9-910E-51AB3E56F06C}"/>
              </c:ext>
            </c:extLst>
          </c:dPt>
          <c:dPt>
            <c:idx val="2"/>
            <c:bubble3D val="0"/>
            <c:extLst>
              <c:ext xmlns:c16="http://schemas.microsoft.com/office/drawing/2014/chart" uri="{C3380CC4-5D6E-409C-BE32-E72D297353CC}">
                <c16:uniqueId val="{0000001A-E209-46C9-910E-51AB3E56F06C}"/>
              </c:ext>
            </c:extLst>
          </c:dPt>
          <c:dPt>
            <c:idx val="3"/>
            <c:bubble3D val="0"/>
            <c:extLst>
              <c:ext xmlns:c16="http://schemas.microsoft.com/office/drawing/2014/chart" uri="{C3380CC4-5D6E-409C-BE32-E72D297353CC}">
                <c16:uniqueId val="{0000001B-E209-46C9-910E-51AB3E56F06C}"/>
              </c:ext>
            </c:extLst>
          </c:dPt>
          <c:dPt>
            <c:idx val="4"/>
            <c:bubble3D val="0"/>
            <c:extLst>
              <c:ext xmlns:c16="http://schemas.microsoft.com/office/drawing/2014/chart" uri="{C3380CC4-5D6E-409C-BE32-E72D297353CC}">
                <c16:uniqueId val="{0000001C-E209-46C9-910E-51AB3E56F06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Split'!$D$74,'14. Results - Percentage Split'!$D$76,'14. Results - Percentage Split'!$D$78,'14. Results - Percentage Split'!$D$80,'14. Results - Percentage Split'!$D$82)</c:f>
              <c:strCache>
                <c:ptCount val="5"/>
                <c:pt idx="0">
                  <c:v>燃料</c:v>
                </c:pt>
                <c:pt idx="1">
                  <c:v>电力</c:v>
                </c:pt>
                <c:pt idx="2">
                  <c:v>热力</c:v>
                </c:pt>
                <c:pt idx="3">
                  <c:v>蒸汽</c:v>
                </c:pt>
                <c:pt idx="4">
                  <c:v>冷力</c:v>
                </c:pt>
              </c:strCache>
            </c:strRef>
          </c:cat>
          <c:val>
            <c:numRef>
              <c:f>'14. Results - Percentage Split'!$D$46</c:f>
              <c:numCache>
                <c:formatCode>General</c:formatCode>
                <c:ptCount val="1"/>
                <c:pt idx="0">
                  <c:v>0</c:v>
                </c:pt>
              </c:numCache>
            </c:numRef>
          </c:val>
          <c:extLst>
            <c:ext xmlns:c16="http://schemas.microsoft.com/office/drawing/2014/chart" uri="{C3380CC4-5D6E-409C-BE32-E72D297353CC}">
              <c16:uniqueId val="{0000001D-E209-46C9-910E-51AB3E56F06C}"/>
            </c:ext>
          </c:extLst>
        </c:ser>
        <c:ser>
          <c:idx val="5"/>
          <c:order val="5"/>
          <c:dPt>
            <c:idx val="0"/>
            <c:bubble3D val="0"/>
            <c:extLst>
              <c:ext xmlns:c16="http://schemas.microsoft.com/office/drawing/2014/chart" uri="{C3380CC4-5D6E-409C-BE32-E72D297353CC}">
                <c16:uniqueId val="{0000001E-E209-46C9-910E-51AB3E56F06C}"/>
              </c:ext>
            </c:extLst>
          </c:dPt>
          <c:dPt>
            <c:idx val="1"/>
            <c:bubble3D val="0"/>
            <c:extLst>
              <c:ext xmlns:c16="http://schemas.microsoft.com/office/drawing/2014/chart" uri="{C3380CC4-5D6E-409C-BE32-E72D297353CC}">
                <c16:uniqueId val="{0000001F-E209-46C9-910E-51AB3E56F06C}"/>
              </c:ext>
            </c:extLst>
          </c:dPt>
          <c:dPt>
            <c:idx val="2"/>
            <c:bubble3D val="0"/>
            <c:extLst>
              <c:ext xmlns:c16="http://schemas.microsoft.com/office/drawing/2014/chart" uri="{C3380CC4-5D6E-409C-BE32-E72D297353CC}">
                <c16:uniqueId val="{00000020-E209-46C9-910E-51AB3E56F06C}"/>
              </c:ext>
            </c:extLst>
          </c:dPt>
          <c:dPt>
            <c:idx val="3"/>
            <c:bubble3D val="0"/>
            <c:extLst>
              <c:ext xmlns:c16="http://schemas.microsoft.com/office/drawing/2014/chart" uri="{C3380CC4-5D6E-409C-BE32-E72D297353CC}">
                <c16:uniqueId val="{00000021-E209-46C9-910E-51AB3E56F06C}"/>
              </c:ext>
            </c:extLst>
          </c:dPt>
          <c:dPt>
            <c:idx val="4"/>
            <c:bubble3D val="0"/>
            <c:extLst>
              <c:ext xmlns:c16="http://schemas.microsoft.com/office/drawing/2014/chart" uri="{C3380CC4-5D6E-409C-BE32-E72D297353CC}">
                <c16:uniqueId val="{00000022-E209-46C9-910E-51AB3E56F06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Split'!$D$74,'14. Results - Percentage Split'!$D$76,'14. Results - Percentage Split'!$D$78,'14. Results - Percentage Split'!$D$80,'14. Results - Percentage Split'!$D$82)</c:f>
              <c:strCache>
                <c:ptCount val="5"/>
                <c:pt idx="0">
                  <c:v>燃料</c:v>
                </c:pt>
                <c:pt idx="1">
                  <c:v>电力</c:v>
                </c:pt>
                <c:pt idx="2">
                  <c:v>热力</c:v>
                </c:pt>
                <c:pt idx="3">
                  <c:v>蒸汽</c:v>
                </c:pt>
                <c:pt idx="4">
                  <c:v>冷力</c:v>
                </c:pt>
              </c:strCache>
            </c:strRef>
          </c:cat>
          <c:val>
            <c:numRef>
              <c:f>'14. Results - Percentage Split'!$E$46</c:f>
              <c:numCache>
                <c:formatCode>0%</c:formatCode>
                <c:ptCount val="1"/>
                <c:pt idx="0">
                  <c:v>0</c:v>
                </c:pt>
              </c:numCache>
            </c:numRef>
          </c:val>
          <c:extLst>
            <c:ext xmlns:c16="http://schemas.microsoft.com/office/drawing/2014/chart" uri="{C3380CC4-5D6E-409C-BE32-E72D297353CC}">
              <c16:uniqueId val="{00000023-E209-46C9-910E-51AB3E56F06C}"/>
            </c:ext>
          </c:extLst>
        </c:ser>
        <c:ser>
          <c:idx val="6"/>
          <c:order val="6"/>
          <c:dPt>
            <c:idx val="0"/>
            <c:bubble3D val="0"/>
            <c:extLst>
              <c:ext xmlns:c16="http://schemas.microsoft.com/office/drawing/2014/chart" uri="{C3380CC4-5D6E-409C-BE32-E72D297353CC}">
                <c16:uniqueId val="{00000024-E209-46C9-910E-51AB3E56F06C}"/>
              </c:ext>
            </c:extLst>
          </c:dPt>
          <c:dPt>
            <c:idx val="1"/>
            <c:bubble3D val="0"/>
            <c:extLst>
              <c:ext xmlns:c16="http://schemas.microsoft.com/office/drawing/2014/chart" uri="{C3380CC4-5D6E-409C-BE32-E72D297353CC}">
                <c16:uniqueId val="{00000025-E209-46C9-910E-51AB3E56F06C}"/>
              </c:ext>
            </c:extLst>
          </c:dPt>
          <c:dPt>
            <c:idx val="2"/>
            <c:bubble3D val="0"/>
            <c:extLst>
              <c:ext xmlns:c16="http://schemas.microsoft.com/office/drawing/2014/chart" uri="{C3380CC4-5D6E-409C-BE32-E72D297353CC}">
                <c16:uniqueId val="{00000026-E209-46C9-910E-51AB3E56F06C}"/>
              </c:ext>
            </c:extLst>
          </c:dPt>
          <c:dPt>
            <c:idx val="3"/>
            <c:bubble3D val="0"/>
            <c:extLst>
              <c:ext xmlns:c16="http://schemas.microsoft.com/office/drawing/2014/chart" uri="{C3380CC4-5D6E-409C-BE32-E72D297353CC}">
                <c16:uniqueId val="{00000027-E209-46C9-910E-51AB3E56F06C}"/>
              </c:ext>
            </c:extLst>
          </c:dPt>
          <c:dPt>
            <c:idx val="4"/>
            <c:bubble3D val="0"/>
            <c:extLst>
              <c:ext xmlns:c16="http://schemas.microsoft.com/office/drawing/2014/chart" uri="{C3380CC4-5D6E-409C-BE32-E72D297353CC}">
                <c16:uniqueId val="{00000028-E209-46C9-910E-51AB3E56F06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Split'!$D$74,'14. Results - Percentage Split'!$D$76,'14. Results - Percentage Split'!$D$78,'14. Results - Percentage Split'!$D$80,'14. Results - Percentage Split'!$D$82)</c:f>
              <c:strCache>
                <c:ptCount val="5"/>
                <c:pt idx="0">
                  <c:v>燃料</c:v>
                </c:pt>
                <c:pt idx="1">
                  <c:v>电力</c:v>
                </c:pt>
                <c:pt idx="2">
                  <c:v>热力</c:v>
                </c:pt>
                <c:pt idx="3">
                  <c:v>蒸汽</c:v>
                </c:pt>
                <c:pt idx="4">
                  <c:v>冷力</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29-E209-46C9-910E-51AB3E56F06C}"/>
            </c:ext>
          </c:extLst>
        </c:ser>
        <c:ser>
          <c:idx val="7"/>
          <c:order val="7"/>
          <c:dPt>
            <c:idx val="0"/>
            <c:bubble3D val="0"/>
            <c:extLst>
              <c:ext xmlns:c16="http://schemas.microsoft.com/office/drawing/2014/chart" uri="{C3380CC4-5D6E-409C-BE32-E72D297353CC}">
                <c16:uniqueId val="{0000002A-E209-46C9-910E-51AB3E56F06C}"/>
              </c:ext>
            </c:extLst>
          </c:dPt>
          <c:dPt>
            <c:idx val="1"/>
            <c:bubble3D val="0"/>
            <c:extLst>
              <c:ext xmlns:c16="http://schemas.microsoft.com/office/drawing/2014/chart" uri="{C3380CC4-5D6E-409C-BE32-E72D297353CC}">
                <c16:uniqueId val="{0000002B-E209-46C9-910E-51AB3E56F06C}"/>
              </c:ext>
            </c:extLst>
          </c:dPt>
          <c:dPt>
            <c:idx val="2"/>
            <c:bubble3D val="0"/>
            <c:extLst>
              <c:ext xmlns:c16="http://schemas.microsoft.com/office/drawing/2014/chart" uri="{C3380CC4-5D6E-409C-BE32-E72D297353CC}">
                <c16:uniqueId val="{0000002C-E209-46C9-910E-51AB3E56F06C}"/>
              </c:ext>
            </c:extLst>
          </c:dPt>
          <c:dPt>
            <c:idx val="3"/>
            <c:bubble3D val="0"/>
            <c:extLst>
              <c:ext xmlns:c16="http://schemas.microsoft.com/office/drawing/2014/chart" uri="{C3380CC4-5D6E-409C-BE32-E72D297353CC}">
                <c16:uniqueId val="{0000002D-E209-46C9-910E-51AB3E56F06C}"/>
              </c:ext>
            </c:extLst>
          </c:dPt>
          <c:dPt>
            <c:idx val="4"/>
            <c:bubble3D val="0"/>
            <c:extLst>
              <c:ext xmlns:c16="http://schemas.microsoft.com/office/drawing/2014/chart" uri="{C3380CC4-5D6E-409C-BE32-E72D297353CC}">
                <c16:uniqueId val="{0000002E-E209-46C9-910E-51AB3E56F06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Split'!$D$74,'14. Results - Percentage Split'!$D$76,'14. Results - Percentage Split'!$D$78,'14. Results - Percentage Split'!$D$80,'14. Results - Percentage Split'!$D$82)</c:f>
              <c:strCache>
                <c:ptCount val="5"/>
                <c:pt idx="0">
                  <c:v>燃料</c:v>
                </c:pt>
                <c:pt idx="1">
                  <c:v>电力</c:v>
                </c:pt>
                <c:pt idx="2">
                  <c:v>热力</c:v>
                </c:pt>
                <c:pt idx="3">
                  <c:v>蒸汽</c:v>
                </c:pt>
                <c:pt idx="4">
                  <c:v>冷力</c:v>
                </c:pt>
              </c:strCache>
            </c:strRef>
          </c:cat>
          <c:val>
            <c:numRef>
              <c:f>'14. Results - Percentage Split'!$D$48</c:f>
              <c:numCache>
                <c:formatCode>General</c:formatCode>
                <c:ptCount val="1"/>
                <c:pt idx="0">
                  <c:v>0</c:v>
                </c:pt>
              </c:numCache>
            </c:numRef>
          </c:val>
          <c:extLst>
            <c:ext xmlns:c16="http://schemas.microsoft.com/office/drawing/2014/chart" uri="{C3380CC4-5D6E-409C-BE32-E72D297353CC}">
              <c16:uniqueId val="{0000002F-E209-46C9-910E-51AB3E56F06C}"/>
            </c:ext>
          </c:extLst>
        </c:ser>
        <c:ser>
          <c:idx val="8"/>
          <c:order val="8"/>
          <c:dPt>
            <c:idx val="0"/>
            <c:bubble3D val="0"/>
            <c:extLst>
              <c:ext xmlns:c16="http://schemas.microsoft.com/office/drawing/2014/chart" uri="{C3380CC4-5D6E-409C-BE32-E72D297353CC}">
                <c16:uniqueId val="{00000030-E209-46C9-910E-51AB3E56F06C}"/>
              </c:ext>
            </c:extLst>
          </c:dPt>
          <c:dPt>
            <c:idx val="1"/>
            <c:bubble3D val="0"/>
            <c:extLst>
              <c:ext xmlns:c16="http://schemas.microsoft.com/office/drawing/2014/chart" uri="{C3380CC4-5D6E-409C-BE32-E72D297353CC}">
                <c16:uniqueId val="{00000031-E209-46C9-910E-51AB3E56F06C}"/>
              </c:ext>
            </c:extLst>
          </c:dPt>
          <c:dPt>
            <c:idx val="2"/>
            <c:bubble3D val="0"/>
            <c:extLst>
              <c:ext xmlns:c16="http://schemas.microsoft.com/office/drawing/2014/chart" uri="{C3380CC4-5D6E-409C-BE32-E72D297353CC}">
                <c16:uniqueId val="{00000032-E209-46C9-910E-51AB3E56F06C}"/>
              </c:ext>
            </c:extLst>
          </c:dPt>
          <c:dPt>
            <c:idx val="3"/>
            <c:bubble3D val="0"/>
            <c:extLst>
              <c:ext xmlns:c16="http://schemas.microsoft.com/office/drawing/2014/chart" uri="{C3380CC4-5D6E-409C-BE32-E72D297353CC}">
                <c16:uniqueId val="{00000033-E209-46C9-910E-51AB3E56F06C}"/>
              </c:ext>
            </c:extLst>
          </c:dPt>
          <c:dPt>
            <c:idx val="4"/>
            <c:bubble3D val="0"/>
            <c:extLst>
              <c:ext xmlns:c16="http://schemas.microsoft.com/office/drawing/2014/chart" uri="{C3380CC4-5D6E-409C-BE32-E72D297353CC}">
                <c16:uniqueId val="{00000034-E209-46C9-910E-51AB3E56F06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Split'!$D$74,'14. Results - Percentage Split'!$D$76,'14. Results - Percentage Split'!$D$78,'14. Results - Percentage Split'!$D$80,'14. Results - Percentage Split'!$D$82)</c:f>
              <c:strCache>
                <c:ptCount val="5"/>
                <c:pt idx="0">
                  <c:v>燃料</c:v>
                </c:pt>
                <c:pt idx="1">
                  <c:v>电力</c:v>
                </c:pt>
                <c:pt idx="2">
                  <c:v>热力</c:v>
                </c:pt>
                <c:pt idx="3">
                  <c:v>蒸汽</c:v>
                </c:pt>
                <c:pt idx="4">
                  <c:v>冷力</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35-E209-46C9-910E-51AB3E56F06C}"/>
            </c:ext>
          </c:extLst>
        </c:ser>
        <c:ser>
          <c:idx val="9"/>
          <c:order val="9"/>
          <c:dPt>
            <c:idx val="0"/>
            <c:bubble3D val="0"/>
            <c:extLst>
              <c:ext xmlns:c16="http://schemas.microsoft.com/office/drawing/2014/chart" uri="{C3380CC4-5D6E-409C-BE32-E72D297353CC}">
                <c16:uniqueId val="{00000036-E209-46C9-910E-51AB3E56F06C}"/>
              </c:ext>
            </c:extLst>
          </c:dPt>
          <c:dPt>
            <c:idx val="1"/>
            <c:bubble3D val="0"/>
            <c:extLst>
              <c:ext xmlns:c16="http://schemas.microsoft.com/office/drawing/2014/chart" uri="{C3380CC4-5D6E-409C-BE32-E72D297353CC}">
                <c16:uniqueId val="{00000037-E209-46C9-910E-51AB3E56F06C}"/>
              </c:ext>
            </c:extLst>
          </c:dPt>
          <c:dPt>
            <c:idx val="2"/>
            <c:bubble3D val="0"/>
            <c:extLst>
              <c:ext xmlns:c16="http://schemas.microsoft.com/office/drawing/2014/chart" uri="{C3380CC4-5D6E-409C-BE32-E72D297353CC}">
                <c16:uniqueId val="{00000038-E209-46C9-910E-51AB3E56F06C}"/>
              </c:ext>
            </c:extLst>
          </c:dPt>
          <c:dPt>
            <c:idx val="3"/>
            <c:bubble3D val="0"/>
            <c:extLst>
              <c:ext xmlns:c16="http://schemas.microsoft.com/office/drawing/2014/chart" uri="{C3380CC4-5D6E-409C-BE32-E72D297353CC}">
                <c16:uniqueId val="{00000039-E209-46C9-910E-51AB3E56F06C}"/>
              </c:ext>
            </c:extLst>
          </c:dPt>
          <c:dPt>
            <c:idx val="4"/>
            <c:bubble3D val="0"/>
            <c:extLst>
              <c:ext xmlns:c16="http://schemas.microsoft.com/office/drawing/2014/chart" uri="{C3380CC4-5D6E-409C-BE32-E72D297353CC}">
                <c16:uniqueId val="{0000003A-E209-46C9-910E-51AB3E56F06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Split'!$D$74,'14. Results - Percentage Split'!$D$76,'14. Results - Percentage Split'!$D$78,'14. Results - Percentage Split'!$D$80,'14. Results - Percentage Split'!$D$82)</c:f>
              <c:strCache>
                <c:ptCount val="5"/>
                <c:pt idx="0">
                  <c:v>燃料</c:v>
                </c:pt>
                <c:pt idx="1">
                  <c:v>电力</c:v>
                </c:pt>
                <c:pt idx="2">
                  <c:v>热力</c:v>
                </c:pt>
                <c:pt idx="3">
                  <c:v>蒸汽</c:v>
                </c:pt>
                <c:pt idx="4">
                  <c:v>冷力</c:v>
                </c:pt>
              </c:strCache>
            </c:strRef>
          </c:cat>
          <c:val>
            <c:numRef>
              <c:f>'14. Results - Percentage Split'!$E$48</c:f>
              <c:numCache>
                <c:formatCode>0%</c:formatCode>
                <c:ptCount val="1"/>
                <c:pt idx="0">
                  <c:v>0</c:v>
                </c:pt>
              </c:numCache>
            </c:numRef>
          </c:val>
          <c:extLst>
            <c:ext xmlns:c16="http://schemas.microsoft.com/office/drawing/2014/chart" uri="{C3380CC4-5D6E-409C-BE32-E72D297353CC}">
              <c16:uniqueId val="{0000003B-E209-46C9-910E-51AB3E56F06C}"/>
            </c:ext>
          </c:extLst>
        </c:ser>
        <c:ser>
          <c:idx val="10"/>
          <c:order val="10"/>
          <c:dPt>
            <c:idx val="0"/>
            <c:bubble3D val="0"/>
            <c:extLst>
              <c:ext xmlns:c16="http://schemas.microsoft.com/office/drawing/2014/chart" uri="{C3380CC4-5D6E-409C-BE32-E72D297353CC}">
                <c16:uniqueId val="{0000003C-E209-46C9-910E-51AB3E56F06C}"/>
              </c:ext>
            </c:extLst>
          </c:dPt>
          <c:dPt>
            <c:idx val="1"/>
            <c:bubble3D val="0"/>
            <c:extLst>
              <c:ext xmlns:c16="http://schemas.microsoft.com/office/drawing/2014/chart" uri="{C3380CC4-5D6E-409C-BE32-E72D297353CC}">
                <c16:uniqueId val="{0000003D-E209-46C9-910E-51AB3E56F06C}"/>
              </c:ext>
            </c:extLst>
          </c:dPt>
          <c:dPt>
            <c:idx val="2"/>
            <c:bubble3D val="0"/>
            <c:extLst>
              <c:ext xmlns:c16="http://schemas.microsoft.com/office/drawing/2014/chart" uri="{C3380CC4-5D6E-409C-BE32-E72D297353CC}">
                <c16:uniqueId val="{0000003E-E209-46C9-910E-51AB3E56F06C}"/>
              </c:ext>
            </c:extLst>
          </c:dPt>
          <c:dPt>
            <c:idx val="3"/>
            <c:bubble3D val="0"/>
            <c:extLst>
              <c:ext xmlns:c16="http://schemas.microsoft.com/office/drawing/2014/chart" uri="{C3380CC4-5D6E-409C-BE32-E72D297353CC}">
                <c16:uniqueId val="{0000003F-E209-46C9-910E-51AB3E56F06C}"/>
              </c:ext>
            </c:extLst>
          </c:dPt>
          <c:dPt>
            <c:idx val="4"/>
            <c:bubble3D val="0"/>
            <c:extLst>
              <c:ext xmlns:c16="http://schemas.microsoft.com/office/drawing/2014/chart" uri="{C3380CC4-5D6E-409C-BE32-E72D297353CC}">
                <c16:uniqueId val="{00000040-E209-46C9-910E-51AB3E56F06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Split'!$D$74,'14. Results - Percentage Split'!$D$76,'14. Results - Percentage Split'!$D$78,'14. Results - Percentage Split'!$D$80,'14. Results - Percentage Split'!$D$82)</c:f>
              <c:strCache>
                <c:ptCount val="5"/>
                <c:pt idx="0">
                  <c:v>燃料</c:v>
                </c:pt>
                <c:pt idx="1">
                  <c:v>电力</c:v>
                </c:pt>
                <c:pt idx="2">
                  <c:v>热力</c:v>
                </c:pt>
                <c:pt idx="3">
                  <c:v>蒸汽</c:v>
                </c:pt>
                <c:pt idx="4">
                  <c:v>冷力</c:v>
                </c:pt>
              </c:strCache>
            </c:strRef>
          </c:cat>
          <c:val>
            <c:numRef>
              <c:f>'14. Results - Percentage Split'!$D$52</c:f>
              <c:numCache>
                <c:formatCode>General</c:formatCode>
                <c:ptCount val="1"/>
                <c:pt idx="0">
                  <c:v>0</c:v>
                </c:pt>
              </c:numCache>
            </c:numRef>
          </c:val>
          <c:extLst>
            <c:ext xmlns:c16="http://schemas.microsoft.com/office/drawing/2014/chart" uri="{C3380CC4-5D6E-409C-BE32-E72D297353CC}">
              <c16:uniqueId val="{00000041-E209-46C9-910E-51AB3E56F06C}"/>
            </c:ext>
          </c:extLst>
        </c:ser>
        <c:ser>
          <c:idx val="11"/>
          <c:order val="11"/>
          <c:dPt>
            <c:idx val="0"/>
            <c:bubble3D val="0"/>
            <c:extLst>
              <c:ext xmlns:c16="http://schemas.microsoft.com/office/drawing/2014/chart" uri="{C3380CC4-5D6E-409C-BE32-E72D297353CC}">
                <c16:uniqueId val="{00000042-E209-46C9-910E-51AB3E56F06C}"/>
              </c:ext>
            </c:extLst>
          </c:dPt>
          <c:dPt>
            <c:idx val="1"/>
            <c:bubble3D val="0"/>
            <c:extLst>
              <c:ext xmlns:c16="http://schemas.microsoft.com/office/drawing/2014/chart" uri="{C3380CC4-5D6E-409C-BE32-E72D297353CC}">
                <c16:uniqueId val="{00000043-E209-46C9-910E-51AB3E56F06C}"/>
              </c:ext>
            </c:extLst>
          </c:dPt>
          <c:dPt>
            <c:idx val="2"/>
            <c:bubble3D val="0"/>
            <c:extLst>
              <c:ext xmlns:c16="http://schemas.microsoft.com/office/drawing/2014/chart" uri="{C3380CC4-5D6E-409C-BE32-E72D297353CC}">
                <c16:uniqueId val="{00000044-E209-46C9-910E-51AB3E56F06C}"/>
              </c:ext>
            </c:extLst>
          </c:dPt>
          <c:dPt>
            <c:idx val="3"/>
            <c:bubble3D val="0"/>
            <c:extLst>
              <c:ext xmlns:c16="http://schemas.microsoft.com/office/drawing/2014/chart" uri="{C3380CC4-5D6E-409C-BE32-E72D297353CC}">
                <c16:uniqueId val="{00000045-E209-46C9-910E-51AB3E56F06C}"/>
              </c:ext>
            </c:extLst>
          </c:dPt>
          <c:dPt>
            <c:idx val="4"/>
            <c:bubble3D val="0"/>
            <c:extLst>
              <c:ext xmlns:c16="http://schemas.microsoft.com/office/drawing/2014/chart" uri="{C3380CC4-5D6E-409C-BE32-E72D297353CC}">
                <c16:uniqueId val="{00000046-E209-46C9-910E-51AB3E56F06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Split'!$D$74,'14. Results - Percentage Split'!$D$76,'14. Results - Percentage Split'!$D$78,'14. Results - Percentage Split'!$D$80,'14. Results - Percentage Split'!$D$82)</c:f>
              <c:strCache>
                <c:ptCount val="5"/>
                <c:pt idx="0">
                  <c:v>燃料</c:v>
                </c:pt>
                <c:pt idx="1">
                  <c:v>电力</c:v>
                </c:pt>
                <c:pt idx="2">
                  <c:v>热力</c:v>
                </c:pt>
                <c:pt idx="3">
                  <c:v>蒸汽</c:v>
                </c:pt>
                <c:pt idx="4">
                  <c:v>冷力</c:v>
                </c:pt>
              </c:strCache>
            </c:strRef>
          </c:cat>
          <c:val>
            <c:numRef>
              <c:f>'14. Results - Percentage Split'!$E$52</c:f>
              <c:numCache>
                <c:formatCode>0%</c:formatCode>
                <c:ptCount val="1"/>
                <c:pt idx="0">
                  <c:v>0</c:v>
                </c:pt>
              </c:numCache>
            </c:numRef>
          </c:val>
          <c:extLst>
            <c:ext xmlns:c16="http://schemas.microsoft.com/office/drawing/2014/chart" uri="{C3380CC4-5D6E-409C-BE32-E72D297353CC}">
              <c16:uniqueId val="{00000047-E209-46C9-910E-51AB3E56F06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t>Scope 3 Emissions by Activity</a:t>
            </a:r>
          </a:p>
        </c:rich>
      </c:tx>
      <c:layout>
        <c:manualLayout>
          <c:xMode val="edge"/>
          <c:yMode val="edge"/>
          <c:x val="0.1181723586326857"/>
          <c:y val="1.9438479280998964E-4"/>
        </c:manualLayout>
      </c:layout>
      <c:overlay val="0"/>
      <c:spPr>
        <a:noFill/>
        <a:ln w="25400">
          <a:noFill/>
        </a:ln>
      </c:spPr>
    </c:title>
    <c:autoTitleDeleted val="0"/>
    <c:plotArea>
      <c:layout>
        <c:manualLayout>
          <c:layoutTarget val="inner"/>
          <c:xMode val="edge"/>
          <c:yMode val="edge"/>
          <c:x val="0.30473372781065089"/>
          <c:y val="0.4424255516854631"/>
          <c:w val="0.39940828402366862"/>
          <c:h val="0.4090921197091611"/>
        </c:manualLayout>
      </c:layout>
      <c:pieChart>
        <c:varyColors val="1"/>
        <c:ser>
          <c:idx val="0"/>
          <c:order val="0"/>
          <c:dPt>
            <c:idx val="0"/>
            <c:bubble3D val="0"/>
            <c:extLst>
              <c:ext xmlns:c16="http://schemas.microsoft.com/office/drawing/2014/chart" uri="{C3380CC4-5D6E-409C-BE32-E72D297353CC}">
                <c16:uniqueId val="{00000000-F050-4A11-AFCD-6EBED3F555DE}"/>
              </c:ext>
            </c:extLst>
          </c:dPt>
          <c:dPt>
            <c:idx val="1"/>
            <c:bubble3D val="0"/>
            <c:extLst>
              <c:ext xmlns:c16="http://schemas.microsoft.com/office/drawing/2014/chart" uri="{C3380CC4-5D6E-409C-BE32-E72D297353CC}">
                <c16:uniqueId val="{00000001-F050-4A11-AFCD-6EBED3F555DE}"/>
              </c:ext>
            </c:extLst>
          </c:dPt>
          <c:dPt>
            <c:idx val="2"/>
            <c:bubble3D val="0"/>
            <c:extLst>
              <c:ext xmlns:c16="http://schemas.microsoft.com/office/drawing/2014/chart" uri="{C3380CC4-5D6E-409C-BE32-E72D297353CC}">
                <c16:uniqueId val="{00000002-F050-4A11-AFCD-6EBED3F555DE}"/>
              </c:ext>
            </c:extLst>
          </c:dPt>
          <c:dPt>
            <c:idx val="3"/>
            <c:bubble3D val="0"/>
            <c:extLst>
              <c:ext xmlns:c16="http://schemas.microsoft.com/office/drawing/2014/chart" uri="{C3380CC4-5D6E-409C-BE32-E72D297353CC}">
                <c16:uniqueId val="{00000003-F050-4A11-AFCD-6EBED3F555DE}"/>
              </c:ext>
            </c:extLst>
          </c:dPt>
          <c:dPt>
            <c:idx val="4"/>
            <c:bubble3D val="0"/>
            <c:extLst>
              <c:ext xmlns:c16="http://schemas.microsoft.com/office/drawing/2014/chart" uri="{C3380CC4-5D6E-409C-BE32-E72D297353CC}">
                <c16:uniqueId val="{00000004-F050-4A11-AFCD-6EBED3F555DE}"/>
              </c:ext>
            </c:extLst>
          </c:dPt>
          <c:dPt>
            <c:idx val="5"/>
            <c:bubble3D val="0"/>
            <c:extLst>
              <c:ext xmlns:c16="http://schemas.microsoft.com/office/drawing/2014/chart" uri="{C3380CC4-5D6E-409C-BE32-E72D297353CC}">
                <c16:uniqueId val="{00000005-F050-4A11-AFCD-6EBED3F555DE}"/>
              </c:ext>
            </c:extLst>
          </c:dPt>
          <c:dPt>
            <c:idx val="6"/>
            <c:bubble3D val="0"/>
            <c:extLst>
              <c:ext xmlns:c16="http://schemas.microsoft.com/office/drawing/2014/chart" uri="{C3380CC4-5D6E-409C-BE32-E72D297353CC}">
                <c16:uniqueId val="{00000006-F050-4A11-AFCD-6EBED3F555DE}"/>
              </c:ext>
            </c:extLst>
          </c:dPt>
          <c:dLbls>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('14. Results - Percentage Split'!$D$91,'14. Results - Percentage Split'!$D$93,'14. Results - Percentage Split'!$D$95,'14. Results - Percentage Split'!$D$97,'14. Results - Percentage Split'!$D$99,'14. Results - Percentage Split'!$D$101,'14. Results - Percentage Split'!$D$103)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('14. Results - Percentage Split'!$E$90,'14. Results - Percentage Split'!$E$92,'14. Results - Percentage Split'!$E$94,'14. Results - Percentage Split'!$E$96,'14. Results - Percentage Split'!$E$98,'14. Results - Percentage Split'!$E$100,'14. Results - Percentage Split'!$E$102)</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7-F050-4A11-AFCD-6EBED3F555DE}"/>
            </c:ext>
          </c:extLst>
        </c:ser>
        <c:ser>
          <c:idx val="1"/>
          <c:order val="1"/>
          <c:dPt>
            <c:idx val="0"/>
            <c:bubble3D val="0"/>
            <c:extLst>
              <c:ext xmlns:c16="http://schemas.microsoft.com/office/drawing/2014/chart" uri="{C3380CC4-5D6E-409C-BE32-E72D297353CC}">
                <c16:uniqueId val="{00000008-F050-4A11-AFCD-6EBED3F555DE}"/>
              </c:ext>
            </c:extLst>
          </c:dPt>
          <c:dPt>
            <c:idx val="1"/>
            <c:bubble3D val="0"/>
            <c:extLst>
              <c:ext xmlns:c16="http://schemas.microsoft.com/office/drawing/2014/chart" uri="{C3380CC4-5D6E-409C-BE32-E72D297353CC}">
                <c16:uniqueId val="{00000009-F050-4A11-AFCD-6EBED3F555DE}"/>
              </c:ext>
            </c:extLst>
          </c:dPt>
          <c:dPt>
            <c:idx val="2"/>
            <c:bubble3D val="0"/>
            <c:extLst>
              <c:ext xmlns:c16="http://schemas.microsoft.com/office/drawing/2014/chart" uri="{C3380CC4-5D6E-409C-BE32-E72D297353CC}">
                <c16:uniqueId val="{0000000A-F050-4A11-AFCD-6EBED3F555DE}"/>
              </c:ext>
            </c:extLst>
          </c:dPt>
          <c:dPt>
            <c:idx val="3"/>
            <c:bubble3D val="0"/>
            <c:extLst>
              <c:ext xmlns:c16="http://schemas.microsoft.com/office/drawing/2014/chart" uri="{C3380CC4-5D6E-409C-BE32-E72D297353CC}">
                <c16:uniqueId val="{0000000B-F050-4A11-AFCD-6EBED3F555DE}"/>
              </c:ext>
            </c:extLst>
          </c:dPt>
          <c:dPt>
            <c:idx val="4"/>
            <c:bubble3D val="0"/>
            <c:extLst>
              <c:ext xmlns:c16="http://schemas.microsoft.com/office/drawing/2014/chart" uri="{C3380CC4-5D6E-409C-BE32-E72D297353CC}">
                <c16:uniqueId val="{0000000C-F050-4A11-AFCD-6EBED3F555DE}"/>
              </c:ext>
            </c:extLst>
          </c:dPt>
          <c:dPt>
            <c:idx val="5"/>
            <c:bubble3D val="0"/>
            <c:extLst>
              <c:ext xmlns:c16="http://schemas.microsoft.com/office/drawing/2014/chart" uri="{C3380CC4-5D6E-409C-BE32-E72D297353CC}">
                <c16:uniqueId val="{0000000D-F050-4A11-AFCD-6EBED3F555DE}"/>
              </c:ext>
            </c:extLst>
          </c:dPt>
          <c:dPt>
            <c:idx val="6"/>
            <c:bubble3D val="0"/>
            <c:extLst>
              <c:ext xmlns:c16="http://schemas.microsoft.com/office/drawing/2014/chart" uri="{C3380CC4-5D6E-409C-BE32-E72D297353CC}">
                <c16:uniqueId val="{0000000E-F050-4A11-AFCD-6EBED3F555DE}"/>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Split'!$D$91,'14. Results - Percentage Split'!$D$93,'14. Results - Percentage Split'!$D$95,'14. Results - Percentage Split'!$D$97,'14. Results - Percentage Split'!$D$99,'14. Results - Percentage Split'!$D$101,'14. Results - Percentage Split'!$D$103)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'14. Results - Percentage Split'!$E$42</c:f>
              <c:numCache>
                <c:formatCode>0%</c:formatCode>
                <c:ptCount val="1"/>
                <c:pt idx="0">
                  <c:v>0</c:v>
                </c:pt>
              </c:numCache>
            </c:numRef>
          </c:val>
          <c:extLst>
            <c:ext xmlns:c16="http://schemas.microsoft.com/office/drawing/2014/chart" uri="{C3380CC4-5D6E-409C-BE32-E72D297353CC}">
              <c16:uniqueId val="{0000000F-F050-4A11-AFCD-6EBED3F555DE}"/>
            </c:ext>
          </c:extLst>
        </c:ser>
        <c:ser>
          <c:idx val="2"/>
          <c:order val="2"/>
          <c:dPt>
            <c:idx val="0"/>
            <c:bubble3D val="0"/>
            <c:extLst>
              <c:ext xmlns:c16="http://schemas.microsoft.com/office/drawing/2014/chart" uri="{C3380CC4-5D6E-409C-BE32-E72D297353CC}">
                <c16:uniqueId val="{00000010-F050-4A11-AFCD-6EBED3F555DE}"/>
              </c:ext>
            </c:extLst>
          </c:dPt>
          <c:dPt>
            <c:idx val="1"/>
            <c:bubble3D val="0"/>
            <c:extLst>
              <c:ext xmlns:c16="http://schemas.microsoft.com/office/drawing/2014/chart" uri="{C3380CC4-5D6E-409C-BE32-E72D297353CC}">
                <c16:uniqueId val="{00000011-F050-4A11-AFCD-6EBED3F555DE}"/>
              </c:ext>
            </c:extLst>
          </c:dPt>
          <c:dPt>
            <c:idx val="2"/>
            <c:bubble3D val="0"/>
            <c:extLst>
              <c:ext xmlns:c16="http://schemas.microsoft.com/office/drawing/2014/chart" uri="{C3380CC4-5D6E-409C-BE32-E72D297353CC}">
                <c16:uniqueId val="{00000012-F050-4A11-AFCD-6EBED3F555DE}"/>
              </c:ext>
            </c:extLst>
          </c:dPt>
          <c:dPt>
            <c:idx val="3"/>
            <c:bubble3D val="0"/>
            <c:extLst>
              <c:ext xmlns:c16="http://schemas.microsoft.com/office/drawing/2014/chart" uri="{C3380CC4-5D6E-409C-BE32-E72D297353CC}">
                <c16:uniqueId val="{00000013-F050-4A11-AFCD-6EBED3F555DE}"/>
              </c:ext>
            </c:extLst>
          </c:dPt>
          <c:dPt>
            <c:idx val="4"/>
            <c:bubble3D val="0"/>
            <c:extLst>
              <c:ext xmlns:c16="http://schemas.microsoft.com/office/drawing/2014/chart" uri="{C3380CC4-5D6E-409C-BE32-E72D297353CC}">
                <c16:uniqueId val="{00000014-F050-4A11-AFCD-6EBED3F555DE}"/>
              </c:ext>
            </c:extLst>
          </c:dPt>
          <c:dPt>
            <c:idx val="5"/>
            <c:bubble3D val="0"/>
            <c:extLst>
              <c:ext xmlns:c16="http://schemas.microsoft.com/office/drawing/2014/chart" uri="{C3380CC4-5D6E-409C-BE32-E72D297353CC}">
                <c16:uniqueId val="{00000015-F050-4A11-AFCD-6EBED3F555DE}"/>
              </c:ext>
            </c:extLst>
          </c:dPt>
          <c:dPt>
            <c:idx val="6"/>
            <c:bubble3D val="0"/>
            <c:extLst>
              <c:ext xmlns:c16="http://schemas.microsoft.com/office/drawing/2014/chart" uri="{C3380CC4-5D6E-409C-BE32-E72D297353CC}">
                <c16:uniqueId val="{00000016-F050-4A11-AFCD-6EBED3F555DE}"/>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Split'!$D$91,'14. Results - Percentage Split'!$D$93,'14. Results - Percentage Split'!$D$95,'14. Results - Percentage Split'!$D$97,'14. Results - Percentage Split'!$D$99,'14. Results - Percentage Split'!$D$101,'14. Results - Percentage Split'!$D$103)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'14. Results - Percentage Split'!$D$44</c:f>
              <c:numCache>
                <c:formatCode>General</c:formatCode>
                <c:ptCount val="1"/>
                <c:pt idx="0">
                  <c:v>0</c:v>
                </c:pt>
              </c:numCache>
            </c:numRef>
          </c:val>
          <c:extLst>
            <c:ext xmlns:c16="http://schemas.microsoft.com/office/drawing/2014/chart" uri="{C3380CC4-5D6E-409C-BE32-E72D297353CC}">
              <c16:uniqueId val="{00000017-F050-4A11-AFCD-6EBED3F555DE}"/>
            </c:ext>
          </c:extLst>
        </c:ser>
        <c:ser>
          <c:idx val="3"/>
          <c:order val="3"/>
          <c:dPt>
            <c:idx val="0"/>
            <c:bubble3D val="0"/>
            <c:extLst>
              <c:ext xmlns:c16="http://schemas.microsoft.com/office/drawing/2014/chart" uri="{C3380CC4-5D6E-409C-BE32-E72D297353CC}">
                <c16:uniqueId val="{00000018-F050-4A11-AFCD-6EBED3F555DE}"/>
              </c:ext>
            </c:extLst>
          </c:dPt>
          <c:dPt>
            <c:idx val="1"/>
            <c:bubble3D val="0"/>
            <c:extLst>
              <c:ext xmlns:c16="http://schemas.microsoft.com/office/drawing/2014/chart" uri="{C3380CC4-5D6E-409C-BE32-E72D297353CC}">
                <c16:uniqueId val="{00000019-F050-4A11-AFCD-6EBED3F555DE}"/>
              </c:ext>
            </c:extLst>
          </c:dPt>
          <c:dPt>
            <c:idx val="2"/>
            <c:bubble3D val="0"/>
            <c:extLst>
              <c:ext xmlns:c16="http://schemas.microsoft.com/office/drawing/2014/chart" uri="{C3380CC4-5D6E-409C-BE32-E72D297353CC}">
                <c16:uniqueId val="{0000001A-F050-4A11-AFCD-6EBED3F555DE}"/>
              </c:ext>
            </c:extLst>
          </c:dPt>
          <c:dPt>
            <c:idx val="3"/>
            <c:bubble3D val="0"/>
            <c:extLst>
              <c:ext xmlns:c16="http://schemas.microsoft.com/office/drawing/2014/chart" uri="{C3380CC4-5D6E-409C-BE32-E72D297353CC}">
                <c16:uniqueId val="{0000001B-F050-4A11-AFCD-6EBED3F555DE}"/>
              </c:ext>
            </c:extLst>
          </c:dPt>
          <c:dPt>
            <c:idx val="4"/>
            <c:bubble3D val="0"/>
            <c:extLst>
              <c:ext xmlns:c16="http://schemas.microsoft.com/office/drawing/2014/chart" uri="{C3380CC4-5D6E-409C-BE32-E72D297353CC}">
                <c16:uniqueId val="{0000001C-F050-4A11-AFCD-6EBED3F555DE}"/>
              </c:ext>
            </c:extLst>
          </c:dPt>
          <c:dPt>
            <c:idx val="5"/>
            <c:bubble3D val="0"/>
            <c:extLst>
              <c:ext xmlns:c16="http://schemas.microsoft.com/office/drawing/2014/chart" uri="{C3380CC4-5D6E-409C-BE32-E72D297353CC}">
                <c16:uniqueId val="{0000001D-F050-4A11-AFCD-6EBED3F555DE}"/>
              </c:ext>
            </c:extLst>
          </c:dPt>
          <c:dPt>
            <c:idx val="6"/>
            <c:bubble3D val="0"/>
            <c:extLst>
              <c:ext xmlns:c16="http://schemas.microsoft.com/office/drawing/2014/chart" uri="{C3380CC4-5D6E-409C-BE32-E72D297353CC}">
                <c16:uniqueId val="{0000001E-F050-4A11-AFCD-6EBED3F555DE}"/>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Split'!$D$91,'14. Results - Percentage Split'!$D$93,'14. Results - Percentage Split'!$D$95,'14. Results - Percentage Split'!$D$97,'14. Results - Percentage Split'!$D$99,'14. Results - Percentage Split'!$D$101,'14. Results - Percentage Split'!$D$103)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'14. Results - Percentage Split'!$E$44</c:f>
              <c:numCache>
                <c:formatCode>0%</c:formatCode>
                <c:ptCount val="1"/>
                <c:pt idx="0">
                  <c:v>0</c:v>
                </c:pt>
              </c:numCache>
            </c:numRef>
          </c:val>
          <c:extLst>
            <c:ext xmlns:c16="http://schemas.microsoft.com/office/drawing/2014/chart" uri="{C3380CC4-5D6E-409C-BE32-E72D297353CC}">
              <c16:uniqueId val="{0000001F-F050-4A11-AFCD-6EBED3F555DE}"/>
            </c:ext>
          </c:extLst>
        </c:ser>
        <c:ser>
          <c:idx val="4"/>
          <c:order val="4"/>
          <c:dPt>
            <c:idx val="0"/>
            <c:bubble3D val="0"/>
            <c:extLst>
              <c:ext xmlns:c16="http://schemas.microsoft.com/office/drawing/2014/chart" uri="{C3380CC4-5D6E-409C-BE32-E72D297353CC}">
                <c16:uniqueId val="{00000020-F050-4A11-AFCD-6EBED3F555DE}"/>
              </c:ext>
            </c:extLst>
          </c:dPt>
          <c:dPt>
            <c:idx val="1"/>
            <c:bubble3D val="0"/>
            <c:extLst>
              <c:ext xmlns:c16="http://schemas.microsoft.com/office/drawing/2014/chart" uri="{C3380CC4-5D6E-409C-BE32-E72D297353CC}">
                <c16:uniqueId val="{00000021-F050-4A11-AFCD-6EBED3F555DE}"/>
              </c:ext>
            </c:extLst>
          </c:dPt>
          <c:dPt>
            <c:idx val="2"/>
            <c:bubble3D val="0"/>
            <c:extLst>
              <c:ext xmlns:c16="http://schemas.microsoft.com/office/drawing/2014/chart" uri="{C3380CC4-5D6E-409C-BE32-E72D297353CC}">
                <c16:uniqueId val="{00000022-F050-4A11-AFCD-6EBED3F555DE}"/>
              </c:ext>
            </c:extLst>
          </c:dPt>
          <c:dPt>
            <c:idx val="3"/>
            <c:bubble3D val="0"/>
            <c:extLst>
              <c:ext xmlns:c16="http://schemas.microsoft.com/office/drawing/2014/chart" uri="{C3380CC4-5D6E-409C-BE32-E72D297353CC}">
                <c16:uniqueId val="{00000023-F050-4A11-AFCD-6EBED3F555DE}"/>
              </c:ext>
            </c:extLst>
          </c:dPt>
          <c:dPt>
            <c:idx val="4"/>
            <c:bubble3D val="0"/>
            <c:extLst>
              <c:ext xmlns:c16="http://schemas.microsoft.com/office/drawing/2014/chart" uri="{C3380CC4-5D6E-409C-BE32-E72D297353CC}">
                <c16:uniqueId val="{00000024-F050-4A11-AFCD-6EBED3F555DE}"/>
              </c:ext>
            </c:extLst>
          </c:dPt>
          <c:dPt>
            <c:idx val="5"/>
            <c:bubble3D val="0"/>
            <c:extLst>
              <c:ext xmlns:c16="http://schemas.microsoft.com/office/drawing/2014/chart" uri="{C3380CC4-5D6E-409C-BE32-E72D297353CC}">
                <c16:uniqueId val="{00000025-F050-4A11-AFCD-6EBED3F555DE}"/>
              </c:ext>
            </c:extLst>
          </c:dPt>
          <c:dPt>
            <c:idx val="6"/>
            <c:bubble3D val="0"/>
            <c:extLst>
              <c:ext xmlns:c16="http://schemas.microsoft.com/office/drawing/2014/chart" uri="{C3380CC4-5D6E-409C-BE32-E72D297353CC}">
                <c16:uniqueId val="{00000026-F050-4A11-AFCD-6EBED3F555DE}"/>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Split'!$D$91,'14. Results - Percentage Split'!$D$93,'14. Results - Percentage Split'!$D$95,'14. Results - Percentage Split'!$D$97,'14. Results - Percentage Split'!$D$99,'14. Results - Percentage Split'!$D$101,'14. Results - Percentage Split'!$D$103)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'14. Results - Percentage Split'!$D$46</c:f>
              <c:numCache>
                <c:formatCode>General</c:formatCode>
                <c:ptCount val="1"/>
                <c:pt idx="0">
                  <c:v>0</c:v>
                </c:pt>
              </c:numCache>
            </c:numRef>
          </c:val>
          <c:extLst>
            <c:ext xmlns:c16="http://schemas.microsoft.com/office/drawing/2014/chart" uri="{C3380CC4-5D6E-409C-BE32-E72D297353CC}">
              <c16:uniqueId val="{00000027-F050-4A11-AFCD-6EBED3F555DE}"/>
            </c:ext>
          </c:extLst>
        </c:ser>
        <c:ser>
          <c:idx val="5"/>
          <c:order val="5"/>
          <c:dPt>
            <c:idx val="0"/>
            <c:bubble3D val="0"/>
            <c:extLst>
              <c:ext xmlns:c16="http://schemas.microsoft.com/office/drawing/2014/chart" uri="{C3380CC4-5D6E-409C-BE32-E72D297353CC}">
                <c16:uniqueId val="{00000028-F050-4A11-AFCD-6EBED3F555DE}"/>
              </c:ext>
            </c:extLst>
          </c:dPt>
          <c:dPt>
            <c:idx val="1"/>
            <c:bubble3D val="0"/>
            <c:extLst>
              <c:ext xmlns:c16="http://schemas.microsoft.com/office/drawing/2014/chart" uri="{C3380CC4-5D6E-409C-BE32-E72D297353CC}">
                <c16:uniqueId val="{00000029-F050-4A11-AFCD-6EBED3F555DE}"/>
              </c:ext>
            </c:extLst>
          </c:dPt>
          <c:dPt>
            <c:idx val="2"/>
            <c:bubble3D val="0"/>
            <c:extLst>
              <c:ext xmlns:c16="http://schemas.microsoft.com/office/drawing/2014/chart" uri="{C3380CC4-5D6E-409C-BE32-E72D297353CC}">
                <c16:uniqueId val="{0000002A-F050-4A11-AFCD-6EBED3F555DE}"/>
              </c:ext>
            </c:extLst>
          </c:dPt>
          <c:dPt>
            <c:idx val="3"/>
            <c:bubble3D val="0"/>
            <c:extLst>
              <c:ext xmlns:c16="http://schemas.microsoft.com/office/drawing/2014/chart" uri="{C3380CC4-5D6E-409C-BE32-E72D297353CC}">
                <c16:uniqueId val="{0000002B-F050-4A11-AFCD-6EBED3F555DE}"/>
              </c:ext>
            </c:extLst>
          </c:dPt>
          <c:dPt>
            <c:idx val="4"/>
            <c:bubble3D val="0"/>
            <c:extLst>
              <c:ext xmlns:c16="http://schemas.microsoft.com/office/drawing/2014/chart" uri="{C3380CC4-5D6E-409C-BE32-E72D297353CC}">
                <c16:uniqueId val="{0000002C-F050-4A11-AFCD-6EBED3F555DE}"/>
              </c:ext>
            </c:extLst>
          </c:dPt>
          <c:dPt>
            <c:idx val="5"/>
            <c:bubble3D val="0"/>
            <c:extLst>
              <c:ext xmlns:c16="http://schemas.microsoft.com/office/drawing/2014/chart" uri="{C3380CC4-5D6E-409C-BE32-E72D297353CC}">
                <c16:uniqueId val="{0000002D-F050-4A11-AFCD-6EBED3F555DE}"/>
              </c:ext>
            </c:extLst>
          </c:dPt>
          <c:dPt>
            <c:idx val="6"/>
            <c:bubble3D val="0"/>
            <c:extLst>
              <c:ext xmlns:c16="http://schemas.microsoft.com/office/drawing/2014/chart" uri="{C3380CC4-5D6E-409C-BE32-E72D297353CC}">
                <c16:uniqueId val="{0000002E-F050-4A11-AFCD-6EBED3F555DE}"/>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Split'!$D$91,'14. Results - Percentage Split'!$D$93,'14. Results - Percentage Split'!$D$95,'14. Results - Percentage Split'!$D$97,'14. Results - Percentage Split'!$D$99,'14. Results - Percentage Split'!$D$101,'14. Results - Percentage Split'!$D$103)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'14. Results - Percentage Split'!$E$46</c:f>
              <c:numCache>
                <c:formatCode>0%</c:formatCode>
                <c:ptCount val="1"/>
                <c:pt idx="0">
                  <c:v>0</c:v>
                </c:pt>
              </c:numCache>
            </c:numRef>
          </c:val>
          <c:extLst>
            <c:ext xmlns:c16="http://schemas.microsoft.com/office/drawing/2014/chart" uri="{C3380CC4-5D6E-409C-BE32-E72D297353CC}">
              <c16:uniqueId val="{0000002F-F050-4A11-AFCD-6EBED3F555DE}"/>
            </c:ext>
          </c:extLst>
        </c:ser>
        <c:ser>
          <c:idx val="6"/>
          <c:order val="6"/>
          <c:dPt>
            <c:idx val="0"/>
            <c:bubble3D val="0"/>
            <c:extLst>
              <c:ext xmlns:c16="http://schemas.microsoft.com/office/drawing/2014/chart" uri="{C3380CC4-5D6E-409C-BE32-E72D297353CC}">
                <c16:uniqueId val="{00000030-F050-4A11-AFCD-6EBED3F555DE}"/>
              </c:ext>
            </c:extLst>
          </c:dPt>
          <c:dPt>
            <c:idx val="1"/>
            <c:bubble3D val="0"/>
            <c:extLst>
              <c:ext xmlns:c16="http://schemas.microsoft.com/office/drawing/2014/chart" uri="{C3380CC4-5D6E-409C-BE32-E72D297353CC}">
                <c16:uniqueId val="{00000031-F050-4A11-AFCD-6EBED3F555DE}"/>
              </c:ext>
            </c:extLst>
          </c:dPt>
          <c:dPt>
            <c:idx val="2"/>
            <c:bubble3D val="0"/>
            <c:extLst>
              <c:ext xmlns:c16="http://schemas.microsoft.com/office/drawing/2014/chart" uri="{C3380CC4-5D6E-409C-BE32-E72D297353CC}">
                <c16:uniqueId val="{00000032-F050-4A11-AFCD-6EBED3F555DE}"/>
              </c:ext>
            </c:extLst>
          </c:dPt>
          <c:dPt>
            <c:idx val="3"/>
            <c:bubble3D val="0"/>
            <c:extLst>
              <c:ext xmlns:c16="http://schemas.microsoft.com/office/drawing/2014/chart" uri="{C3380CC4-5D6E-409C-BE32-E72D297353CC}">
                <c16:uniqueId val="{00000033-F050-4A11-AFCD-6EBED3F555DE}"/>
              </c:ext>
            </c:extLst>
          </c:dPt>
          <c:dPt>
            <c:idx val="4"/>
            <c:bubble3D val="0"/>
            <c:extLst>
              <c:ext xmlns:c16="http://schemas.microsoft.com/office/drawing/2014/chart" uri="{C3380CC4-5D6E-409C-BE32-E72D297353CC}">
                <c16:uniqueId val="{00000034-F050-4A11-AFCD-6EBED3F555DE}"/>
              </c:ext>
            </c:extLst>
          </c:dPt>
          <c:dPt>
            <c:idx val="5"/>
            <c:bubble3D val="0"/>
            <c:extLst>
              <c:ext xmlns:c16="http://schemas.microsoft.com/office/drawing/2014/chart" uri="{C3380CC4-5D6E-409C-BE32-E72D297353CC}">
                <c16:uniqueId val="{00000035-F050-4A11-AFCD-6EBED3F555DE}"/>
              </c:ext>
            </c:extLst>
          </c:dPt>
          <c:dPt>
            <c:idx val="6"/>
            <c:bubble3D val="0"/>
            <c:extLst>
              <c:ext xmlns:c16="http://schemas.microsoft.com/office/drawing/2014/chart" uri="{C3380CC4-5D6E-409C-BE32-E72D297353CC}">
                <c16:uniqueId val="{00000036-F050-4A11-AFCD-6EBED3F555DE}"/>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Split'!$D$91,'14. Results - Percentage Split'!$D$93,'14. Results - Percentage Split'!$D$95,'14. Results - Percentage Split'!$D$97,'14. Results - Percentage Split'!$D$99,'14. Results - Percentage Split'!$D$101,'14. Results - Percentage Split'!$D$103)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37-F050-4A11-AFCD-6EBED3F555DE}"/>
            </c:ext>
          </c:extLst>
        </c:ser>
        <c:ser>
          <c:idx val="7"/>
          <c:order val="7"/>
          <c:dPt>
            <c:idx val="0"/>
            <c:bubble3D val="0"/>
            <c:extLst>
              <c:ext xmlns:c16="http://schemas.microsoft.com/office/drawing/2014/chart" uri="{C3380CC4-5D6E-409C-BE32-E72D297353CC}">
                <c16:uniqueId val="{00000038-F050-4A11-AFCD-6EBED3F555DE}"/>
              </c:ext>
            </c:extLst>
          </c:dPt>
          <c:dPt>
            <c:idx val="1"/>
            <c:bubble3D val="0"/>
            <c:extLst>
              <c:ext xmlns:c16="http://schemas.microsoft.com/office/drawing/2014/chart" uri="{C3380CC4-5D6E-409C-BE32-E72D297353CC}">
                <c16:uniqueId val="{00000039-F050-4A11-AFCD-6EBED3F555DE}"/>
              </c:ext>
            </c:extLst>
          </c:dPt>
          <c:dPt>
            <c:idx val="2"/>
            <c:bubble3D val="0"/>
            <c:extLst>
              <c:ext xmlns:c16="http://schemas.microsoft.com/office/drawing/2014/chart" uri="{C3380CC4-5D6E-409C-BE32-E72D297353CC}">
                <c16:uniqueId val="{0000003A-F050-4A11-AFCD-6EBED3F555DE}"/>
              </c:ext>
            </c:extLst>
          </c:dPt>
          <c:dPt>
            <c:idx val="3"/>
            <c:bubble3D val="0"/>
            <c:extLst>
              <c:ext xmlns:c16="http://schemas.microsoft.com/office/drawing/2014/chart" uri="{C3380CC4-5D6E-409C-BE32-E72D297353CC}">
                <c16:uniqueId val="{0000003B-F050-4A11-AFCD-6EBED3F555DE}"/>
              </c:ext>
            </c:extLst>
          </c:dPt>
          <c:dPt>
            <c:idx val="4"/>
            <c:bubble3D val="0"/>
            <c:extLst>
              <c:ext xmlns:c16="http://schemas.microsoft.com/office/drawing/2014/chart" uri="{C3380CC4-5D6E-409C-BE32-E72D297353CC}">
                <c16:uniqueId val="{0000003C-F050-4A11-AFCD-6EBED3F555DE}"/>
              </c:ext>
            </c:extLst>
          </c:dPt>
          <c:dPt>
            <c:idx val="5"/>
            <c:bubble3D val="0"/>
            <c:extLst>
              <c:ext xmlns:c16="http://schemas.microsoft.com/office/drawing/2014/chart" uri="{C3380CC4-5D6E-409C-BE32-E72D297353CC}">
                <c16:uniqueId val="{0000003D-F050-4A11-AFCD-6EBED3F555DE}"/>
              </c:ext>
            </c:extLst>
          </c:dPt>
          <c:dPt>
            <c:idx val="6"/>
            <c:bubble3D val="0"/>
            <c:extLst>
              <c:ext xmlns:c16="http://schemas.microsoft.com/office/drawing/2014/chart" uri="{C3380CC4-5D6E-409C-BE32-E72D297353CC}">
                <c16:uniqueId val="{0000003E-F050-4A11-AFCD-6EBED3F555DE}"/>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Split'!$D$91,'14. Results - Percentage Split'!$D$93,'14. Results - Percentage Split'!$D$95,'14. Results - Percentage Split'!$D$97,'14. Results - Percentage Split'!$D$99,'14. Results - Percentage Split'!$D$101,'14. Results - Percentage Split'!$D$103)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'14. Results - Percentage Split'!$D$48</c:f>
              <c:numCache>
                <c:formatCode>General</c:formatCode>
                <c:ptCount val="1"/>
                <c:pt idx="0">
                  <c:v>0</c:v>
                </c:pt>
              </c:numCache>
            </c:numRef>
          </c:val>
          <c:extLst>
            <c:ext xmlns:c16="http://schemas.microsoft.com/office/drawing/2014/chart" uri="{C3380CC4-5D6E-409C-BE32-E72D297353CC}">
              <c16:uniqueId val="{0000003F-F050-4A11-AFCD-6EBED3F555DE}"/>
            </c:ext>
          </c:extLst>
        </c:ser>
        <c:ser>
          <c:idx val="8"/>
          <c:order val="8"/>
          <c:dPt>
            <c:idx val="0"/>
            <c:bubble3D val="0"/>
            <c:extLst>
              <c:ext xmlns:c16="http://schemas.microsoft.com/office/drawing/2014/chart" uri="{C3380CC4-5D6E-409C-BE32-E72D297353CC}">
                <c16:uniqueId val="{00000040-F050-4A11-AFCD-6EBED3F555DE}"/>
              </c:ext>
            </c:extLst>
          </c:dPt>
          <c:dPt>
            <c:idx val="1"/>
            <c:bubble3D val="0"/>
            <c:extLst>
              <c:ext xmlns:c16="http://schemas.microsoft.com/office/drawing/2014/chart" uri="{C3380CC4-5D6E-409C-BE32-E72D297353CC}">
                <c16:uniqueId val="{00000041-F050-4A11-AFCD-6EBED3F555DE}"/>
              </c:ext>
            </c:extLst>
          </c:dPt>
          <c:dPt>
            <c:idx val="2"/>
            <c:bubble3D val="0"/>
            <c:extLst>
              <c:ext xmlns:c16="http://schemas.microsoft.com/office/drawing/2014/chart" uri="{C3380CC4-5D6E-409C-BE32-E72D297353CC}">
                <c16:uniqueId val="{00000042-F050-4A11-AFCD-6EBED3F555DE}"/>
              </c:ext>
            </c:extLst>
          </c:dPt>
          <c:dPt>
            <c:idx val="3"/>
            <c:bubble3D val="0"/>
            <c:extLst>
              <c:ext xmlns:c16="http://schemas.microsoft.com/office/drawing/2014/chart" uri="{C3380CC4-5D6E-409C-BE32-E72D297353CC}">
                <c16:uniqueId val="{00000043-F050-4A11-AFCD-6EBED3F555DE}"/>
              </c:ext>
            </c:extLst>
          </c:dPt>
          <c:dPt>
            <c:idx val="4"/>
            <c:bubble3D val="0"/>
            <c:extLst>
              <c:ext xmlns:c16="http://schemas.microsoft.com/office/drawing/2014/chart" uri="{C3380CC4-5D6E-409C-BE32-E72D297353CC}">
                <c16:uniqueId val="{00000044-F050-4A11-AFCD-6EBED3F555DE}"/>
              </c:ext>
            </c:extLst>
          </c:dPt>
          <c:dPt>
            <c:idx val="5"/>
            <c:bubble3D val="0"/>
            <c:extLst>
              <c:ext xmlns:c16="http://schemas.microsoft.com/office/drawing/2014/chart" uri="{C3380CC4-5D6E-409C-BE32-E72D297353CC}">
                <c16:uniqueId val="{00000045-F050-4A11-AFCD-6EBED3F555DE}"/>
              </c:ext>
            </c:extLst>
          </c:dPt>
          <c:dPt>
            <c:idx val="6"/>
            <c:bubble3D val="0"/>
            <c:extLst>
              <c:ext xmlns:c16="http://schemas.microsoft.com/office/drawing/2014/chart" uri="{C3380CC4-5D6E-409C-BE32-E72D297353CC}">
                <c16:uniqueId val="{00000046-F050-4A11-AFCD-6EBED3F555DE}"/>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Split'!$D$91,'14. Results - Percentage Split'!$D$93,'14. Results - Percentage Split'!$D$95,'14. Results - Percentage Split'!$D$97,'14. Results - Percentage Split'!$D$99,'14. Results - Percentage Split'!$D$101,'14. Results - Percentage Split'!$D$103)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47-F050-4A11-AFCD-6EBED3F555DE}"/>
            </c:ext>
          </c:extLst>
        </c:ser>
        <c:ser>
          <c:idx val="9"/>
          <c:order val="9"/>
          <c:dPt>
            <c:idx val="0"/>
            <c:bubble3D val="0"/>
            <c:extLst>
              <c:ext xmlns:c16="http://schemas.microsoft.com/office/drawing/2014/chart" uri="{C3380CC4-5D6E-409C-BE32-E72D297353CC}">
                <c16:uniqueId val="{00000048-F050-4A11-AFCD-6EBED3F555DE}"/>
              </c:ext>
            </c:extLst>
          </c:dPt>
          <c:dPt>
            <c:idx val="1"/>
            <c:bubble3D val="0"/>
            <c:extLst>
              <c:ext xmlns:c16="http://schemas.microsoft.com/office/drawing/2014/chart" uri="{C3380CC4-5D6E-409C-BE32-E72D297353CC}">
                <c16:uniqueId val="{00000049-F050-4A11-AFCD-6EBED3F555DE}"/>
              </c:ext>
            </c:extLst>
          </c:dPt>
          <c:dPt>
            <c:idx val="2"/>
            <c:bubble3D val="0"/>
            <c:extLst>
              <c:ext xmlns:c16="http://schemas.microsoft.com/office/drawing/2014/chart" uri="{C3380CC4-5D6E-409C-BE32-E72D297353CC}">
                <c16:uniqueId val="{0000004A-F050-4A11-AFCD-6EBED3F555DE}"/>
              </c:ext>
            </c:extLst>
          </c:dPt>
          <c:dPt>
            <c:idx val="3"/>
            <c:bubble3D val="0"/>
            <c:extLst>
              <c:ext xmlns:c16="http://schemas.microsoft.com/office/drawing/2014/chart" uri="{C3380CC4-5D6E-409C-BE32-E72D297353CC}">
                <c16:uniqueId val="{0000004B-F050-4A11-AFCD-6EBED3F555DE}"/>
              </c:ext>
            </c:extLst>
          </c:dPt>
          <c:dPt>
            <c:idx val="4"/>
            <c:bubble3D val="0"/>
            <c:extLst>
              <c:ext xmlns:c16="http://schemas.microsoft.com/office/drawing/2014/chart" uri="{C3380CC4-5D6E-409C-BE32-E72D297353CC}">
                <c16:uniqueId val="{0000004C-F050-4A11-AFCD-6EBED3F555DE}"/>
              </c:ext>
            </c:extLst>
          </c:dPt>
          <c:dPt>
            <c:idx val="5"/>
            <c:bubble3D val="0"/>
            <c:extLst>
              <c:ext xmlns:c16="http://schemas.microsoft.com/office/drawing/2014/chart" uri="{C3380CC4-5D6E-409C-BE32-E72D297353CC}">
                <c16:uniqueId val="{0000004D-F050-4A11-AFCD-6EBED3F555DE}"/>
              </c:ext>
            </c:extLst>
          </c:dPt>
          <c:dPt>
            <c:idx val="6"/>
            <c:bubble3D val="0"/>
            <c:extLst>
              <c:ext xmlns:c16="http://schemas.microsoft.com/office/drawing/2014/chart" uri="{C3380CC4-5D6E-409C-BE32-E72D297353CC}">
                <c16:uniqueId val="{0000004E-F050-4A11-AFCD-6EBED3F555DE}"/>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Split'!$D$91,'14. Results - Percentage Split'!$D$93,'14. Results - Percentage Split'!$D$95,'14. Results - Percentage Split'!$D$97,'14. Results - Percentage Split'!$D$99,'14. Results - Percentage Split'!$D$101,'14. Results - Percentage Split'!$D$103)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'14. Results - Percentage Split'!$E$48</c:f>
              <c:numCache>
                <c:formatCode>0%</c:formatCode>
                <c:ptCount val="1"/>
                <c:pt idx="0">
                  <c:v>0</c:v>
                </c:pt>
              </c:numCache>
            </c:numRef>
          </c:val>
          <c:extLst>
            <c:ext xmlns:c16="http://schemas.microsoft.com/office/drawing/2014/chart" uri="{C3380CC4-5D6E-409C-BE32-E72D297353CC}">
              <c16:uniqueId val="{0000004F-F050-4A11-AFCD-6EBED3F555DE}"/>
            </c:ext>
          </c:extLst>
        </c:ser>
        <c:ser>
          <c:idx val="10"/>
          <c:order val="10"/>
          <c:dPt>
            <c:idx val="0"/>
            <c:bubble3D val="0"/>
            <c:extLst>
              <c:ext xmlns:c16="http://schemas.microsoft.com/office/drawing/2014/chart" uri="{C3380CC4-5D6E-409C-BE32-E72D297353CC}">
                <c16:uniqueId val="{00000050-F050-4A11-AFCD-6EBED3F555DE}"/>
              </c:ext>
            </c:extLst>
          </c:dPt>
          <c:dPt>
            <c:idx val="1"/>
            <c:bubble3D val="0"/>
            <c:extLst>
              <c:ext xmlns:c16="http://schemas.microsoft.com/office/drawing/2014/chart" uri="{C3380CC4-5D6E-409C-BE32-E72D297353CC}">
                <c16:uniqueId val="{00000051-F050-4A11-AFCD-6EBED3F555DE}"/>
              </c:ext>
            </c:extLst>
          </c:dPt>
          <c:dPt>
            <c:idx val="2"/>
            <c:bubble3D val="0"/>
            <c:extLst>
              <c:ext xmlns:c16="http://schemas.microsoft.com/office/drawing/2014/chart" uri="{C3380CC4-5D6E-409C-BE32-E72D297353CC}">
                <c16:uniqueId val="{00000052-F050-4A11-AFCD-6EBED3F555DE}"/>
              </c:ext>
            </c:extLst>
          </c:dPt>
          <c:dPt>
            <c:idx val="3"/>
            <c:bubble3D val="0"/>
            <c:extLst>
              <c:ext xmlns:c16="http://schemas.microsoft.com/office/drawing/2014/chart" uri="{C3380CC4-5D6E-409C-BE32-E72D297353CC}">
                <c16:uniqueId val="{00000053-F050-4A11-AFCD-6EBED3F555DE}"/>
              </c:ext>
            </c:extLst>
          </c:dPt>
          <c:dPt>
            <c:idx val="4"/>
            <c:bubble3D val="0"/>
            <c:extLst>
              <c:ext xmlns:c16="http://schemas.microsoft.com/office/drawing/2014/chart" uri="{C3380CC4-5D6E-409C-BE32-E72D297353CC}">
                <c16:uniqueId val="{00000054-F050-4A11-AFCD-6EBED3F555DE}"/>
              </c:ext>
            </c:extLst>
          </c:dPt>
          <c:dPt>
            <c:idx val="5"/>
            <c:bubble3D val="0"/>
            <c:extLst>
              <c:ext xmlns:c16="http://schemas.microsoft.com/office/drawing/2014/chart" uri="{C3380CC4-5D6E-409C-BE32-E72D297353CC}">
                <c16:uniqueId val="{00000055-F050-4A11-AFCD-6EBED3F555DE}"/>
              </c:ext>
            </c:extLst>
          </c:dPt>
          <c:dPt>
            <c:idx val="6"/>
            <c:bubble3D val="0"/>
            <c:extLst>
              <c:ext xmlns:c16="http://schemas.microsoft.com/office/drawing/2014/chart" uri="{C3380CC4-5D6E-409C-BE32-E72D297353CC}">
                <c16:uniqueId val="{00000056-F050-4A11-AFCD-6EBED3F555DE}"/>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Split'!$D$91,'14. Results - Percentage Split'!$D$93,'14. Results - Percentage Split'!$D$95,'14. Results - Percentage Split'!$D$97,'14. Results - Percentage Split'!$D$99,'14. Results - Percentage Split'!$D$101,'14. Results - Percentage Split'!$D$103)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'14. Results - Percentage Split'!$D$52</c:f>
              <c:numCache>
                <c:formatCode>General</c:formatCode>
                <c:ptCount val="1"/>
                <c:pt idx="0">
                  <c:v>0</c:v>
                </c:pt>
              </c:numCache>
            </c:numRef>
          </c:val>
          <c:extLst>
            <c:ext xmlns:c16="http://schemas.microsoft.com/office/drawing/2014/chart" uri="{C3380CC4-5D6E-409C-BE32-E72D297353CC}">
              <c16:uniqueId val="{00000057-F050-4A11-AFCD-6EBED3F555DE}"/>
            </c:ext>
          </c:extLst>
        </c:ser>
        <c:ser>
          <c:idx val="11"/>
          <c:order val="11"/>
          <c:dPt>
            <c:idx val="0"/>
            <c:bubble3D val="0"/>
            <c:extLst>
              <c:ext xmlns:c16="http://schemas.microsoft.com/office/drawing/2014/chart" uri="{C3380CC4-5D6E-409C-BE32-E72D297353CC}">
                <c16:uniqueId val="{00000058-F050-4A11-AFCD-6EBED3F555DE}"/>
              </c:ext>
            </c:extLst>
          </c:dPt>
          <c:dPt>
            <c:idx val="1"/>
            <c:bubble3D val="0"/>
            <c:extLst>
              <c:ext xmlns:c16="http://schemas.microsoft.com/office/drawing/2014/chart" uri="{C3380CC4-5D6E-409C-BE32-E72D297353CC}">
                <c16:uniqueId val="{00000059-F050-4A11-AFCD-6EBED3F555DE}"/>
              </c:ext>
            </c:extLst>
          </c:dPt>
          <c:dPt>
            <c:idx val="2"/>
            <c:bubble3D val="0"/>
            <c:extLst>
              <c:ext xmlns:c16="http://schemas.microsoft.com/office/drawing/2014/chart" uri="{C3380CC4-5D6E-409C-BE32-E72D297353CC}">
                <c16:uniqueId val="{0000005A-F050-4A11-AFCD-6EBED3F555DE}"/>
              </c:ext>
            </c:extLst>
          </c:dPt>
          <c:dPt>
            <c:idx val="3"/>
            <c:bubble3D val="0"/>
            <c:extLst>
              <c:ext xmlns:c16="http://schemas.microsoft.com/office/drawing/2014/chart" uri="{C3380CC4-5D6E-409C-BE32-E72D297353CC}">
                <c16:uniqueId val="{0000005B-F050-4A11-AFCD-6EBED3F555DE}"/>
              </c:ext>
            </c:extLst>
          </c:dPt>
          <c:dPt>
            <c:idx val="4"/>
            <c:bubble3D val="0"/>
            <c:extLst>
              <c:ext xmlns:c16="http://schemas.microsoft.com/office/drawing/2014/chart" uri="{C3380CC4-5D6E-409C-BE32-E72D297353CC}">
                <c16:uniqueId val="{0000005C-F050-4A11-AFCD-6EBED3F555DE}"/>
              </c:ext>
            </c:extLst>
          </c:dPt>
          <c:dPt>
            <c:idx val="5"/>
            <c:bubble3D val="0"/>
            <c:extLst>
              <c:ext xmlns:c16="http://schemas.microsoft.com/office/drawing/2014/chart" uri="{C3380CC4-5D6E-409C-BE32-E72D297353CC}">
                <c16:uniqueId val="{0000005D-F050-4A11-AFCD-6EBED3F555DE}"/>
              </c:ext>
            </c:extLst>
          </c:dPt>
          <c:dPt>
            <c:idx val="6"/>
            <c:bubble3D val="0"/>
            <c:extLst>
              <c:ext xmlns:c16="http://schemas.microsoft.com/office/drawing/2014/chart" uri="{C3380CC4-5D6E-409C-BE32-E72D297353CC}">
                <c16:uniqueId val="{0000005E-F050-4A11-AFCD-6EBED3F555DE}"/>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Split'!$D$91,'14. Results - Percentage Split'!$D$93,'14. Results - Percentage Split'!$D$95,'14. Results - Percentage Split'!$D$97,'14. Results - Percentage Split'!$D$99,'14. Results - Percentage Split'!$D$101,'14. Results - Percentage Split'!$D$103)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'14. Results - Percentage Split'!$E$52</c:f>
              <c:numCache>
                <c:formatCode>0%</c:formatCode>
                <c:ptCount val="1"/>
                <c:pt idx="0">
                  <c:v>0</c:v>
                </c:pt>
              </c:numCache>
            </c:numRef>
          </c:val>
          <c:extLst>
            <c:ext xmlns:c16="http://schemas.microsoft.com/office/drawing/2014/chart" uri="{C3380CC4-5D6E-409C-BE32-E72D297353CC}">
              <c16:uniqueId val="{0000005F-F050-4A11-AFCD-6EBED3F555D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rPr>
              <a:t>各类活动的范围3排放</a:t>
            </a:r>
            <a:endParaRPr lang="en-US"/>
          </a:p>
        </c:rich>
      </c:tx>
      <c:layout>
        <c:manualLayout>
          <c:xMode val="edge"/>
          <c:yMode val="edge"/>
          <c:x val="0.22860799204833124"/>
          <c:y val="1.9438479280998964E-4"/>
        </c:manualLayout>
      </c:layout>
      <c:overlay val="0"/>
      <c:spPr>
        <a:noFill/>
        <a:ln w="25400">
          <a:noFill/>
        </a:ln>
      </c:spPr>
    </c:title>
    <c:autoTitleDeleted val="0"/>
    <c:plotArea>
      <c:layout>
        <c:manualLayout>
          <c:layoutTarget val="inner"/>
          <c:xMode val="edge"/>
          <c:yMode val="edge"/>
          <c:x val="0.30769230769230771"/>
          <c:y val="0.44545586368330869"/>
          <c:w val="0.39940828402366862"/>
          <c:h val="0.4090921197091611"/>
        </c:manualLayout>
      </c:layout>
      <c:pieChart>
        <c:varyColors val="1"/>
        <c:ser>
          <c:idx val="0"/>
          <c:order val="0"/>
          <c:dPt>
            <c:idx val="0"/>
            <c:bubble3D val="0"/>
            <c:extLst>
              <c:ext xmlns:c16="http://schemas.microsoft.com/office/drawing/2014/chart" uri="{C3380CC4-5D6E-409C-BE32-E72D297353CC}">
                <c16:uniqueId val="{00000000-927F-4E7C-81EB-56EA4A084D25}"/>
              </c:ext>
            </c:extLst>
          </c:dPt>
          <c:dPt>
            <c:idx val="1"/>
            <c:bubble3D val="0"/>
            <c:extLst>
              <c:ext xmlns:c16="http://schemas.microsoft.com/office/drawing/2014/chart" uri="{C3380CC4-5D6E-409C-BE32-E72D297353CC}">
                <c16:uniqueId val="{00000001-927F-4E7C-81EB-56EA4A084D25}"/>
              </c:ext>
            </c:extLst>
          </c:dPt>
          <c:dPt>
            <c:idx val="2"/>
            <c:bubble3D val="0"/>
            <c:extLst>
              <c:ext xmlns:c16="http://schemas.microsoft.com/office/drawing/2014/chart" uri="{C3380CC4-5D6E-409C-BE32-E72D297353CC}">
                <c16:uniqueId val="{00000002-927F-4E7C-81EB-56EA4A084D25}"/>
              </c:ext>
            </c:extLst>
          </c:dPt>
          <c:dPt>
            <c:idx val="3"/>
            <c:bubble3D val="0"/>
            <c:extLst>
              <c:ext xmlns:c16="http://schemas.microsoft.com/office/drawing/2014/chart" uri="{C3380CC4-5D6E-409C-BE32-E72D297353CC}">
                <c16:uniqueId val="{00000003-927F-4E7C-81EB-56EA4A084D25}"/>
              </c:ext>
            </c:extLst>
          </c:dPt>
          <c:dPt>
            <c:idx val="4"/>
            <c:bubble3D val="0"/>
            <c:extLst>
              <c:ext xmlns:c16="http://schemas.microsoft.com/office/drawing/2014/chart" uri="{C3380CC4-5D6E-409C-BE32-E72D297353CC}">
                <c16:uniqueId val="{00000004-927F-4E7C-81EB-56EA4A084D25}"/>
              </c:ext>
            </c:extLst>
          </c:dPt>
          <c:dPt>
            <c:idx val="5"/>
            <c:bubble3D val="0"/>
            <c:extLst>
              <c:ext xmlns:c16="http://schemas.microsoft.com/office/drawing/2014/chart" uri="{C3380CC4-5D6E-409C-BE32-E72D297353CC}">
                <c16:uniqueId val="{00000005-927F-4E7C-81EB-56EA4A084D25}"/>
              </c:ext>
            </c:extLst>
          </c:dPt>
          <c:dPt>
            <c:idx val="6"/>
            <c:bubble3D val="0"/>
            <c:extLst>
              <c:ext xmlns:c16="http://schemas.microsoft.com/office/drawing/2014/chart" uri="{C3380CC4-5D6E-409C-BE32-E72D297353CC}">
                <c16:uniqueId val="{00000006-927F-4E7C-81EB-56EA4A084D25}"/>
              </c:ext>
            </c:extLst>
          </c:dPt>
          <c:dLbls>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('14. Results - Percentage Split'!$D$90,'14. Results - Percentage Split'!$D$92,'14. Results - Percentage Split'!$D$94,'14. Results - Percentage Split'!$D$96,'14. Results - Percentage Split'!$D$98,'14. Results - Percentage Split'!$D$100,'14. Results - Percentage Split'!$D$102)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('14. Results - Percentage Split'!$E$90,'14. Results - Percentage Split'!$E$92,'14. Results - Percentage Split'!$E$94,'14. Results - Percentage Split'!$E$96,'14. Results - Percentage Split'!$E$98,'14. Results - Percentage Split'!$E$100,'14. Results - Percentage Split'!$E$102)</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7-927F-4E7C-81EB-56EA4A084D25}"/>
            </c:ext>
          </c:extLst>
        </c:ser>
        <c:ser>
          <c:idx val="1"/>
          <c:order val="1"/>
          <c:dPt>
            <c:idx val="0"/>
            <c:bubble3D val="0"/>
            <c:extLst>
              <c:ext xmlns:c16="http://schemas.microsoft.com/office/drawing/2014/chart" uri="{C3380CC4-5D6E-409C-BE32-E72D297353CC}">
                <c16:uniqueId val="{00000008-927F-4E7C-81EB-56EA4A084D25}"/>
              </c:ext>
            </c:extLst>
          </c:dPt>
          <c:dPt>
            <c:idx val="1"/>
            <c:bubble3D val="0"/>
            <c:extLst>
              <c:ext xmlns:c16="http://schemas.microsoft.com/office/drawing/2014/chart" uri="{C3380CC4-5D6E-409C-BE32-E72D297353CC}">
                <c16:uniqueId val="{00000009-927F-4E7C-81EB-56EA4A084D25}"/>
              </c:ext>
            </c:extLst>
          </c:dPt>
          <c:dPt>
            <c:idx val="2"/>
            <c:bubble3D val="0"/>
            <c:extLst>
              <c:ext xmlns:c16="http://schemas.microsoft.com/office/drawing/2014/chart" uri="{C3380CC4-5D6E-409C-BE32-E72D297353CC}">
                <c16:uniqueId val="{0000000A-927F-4E7C-81EB-56EA4A084D25}"/>
              </c:ext>
            </c:extLst>
          </c:dPt>
          <c:dPt>
            <c:idx val="3"/>
            <c:bubble3D val="0"/>
            <c:extLst>
              <c:ext xmlns:c16="http://schemas.microsoft.com/office/drawing/2014/chart" uri="{C3380CC4-5D6E-409C-BE32-E72D297353CC}">
                <c16:uniqueId val="{0000000B-927F-4E7C-81EB-56EA4A084D25}"/>
              </c:ext>
            </c:extLst>
          </c:dPt>
          <c:dPt>
            <c:idx val="4"/>
            <c:bubble3D val="0"/>
            <c:extLst>
              <c:ext xmlns:c16="http://schemas.microsoft.com/office/drawing/2014/chart" uri="{C3380CC4-5D6E-409C-BE32-E72D297353CC}">
                <c16:uniqueId val="{0000000C-927F-4E7C-81EB-56EA4A084D25}"/>
              </c:ext>
            </c:extLst>
          </c:dPt>
          <c:dPt>
            <c:idx val="5"/>
            <c:bubble3D val="0"/>
            <c:extLst>
              <c:ext xmlns:c16="http://schemas.microsoft.com/office/drawing/2014/chart" uri="{C3380CC4-5D6E-409C-BE32-E72D297353CC}">
                <c16:uniqueId val="{0000000D-927F-4E7C-81EB-56EA4A084D25}"/>
              </c:ext>
            </c:extLst>
          </c:dPt>
          <c:dPt>
            <c:idx val="6"/>
            <c:bubble3D val="0"/>
            <c:extLst>
              <c:ext xmlns:c16="http://schemas.microsoft.com/office/drawing/2014/chart" uri="{C3380CC4-5D6E-409C-BE32-E72D297353CC}">
                <c16:uniqueId val="{0000000E-927F-4E7C-81EB-56EA4A084D25}"/>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Split'!$D$90,'14. Results - Percentage Split'!$D$92,'14. Results - Percentage Split'!$D$94,'14. Results - Percentage Split'!$D$96,'14. Results - Percentage Split'!$D$98,'14. Results - Percentage Split'!$D$100,'14. Results - Percentage Split'!$D$102)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'14. Results - Percentage Split'!$E$42</c:f>
              <c:numCache>
                <c:formatCode>0%</c:formatCode>
                <c:ptCount val="1"/>
                <c:pt idx="0">
                  <c:v>0</c:v>
                </c:pt>
              </c:numCache>
            </c:numRef>
          </c:val>
          <c:extLst>
            <c:ext xmlns:c16="http://schemas.microsoft.com/office/drawing/2014/chart" uri="{C3380CC4-5D6E-409C-BE32-E72D297353CC}">
              <c16:uniqueId val="{0000000F-927F-4E7C-81EB-56EA4A084D25}"/>
            </c:ext>
          </c:extLst>
        </c:ser>
        <c:ser>
          <c:idx val="2"/>
          <c:order val="2"/>
          <c:dPt>
            <c:idx val="0"/>
            <c:bubble3D val="0"/>
            <c:extLst>
              <c:ext xmlns:c16="http://schemas.microsoft.com/office/drawing/2014/chart" uri="{C3380CC4-5D6E-409C-BE32-E72D297353CC}">
                <c16:uniqueId val="{00000010-927F-4E7C-81EB-56EA4A084D25}"/>
              </c:ext>
            </c:extLst>
          </c:dPt>
          <c:dPt>
            <c:idx val="1"/>
            <c:bubble3D val="0"/>
            <c:extLst>
              <c:ext xmlns:c16="http://schemas.microsoft.com/office/drawing/2014/chart" uri="{C3380CC4-5D6E-409C-BE32-E72D297353CC}">
                <c16:uniqueId val="{00000011-927F-4E7C-81EB-56EA4A084D25}"/>
              </c:ext>
            </c:extLst>
          </c:dPt>
          <c:dPt>
            <c:idx val="2"/>
            <c:bubble3D val="0"/>
            <c:extLst>
              <c:ext xmlns:c16="http://schemas.microsoft.com/office/drawing/2014/chart" uri="{C3380CC4-5D6E-409C-BE32-E72D297353CC}">
                <c16:uniqueId val="{00000012-927F-4E7C-81EB-56EA4A084D25}"/>
              </c:ext>
            </c:extLst>
          </c:dPt>
          <c:dPt>
            <c:idx val="3"/>
            <c:bubble3D val="0"/>
            <c:extLst>
              <c:ext xmlns:c16="http://schemas.microsoft.com/office/drawing/2014/chart" uri="{C3380CC4-5D6E-409C-BE32-E72D297353CC}">
                <c16:uniqueId val="{00000013-927F-4E7C-81EB-56EA4A084D25}"/>
              </c:ext>
            </c:extLst>
          </c:dPt>
          <c:dPt>
            <c:idx val="4"/>
            <c:bubble3D val="0"/>
            <c:extLst>
              <c:ext xmlns:c16="http://schemas.microsoft.com/office/drawing/2014/chart" uri="{C3380CC4-5D6E-409C-BE32-E72D297353CC}">
                <c16:uniqueId val="{00000014-927F-4E7C-81EB-56EA4A084D25}"/>
              </c:ext>
            </c:extLst>
          </c:dPt>
          <c:dPt>
            <c:idx val="5"/>
            <c:bubble3D val="0"/>
            <c:extLst>
              <c:ext xmlns:c16="http://schemas.microsoft.com/office/drawing/2014/chart" uri="{C3380CC4-5D6E-409C-BE32-E72D297353CC}">
                <c16:uniqueId val="{00000015-927F-4E7C-81EB-56EA4A084D25}"/>
              </c:ext>
            </c:extLst>
          </c:dPt>
          <c:dPt>
            <c:idx val="6"/>
            <c:bubble3D val="0"/>
            <c:extLst>
              <c:ext xmlns:c16="http://schemas.microsoft.com/office/drawing/2014/chart" uri="{C3380CC4-5D6E-409C-BE32-E72D297353CC}">
                <c16:uniqueId val="{00000016-927F-4E7C-81EB-56EA4A084D25}"/>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Split'!$D$90,'14. Results - Percentage Split'!$D$92,'14. Results - Percentage Split'!$D$94,'14. Results - Percentage Split'!$D$96,'14. Results - Percentage Split'!$D$98,'14. Results - Percentage Split'!$D$100,'14. Results - Percentage Split'!$D$102)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'14. Results - Percentage Split'!$D$44</c:f>
              <c:numCache>
                <c:formatCode>General</c:formatCode>
                <c:ptCount val="1"/>
                <c:pt idx="0">
                  <c:v>0</c:v>
                </c:pt>
              </c:numCache>
            </c:numRef>
          </c:val>
          <c:extLst>
            <c:ext xmlns:c16="http://schemas.microsoft.com/office/drawing/2014/chart" uri="{C3380CC4-5D6E-409C-BE32-E72D297353CC}">
              <c16:uniqueId val="{00000017-927F-4E7C-81EB-56EA4A084D25}"/>
            </c:ext>
          </c:extLst>
        </c:ser>
        <c:ser>
          <c:idx val="3"/>
          <c:order val="3"/>
          <c:dPt>
            <c:idx val="0"/>
            <c:bubble3D val="0"/>
            <c:extLst>
              <c:ext xmlns:c16="http://schemas.microsoft.com/office/drawing/2014/chart" uri="{C3380CC4-5D6E-409C-BE32-E72D297353CC}">
                <c16:uniqueId val="{00000018-927F-4E7C-81EB-56EA4A084D25}"/>
              </c:ext>
            </c:extLst>
          </c:dPt>
          <c:dPt>
            <c:idx val="1"/>
            <c:bubble3D val="0"/>
            <c:extLst>
              <c:ext xmlns:c16="http://schemas.microsoft.com/office/drawing/2014/chart" uri="{C3380CC4-5D6E-409C-BE32-E72D297353CC}">
                <c16:uniqueId val="{00000019-927F-4E7C-81EB-56EA4A084D25}"/>
              </c:ext>
            </c:extLst>
          </c:dPt>
          <c:dPt>
            <c:idx val="2"/>
            <c:bubble3D val="0"/>
            <c:extLst>
              <c:ext xmlns:c16="http://schemas.microsoft.com/office/drawing/2014/chart" uri="{C3380CC4-5D6E-409C-BE32-E72D297353CC}">
                <c16:uniqueId val="{0000001A-927F-4E7C-81EB-56EA4A084D25}"/>
              </c:ext>
            </c:extLst>
          </c:dPt>
          <c:dPt>
            <c:idx val="3"/>
            <c:bubble3D val="0"/>
            <c:extLst>
              <c:ext xmlns:c16="http://schemas.microsoft.com/office/drawing/2014/chart" uri="{C3380CC4-5D6E-409C-BE32-E72D297353CC}">
                <c16:uniqueId val="{0000001B-927F-4E7C-81EB-56EA4A084D25}"/>
              </c:ext>
            </c:extLst>
          </c:dPt>
          <c:dPt>
            <c:idx val="4"/>
            <c:bubble3D val="0"/>
            <c:extLst>
              <c:ext xmlns:c16="http://schemas.microsoft.com/office/drawing/2014/chart" uri="{C3380CC4-5D6E-409C-BE32-E72D297353CC}">
                <c16:uniqueId val="{0000001C-927F-4E7C-81EB-56EA4A084D25}"/>
              </c:ext>
            </c:extLst>
          </c:dPt>
          <c:dPt>
            <c:idx val="5"/>
            <c:bubble3D val="0"/>
            <c:extLst>
              <c:ext xmlns:c16="http://schemas.microsoft.com/office/drawing/2014/chart" uri="{C3380CC4-5D6E-409C-BE32-E72D297353CC}">
                <c16:uniqueId val="{0000001D-927F-4E7C-81EB-56EA4A084D25}"/>
              </c:ext>
            </c:extLst>
          </c:dPt>
          <c:dPt>
            <c:idx val="6"/>
            <c:bubble3D val="0"/>
            <c:extLst>
              <c:ext xmlns:c16="http://schemas.microsoft.com/office/drawing/2014/chart" uri="{C3380CC4-5D6E-409C-BE32-E72D297353CC}">
                <c16:uniqueId val="{0000001E-927F-4E7C-81EB-56EA4A084D25}"/>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Split'!$D$90,'14. Results - Percentage Split'!$D$92,'14. Results - Percentage Split'!$D$94,'14. Results - Percentage Split'!$D$96,'14. Results - Percentage Split'!$D$98,'14. Results - Percentage Split'!$D$100,'14. Results - Percentage Split'!$D$102)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'14. Results - Percentage Split'!$E$44</c:f>
              <c:numCache>
                <c:formatCode>0%</c:formatCode>
                <c:ptCount val="1"/>
                <c:pt idx="0">
                  <c:v>0</c:v>
                </c:pt>
              </c:numCache>
            </c:numRef>
          </c:val>
          <c:extLst>
            <c:ext xmlns:c16="http://schemas.microsoft.com/office/drawing/2014/chart" uri="{C3380CC4-5D6E-409C-BE32-E72D297353CC}">
              <c16:uniqueId val="{0000001F-927F-4E7C-81EB-56EA4A084D25}"/>
            </c:ext>
          </c:extLst>
        </c:ser>
        <c:ser>
          <c:idx val="4"/>
          <c:order val="4"/>
          <c:dPt>
            <c:idx val="0"/>
            <c:bubble3D val="0"/>
            <c:extLst>
              <c:ext xmlns:c16="http://schemas.microsoft.com/office/drawing/2014/chart" uri="{C3380CC4-5D6E-409C-BE32-E72D297353CC}">
                <c16:uniqueId val="{00000020-927F-4E7C-81EB-56EA4A084D25}"/>
              </c:ext>
            </c:extLst>
          </c:dPt>
          <c:dPt>
            <c:idx val="1"/>
            <c:bubble3D val="0"/>
            <c:extLst>
              <c:ext xmlns:c16="http://schemas.microsoft.com/office/drawing/2014/chart" uri="{C3380CC4-5D6E-409C-BE32-E72D297353CC}">
                <c16:uniqueId val="{00000021-927F-4E7C-81EB-56EA4A084D25}"/>
              </c:ext>
            </c:extLst>
          </c:dPt>
          <c:dPt>
            <c:idx val="2"/>
            <c:bubble3D val="0"/>
            <c:extLst>
              <c:ext xmlns:c16="http://schemas.microsoft.com/office/drawing/2014/chart" uri="{C3380CC4-5D6E-409C-BE32-E72D297353CC}">
                <c16:uniqueId val="{00000022-927F-4E7C-81EB-56EA4A084D25}"/>
              </c:ext>
            </c:extLst>
          </c:dPt>
          <c:dPt>
            <c:idx val="3"/>
            <c:bubble3D val="0"/>
            <c:extLst>
              <c:ext xmlns:c16="http://schemas.microsoft.com/office/drawing/2014/chart" uri="{C3380CC4-5D6E-409C-BE32-E72D297353CC}">
                <c16:uniqueId val="{00000023-927F-4E7C-81EB-56EA4A084D25}"/>
              </c:ext>
            </c:extLst>
          </c:dPt>
          <c:dPt>
            <c:idx val="4"/>
            <c:bubble3D val="0"/>
            <c:extLst>
              <c:ext xmlns:c16="http://schemas.microsoft.com/office/drawing/2014/chart" uri="{C3380CC4-5D6E-409C-BE32-E72D297353CC}">
                <c16:uniqueId val="{00000024-927F-4E7C-81EB-56EA4A084D25}"/>
              </c:ext>
            </c:extLst>
          </c:dPt>
          <c:dPt>
            <c:idx val="5"/>
            <c:bubble3D val="0"/>
            <c:extLst>
              <c:ext xmlns:c16="http://schemas.microsoft.com/office/drawing/2014/chart" uri="{C3380CC4-5D6E-409C-BE32-E72D297353CC}">
                <c16:uniqueId val="{00000025-927F-4E7C-81EB-56EA4A084D25}"/>
              </c:ext>
            </c:extLst>
          </c:dPt>
          <c:dPt>
            <c:idx val="6"/>
            <c:bubble3D val="0"/>
            <c:extLst>
              <c:ext xmlns:c16="http://schemas.microsoft.com/office/drawing/2014/chart" uri="{C3380CC4-5D6E-409C-BE32-E72D297353CC}">
                <c16:uniqueId val="{00000026-927F-4E7C-81EB-56EA4A084D25}"/>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Split'!$D$90,'14. Results - Percentage Split'!$D$92,'14. Results - Percentage Split'!$D$94,'14. Results - Percentage Split'!$D$96,'14. Results - Percentage Split'!$D$98,'14. Results - Percentage Split'!$D$100,'14. Results - Percentage Split'!$D$102)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'14. Results - Percentage Split'!$D$46</c:f>
              <c:numCache>
                <c:formatCode>General</c:formatCode>
                <c:ptCount val="1"/>
                <c:pt idx="0">
                  <c:v>0</c:v>
                </c:pt>
              </c:numCache>
            </c:numRef>
          </c:val>
          <c:extLst>
            <c:ext xmlns:c16="http://schemas.microsoft.com/office/drawing/2014/chart" uri="{C3380CC4-5D6E-409C-BE32-E72D297353CC}">
              <c16:uniqueId val="{00000027-927F-4E7C-81EB-56EA4A084D25}"/>
            </c:ext>
          </c:extLst>
        </c:ser>
        <c:ser>
          <c:idx val="5"/>
          <c:order val="5"/>
          <c:dPt>
            <c:idx val="0"/>
            <c:bubble3D val="0"/>
            <c:extLst>
              <c:ext xmlns:c16="http://schemas.microsoft.com/office/drawing/2014/chart" uri="{C3380CC4-5D6E-409C-BE32-E72D297353CC}">
                <c16:uniqueId val="{00000028-927F-4E7C-81EB-56EA4A084D25}"/>
              </c:ext>
            </c:extLst>
          </c:dPt>
          <c:dPt>
            <c:idx val="1"/>
            <c:bubble3D val="0"/>
            <c:extLst>
              <c:ext xmlns:c16="http://schemas.microsoft.com/office/drawing/2014/chart" uri="{C3380CC4-5D6E-409C-BE32-E72D297353CC}">
                <c16:uniqueId val="{00000029-927F-4E7C-81EB-56EA4A084D25}"/>
              </c:ext>
            </c:extLst>
          </c:dPt>
          <c:dPt>
            <c:idx val="2"/>
            <c:bubble3D val="0"/>
            <c:extLst>
              <c:ext xmlns:c16="http://schemas.microsoft.com/office/drawing/2014/chart" uri="{C3380CC4-5D6E-409C-BE32-E72D297353CC}">
                <c16:uniqueId val="{0000002A-927F-4E7C-81EB-56EA4A084D25}"/>
              </c:ext>
            </c:extLst>
          </c:dPt>
          <c:dPt>
            <c:idx val="3"/>
            <c:bubble3D val="0"/>
            <c:extLst>
              <c:ext xmlns:c16="http://schemas.microsoft.com/office/drawing/2014/chart" uri="{C3380CC4-5D6E-409C-BE32-E72D297353CC}">
                <c16:uniqueId val="{0000002B-927F-4E7C-81EB-56EA4A084D25}"/>
              </c:ext>
            </c:extLst>
          </c:dPt>
          <c:dPt>
            <c:idx val="4"/>
            <c:bubble3D val="0"/>
            <c:extLst>
              <c:ext xmlns:c16="http://schemas.microsoft.com/office/drawing/2014/chart" uri="{C3380CC4-5D6E-409C-BE32-E72D297353CC}">
                <c16:uniqueId val="{0000002C-927F-4E7C-81EB-56EA4A084D25}"/>
              </c:ext>
            </c:extLst>
          </c:dPt>
          <c:dPt>
            <c:idx val="5"/>
            <c:bubble3D val="0"/>
            <c:extLst>
              <c:ext xmlns:c16="http://schemas.microsoft.com/office/drawing/2014/chart" uri="{C3380CC4-5D6E-409C-BE32-E72D297353CC}">
                <c16:uniqueId val="{0000002D-927F-4E7C-81EB-56EA4A084D25}"/>
              </c:ext>
            </c:extLst>
          </c:dPt>
          <c:dPt>
            <c:idx val="6"/>
            <c:bubble3D val="0"/>
            <c:extLst>
              <c:ext xmlns:c16="http://schemas.microsoft.com/office/drawing/2014/chart" uri="{C3380CC4-5D6E-409C-BE32-E72D297353CC}">
                <c16:uniqueId val="{0000002E-927F-4E7C-81EB-56EA4A084D25}"/>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Split'!$D$90,'14. Results - Percentage Split'!$D$92,'14. Results - Percentage Split'!$D$94,'14. Results - Percentage Split'!$D$96,'14. Results - Percentage Split'!$D$98,'14. Results - Percentage Split'!$D$100,'14. Results - Percentage Split'!$D$102)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'14. Results - Percentage Split'!$E$46</c:f>
              <c:numCache>
                <c:formatCode>0%</c:formatCode>
                <c:ptCount val="1"/>
                <c:pt idx="0">
                  <c:v>0</c:v>
                </c:pt>
              </c:numCache>
            </c:numRef>
          </c:val>
          <c:extLst>
            <c:ext xmlns:c16="http://schemas.microsoft.com/office/drawing/2014/chart" uri="{C3380CC4-5D6E-409C-BE32-E72D297353CC}">
              <c16:uniqueId val="{0000002F-927F-4E7C-81EB-56EA4A084D25}"/>
            </c:ext>
          </c:extLst>
        </c:ser>
        <c:ser>
          <c:idx val="6"/>
          <c:order val="6"/>
          <c:dPt>
            <c:idx val="0"/>
            <c:bubble3D val="0"/>
            <c:extLst>
              <c:ext xmlns:c16="http://schemas.microsoft.com/office/drawing/2014/chart" uri="{C3380CC4-5D6E-409C-BE32-E72D297353CC}">
                <c16:uniqueId val="{00000030-927F-4E7C-81EB-56EA4A084D25}"/>
              </c:ext>
            </c:extLst>
          </c:dPt>
          <c:dPt>
            <c:idx val="1"/>
            <c:bubble3D val="0"/>
            <c:extLst>
              <c:ext xmlns:c16="http://schemas.microsoft.com/office/drawing/2014/chart" uri="{C3380CC4-5D6E-409C-BE32-E72D297353CC}">
                <c16:uniqueId val="{00000031-927F-4E7C-81EB-56EA4A084D25}"/>
              </c:ext>
            </c:extLst>
          </c:dPt>
          <c:dPt>
            <c:idx val="2"/>
            <c:bubble3D val="0"/>
            <c:extLst>
              <c:ext xmlns:c16="http://schemas.microsoft.com/office/drawing/2014/chart" uri="{C3380CC4-5D6E-409C-BE32-E72D297353CC}">
                <c16:uniqueId val="{00000032-927F-4E7C-81EB-56EA4A084D25}"/>
              </c:ext>
            </c:extLst>
          </c:dPt>
          <c:dPt>
            <c:idx val="3"/>
            <c:bubble3D val="0"/>
            <c:extLst>
              <c:ext xmlns:c16="http://schemas.microsoft.com/office/drawing/2014/chart" uri="{C3380CC4-5D6E-409C-BE32-E72D297353CC}">
                <c16:uniqueId val="{00000033-927F-4E7C-81EB-56EA4A084D25}"/>
              </c:ext>
            </c:extLst>
          </c:dPt>
          <c:dPt>
            <c:idx val="4"/>
            <c:bubble3D val="0"/>
            <c:extLst>
              <c:ext xmlns:c16="http://schemas.microsoft.com/office/drawing/2014/chart" uri="{C3380CC4-5D6E-409C-BE32-E72D297353CC}">
                <c16:uniqueId val="{00000034-927F-4E7C-81EB-56EA4A084D25}"/>
              </c:ext>
            </c:extLst>
          </c:dPt>
          <c:dPt>
            <c:idx val="5"/>
            <c:bubble3D val="0"/>
            <c:extLst>
              <c:ext xmlns:c16="http://schemas.microsoft.com/office/drawing/2014/chart" uri="{C3380CC4-5D6E-409C-BE32-E72D297353CC}">
                <c16:uniqueId val="{00000035-927F-4E7C-81EB-56EA4A084D25}"/>
              </c:ext>
            </c:extLst>
          </c:dPt>
          <c:dPt>
            <c:idx val="6"/>
            <c:bubble3D val="0"/>
            <c:extLst>
              <c:ext xmlns:c16="http://schemas.microsoft.com/office/drawing/2014/chart" uri="{C3380CC4-5D6E-409C-BE32-E72D297353CC}">
                <c16:uniqueId val="{00000036-927F-4E7C-81EB-56EA4A084D25}"/>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Split'!$D$90,'14. Results - Percentage Split'!$D$92,'14. Results - Percentage Split'!$D$94,'14. Results - Percentage Split'!$D$96,'14. Results - Percentage Split'!$D$98,'14. Results - Percentage Split'!$D$100,'14. Results - Percentage Split'!$D$102)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37-927F-4E7C-81EB-56EA4A084D25}"/>
            </c:ext>
          </c:extLst>
        </c:ser>
        <c:ser>
          <c:idx val="7"/>
          <c:order val="7"/>
          <c:dPt>
            <c:idx val="0"/>
            <c:bubble3D val="0"/>
            <c:extLst>
              <c:ext xmlns:c16="http://schemas.microsoft.com/office/drawing/2014/chart" uri="{C3380CC4-5D6E-409C-BE32-E72D297353CC}">
                <c16:uniqueId val="{00000038-927F-4E7C-81EB-56EA4A084D25}"/>
              </c:ext>
            </c:extLst>
          </c:dPt>
          <c:dPt>
            <c:idx val="1"/>
            <c:bubble3D val="0"/>
            <c:extLst>
              <c:ext xmlns:c16="http://schemas.microsoft.com/office/drawing/2014/chart" uri="{C3380CC4-5D6E-409C-BE32-E72D297353CC}">
                <c16:uniqueId val="{00000039-927F-4E7C-81EB-56EA4A084D25}"/>
              </c:ext>
            </c:extLst>
          </c:dPt>
          <c:dPt>
            <c:idx val="2"/>
            <c:bubble3D val="0"/>
            <c:extLst>
              <c:ext xmlns:c16="http://schemas.microsoft.com/office/drawing/2014/chart" uri="{C3380CC4-5D6E-409C-BE32-E72D297353CC}">
                <c16:uniqueId val="{0000003A-927F-4E7C-81EB-56EA4A084D25}"/>
              </c:ext>
            </c:extLst>
          </c:dPt>
          <c:dPt>
            <c:idx val="3"/>
            <c:bubble3D val="0"/>
            <c:extLst>
              <c:ext xmlns:c16="http://schemas.microsoft.com/office/drawing/2014/chart" uri="{C3380CC4-5D6E-409C-BE32-E72D297353CC}">
                <c16:uniqueId val="{0000003B-927F-4E7C-81EB-56EA4A084D25}"/>
              </c:ext>
            </c:extLst>
          </c:dPt>
          <c:dPt>
            <c:idx val="4"/>
            <c:bubble3D val="0"/>
            <c:extLst>
              <c:ext xmlns:c16="http://schemas.microsoft.com/office/drawing/2014/chart" uri="{C3380CC4-5D6E-409C-BE32-E72D297353CC}">
                <c16:uniqueId val="{0000003C-927F-4E7C-81EB-56EA4A084D25}"/>
              </c:ext>
            </c:extLst>
          </c:dPt>
          <c:dPt>
            <c:idx val="5"/>
            <c:bubble3D val="0"/>
            <c:extLst>
              <c:ext xmlns:c16="http://schemas.microsoft.com/office/drawing/2014/chart" uri="{C3380CC4-5D6E-409C-BE32-E72D297353CC}">
                <c16:uniqueId val="{0000003D-927F-4E7C-81EB-56EA4A084D25}"/>
              </c:ext>
            </c:extLst>
          </c:dPt>
          <c:dPt>
            <c:idx val="6"/>
            <c:bubble3D val="0"/>
            <c:extLst>
              <c:ext xmlns:c16="http://schemas.microsoft.com/office/drawing/2014/chart" uri="{C3380CC4-5D6E-409C-BE32-E72D297353CC}">
                <c16:uniqueId val="{0000003E-927F-4E7C-81EB-56EA4A084D25}"/>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Split'!$D$90,'14. Results - Percentage Split'!$D$92,'14. Results - Percentage Split'!$D$94,'14. Results - Percentage Split'!$D$96,'14. Results - Percentage Split'!$D$98,'14. Results - Percentage Split'!$D$100,'14. Results - Percentage Split'!$D$102)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'14. Results - Percentage Split'!$D$48</c:f>
              <c:numCache>
                <c:formatCode>General</c:formatCode>
                <c:ptCount val="1"/>
                <c:pt idx="0">
                  <c:v>0</c:v>
                </c:pt>
              </c:numCache>
            </c:numRef>
          </c:val>
          <c:extLst>
            <c:ext xmlns:c16="http://schemas.microsoft.com/office/drawing/2014/chart" uri="{C3380CC4-5D6E-409C-BE32-E72D297353CC}">
              <c16:uniqueId val="{0000003F-927F-4E7C-81EB-56EA4A084D25}"/>
            </c:ext>
          </c:extLst>
        </c:ser>
        <c:ser>
          <c:idx val="8"/>
          <c:order val="8"/>
          <c:dPt>
            <c:idx val="0"/>
            <c:bubble3D val="0"/>
            <c:extLst>
              <c:ext xmlns:c16="http://schemas.microsoft.com/office/drawing/2014/chart" uri="{C3380CC4-5D6E-409C-BE32-E72D297353CC}">
                <c16:uniqueId val="{00000040-927F-4E7C-81EB-56EA4A084D25}"/>
              </c:ext>
            </c:extLst>
          </c:dPt>
          <c:dPt>
            <c:idx val="1"/>
            <c:bubble3D val="0"/>
            <c:extLst>
              <c:ext xmlns:c16="http://schemas.microsoft.com/office/drawing/2014/chart" uri="{C3380CC4-5D6E-409C-BE32-E72D297353CC}">
                <c16:uniqueId val="{00000041-927F-4E7C-81EB-56EA4A084D25}"/>
              </c:ext>
            </c:extLst>
          </c:dPt>
          <c:dPt>
            <c:idx val="2"/>
            <c:bubble3D val="0"/>
            <c:extLst>
              <c:ext xmlns:c16="http://schemas.microsoft.com/office/drawing/2014/chart" uri="{C3380CC4-5D6E-409C-BE32-E72D297353CC}">
                <c16:uniqueId val="{00000042-927F-4E7C-81EB-56EA4A084D25}"/>
              </c:ext>
            </c:extLst>
          </c:dPt>
          <c:dPt>
            <c:idx val="3"/>
            <c:bubble3D val="0"/>
            <c:extLst>
              <c:ext xmlns:c16="http://schemas.microsoft.com/office/drawing/2014/chart" uri="{C3380CC4-5D6E-409C-BE32-E72D297353CC}">
                <c16:uniqueId val="{00000043-927F-4E7C-81EB-56EA4A084D25}"/>
              </c:ext>
            </c:extLst>
          </c:dPt>
          <c:dPt>
            <c:idx val="4"/>
            <c:bubble3D val="0"/>
            <c:extLst>
              <c:ext xmlns:c16="http://schemas.microsoft.com/office/drawing/2014/chart" uri="{C3380CC4-5D6E-409C-BE32-E72D297353CC}">
                <c16:uniqueId val="{00000044-927F-4E7C-81EB-56EA4A084D25}"/>
              </c:ext>
            </c:extLst>
          </c:dPt>
          <c:dPt>
            <c:idx val="5"/>
            <c:bubble3D val="0"/>
            <c:extLst>
              <c:ext xmlns:c16="http://schemas.microsoft.com/office/drawing/2014/chart" uri="{C3380CC4-5D6E-409C-BE32-E72D297353CC}">
                <c16:uniqueId val="{00000045-927F-4E7C-81EB-56EA4A084D25}"/>
              </c:ext>
            </c:extLst>
          </c:dPt>
          <c:dPt>
            <c:idx val="6"/>
            <c:bubble3D val="0"/>
            <c:extLst>
              <c:ext xmlns:c16="http://schemas.microsoft.com/office/drawing/2014/chart" uri="{C3380CC4-5D6E-409C-BE32-E72D297353CC}">
                <c16:uniqueId val="{00000046-927F-4E7C-81EB-56EA4A084D25}"/>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Split'!$D$90,'14. Results - Percentage Split'!$D$92,'14. Results - Percentage Split'!$D$94,'14. Results - Percentage Split'!$D$96,'14. Results - Percentage Split'!$D$98,'14. Results - Percentage Split'!$D$100,'14. Results - Percentage Split'!$D$102)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47-927F-4E7C-81EB-56EA4A084D25}"/>
            </c:ext>
          </c:extLst>
        </c:ser>
        <c:ser>
          <c:idx val="9"/>
          <c:order val="9"/>
          <c:dPt>
            <c:idx val="0"/>
            <c:bubble3D val="0"/>
            <c:extLst>
              <c:ext xmlns:c16="http://schemas.microsoft.com/office/drawing/2014/chart" uri="{C3380CC4-5D6E-409C-BE32-E72D297353CC}">
                <c16:uniqueId val="{00000048-927F-4E7C-81EB-56EA4A084D25}"/>
              </c:ext>
            </c:extLst>
          </c:dPt>
          <c:dPt>
            <c:idx val="1"/>
            <c:bubble3D val="0"/>
            <c:extLst>
              <c:ext xmlns:c16="http://schemas.microsoft.com/office/drawing/2014/chart" uri="{C3380CC4-5D6E-409C-BE32-E72D297353CC}">
                <c16:uniqueId val="{00000049-927F-4E7C-81EB-56EA4A084D25}"/>
              </c:ext>
            </c:extLst>
          </c:dPt>
          <c:dPt>
            <c:idx val="2"/>
            <c:bubble3D val="0"/>
            <c:extLst>
              <c:ext xmlns:c16="http://schemas.microsoft.com/office/drawing/2014/chart" uri="{C3380CC4-5D6E-409C-BE32-E72D297353CC}">
                <c16:uniqueId val="{0000004A-927F-4E7C-81EB-56EA4A084D25}"/>
              </c:ext>
            </c:extLst>
          </c:dPt>
          <c:dPt>
            <c:idx val="3"/>
            <c:bubble3D val="0"/>
            <c:extLst>
              <c:ext xmlns:c16="http://schemas.microsoft.com/office/drawing/2014/chart" uri="{C3380CC4-5D6E-409C-BE32-E72D297353CC}">
                <c16:uniqueId val="{0000004B-927F-4E7C-81EB-56EA4A084D25}"/>
              </c:ext>
            </c:extLst>
          </c:dPt>
          <c:dPt>
            <c:idx val="4"/>
            <c:bubble3D val="0"/>
            <c:extLst>
              <c:ext xmlns:c16="http://schemas.microsoft.com/office/drawing/2014/chart" uri="{C3380CC4-5D6E-409C-BE32-E72D297353CC}">
                <c16:uniqueId val="{0000004C-927F-4E7C-81EB-56EA4A084D25}"/>
              </c:ext>
            </c:extLst>
          </c:dPt>
          <c:dPt>
            <c:idx val="5"/>
            <c:bubble3D val="0"/>
            <c:extLst>
              <c:ext xmlns:c16="http://schemas.microsoft.com/office/drawing/2014/chart" uri="{C3380CC4-5D6E-409C-BE32-E72D297353CC}">
                <c16:uniqueId val="{0000004D-927F-4E7C-81EB-56EA4A084D25}"/>
              </c:ext>
            </c:extLst>
          </c:dPt>
          <c:dPt>
            <c:idx val="6"/>
            <c:bubble3D val="0"/>
            <c:extLst>
              <c:ext xmlns:c16="http://schemas.microsoft.com/office/drawing/2014/chart" uri="{C3380CC4-5D6E-409C-BE32-E72D297353CC}">
                <c16:uniqueId val="{0000004E-927F-4E7C-81EB-56EA4A084D25}"/>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Split'!$D$90,'14. Results - Percentage Split'!$D$92,'14. Results - Percentage Split'!$D$94,'14. Results - Percentage Split'!$D$96,'14. Results - Percentage Split'!$D$98,'14. Results - Percentage Split'!$D$100,'14. Results - Percentage Split'!$D$102)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'14. Results - Percentage Split'!$E$48</c:f>
              <c:numCache>
                <c:formatCode>0%</c:formatCode>
                <c:ptCount val="1"/>
                <c:pt idx="0">
                  <c:v>0</c:v>
                </c:pt>
              </c:numCache>
            </c:numRef>
          </c:val>
          <c:extLst>
            <c:ext xmlns:c16="http://schemas.microsoft.com/office/drawing/2014/chart" uri="{C3380CC4-5D6E-409C-BE32-E72D297353CC}">
              <c16:uniqueId val="{0000004F-927F-4E7C-81EB-56EA4A084D25}"/>
            </c:ext>
          </c:extLst>
        </c:ser>
        <c:ser>
          <c:idx val="10"/>
          <c:order val="10"/>
          <c:dPt>
            <c:idx val="0"/>
            <c:bubble3D val="0"/>
            <c:extLst>
              <c:ext xmlns:c16="http://schemas.microsoft.com/office/drawing/2014/chart" uri="{C3380CC4-5D6E-409C-BE32-E72D297353CC}">
                <c16:uniqueId val="{00000050-927F-4E7C-81EB-56EA4A084D25}"/>
              </c:ext>
            </c:extLst>
          </c:dPt>
          <c:dPt>
            <c:idx val="1"/>
            <c:bubble3D val="0"/>
            <c:extLst>
              <c:ext xmlns:c16="http://schemas.microsoft.com/office/drawing/2014/chart" uri="{C3380CC4-5D6E-409C-BE32-E72D297353CC}">
                <c16:uniqueId val="{00000051-927F-4E7C-81EB-56EA4A084D25}"/>
              </c:ext>
            </c:extLst>
          </c:dPt>
          <c:dPt>
            <c:idx val="2"/>
            <c:bubble3D val="0"/>
            <c:extLst>
              <c:ext xmlns:c16="http://schemas.microsoft.com/office/drawing/2014/chart" uri="{C3380CC4-5D6E-409C-BE32-E72D297353CC}">
                <c16:uniqueId val="{00000052-927F-4E7C-81EB-56EA4A084D25}"/>
              </c:ext>
            </c:extLst>
          </c:dPt>
          <c:dPt>
            <c:idx val="3"/>
            <c:bubble3D val="0"/>
            <c:extLst>
              <c:ext xmlns:c16="http://schemas.microsoft.com/office/drawing/2014/chart" uri="{C3380CC4-5D6E-409C-BE32-E72D297353CC}">
                <c16:uniqueId val="{00000053-927F-4E7C-81EB-56EA4A084D25}"/>
              </c:ext>
            </c:extLst>
          </c:dPt>
          <c:dPt>
            <c:idx val="4"/>
            <c:bubble3D val="0"/>
            <c:extLst>
              <c:ext xmlns:c16="http://schemas.microsoft.com/office/drawing/2014/chart" uri="{C3380CC4-5D6E-409C-BE32-E72D297353CC}">
                <c16:uniqueId val="{00000054-927F-4E7C-81EB-56EA4A084D25}"/>
              </c:ext>
            </c:extLst>
          </c:dPt>
          <c:dPt>
            <c:idx val="5"/>
            <c:bubble3D val="0"/>
            <c:extLst>
              <c:ext xmlns:c16="http://schemas.microsoft.com/office/drawing/2014/chart" uri="{C3380CC4-5D6E-409C-BE32-E72D297353CC}">
                <c16:uniqueId val="{00000055-927F-4E7C-81EB-56EA4A084D25}"/>
              </c:ext>
            </c:extLst>
          </c:dPt>
          <c:dPt>
            <c:idx val="6"/>
            <c:bubble3D val="0"/>
            <c:extLst>
              <c:ext xmlns:c16="http://schemas.microsoft.com/office/drawing/2014/chart" uri="{C3380CC4-5D6E-409C-BE32-E72D297353CC}">
                <c16:uniqueId val="{00000056-927F-4E7C-81EB-56EA4A084D25}"/>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Split'!$D$90,'14. Results - Percentage Split'!$D$92,'14. Results - Percentage Split'!$D$94,'14. Results - Percentage Split'!$D$96,'14. Results - Percentage Split'!$D$98,'14. Results - Percentage Split'!$D$100,'14. Results - Percentage Split'!$D$102)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'14. Results - Percentage Split'!$D$52</c:f>
              <c:numCache>
                <c:formatCode>General</c:formatCode>
                <c:ptCount val="1"/>
                <c:pt idx="0">
                  <c:v>0</c:v>
                </c:pt>
              </c:numCache>
            </c:numRef>
          </c:val>
          <c:extLst>
            <c:ext xmlns:c16="http://schemas.microsoft.com/office/drawing/2014/chart" uri="{C3380CC4-5D6E-409C-BE32-E72D297353CC}">
              <c16:uniqueId val="{00000057-927F-4E7C-81EB-56EA4A084D25}"/>
            </c:ext>
          </c:extLst>
        </c:ser>
        <c:ser>
          <c:idx val="11"/>
          <c:order val="11"/>
          <c:dPt>
            <c:idx val="0"/>
            <c:bubble3D val="0"/>
            <c:extLst>
              <c:ext xmlns:c16="http://schemas.microsoft.com/office/drawing/2014/chart" uri="{C3380CC4-5D6E-409C-BE32-E72D297353CC}">
                <c16:uniqueId val="{00000058-927F-4E7C-81EB-56EA4A084D25}"/>
              </c:ext>
            </c:extLst>
          </c:dPt>
          <c:dPt>
            <c:idx val="1"/>
            <c:bubble3D val="0"/>
            <c:extLst>
              <c:ext xmlns:c16="http://schemas.microsoft.com/office/drawing/2014/chart" uri="{C3380CC4-5D6E-409C-BE32-E72D297353CC}">
                <c16:uniqueId val="{00000059-927F-4E7C-81EB-56EA4A084D25}"/>
              </c:ext>
            </c:extLst>
          </c:dPt>
          <c:dPt>
            <c:idx val="2"/>
            <c:bubble3D val="0"/>
            <c:extLst>
              <c:ext xmlns:c16="http://schemas.microsoft.com/office/drawing/2014/chart" uri="{C3380CC4-5D6E-409C-BE32-E72D297353CC}">
                <c16:uniqueId val="{0000005A-927F-4E7C-81EB-56EA4A084D25}"/>
              </c:ext>
            </c:extLst>
          </c:dPt>
          <c:dPt>
            <c:idx val="3"/>
            <c:bubble3D val="0"/>
            <c:extLst>
              <c:ext xmlns:c16="http://schemas.microsoft.com/office/drawing/2014/chart" uri="{C3380CC4-5D6E-409C-BE32-E72D297353CC}">
                <c16:uniqueId val="{0000005B-927F-4E7C-81EB-56EA4A084D25}"/>
              </c:ext>
            </c:extLst>
          </c:dPt>
          <c:dPt>
            <c:idx val="4"/>
            <c:bubble3D val="0"/>
            <c:extLst>
              <c:ext xmlns:c16="http://schemas.microsoft.com/office/drawing/2014/chart" uri="{C3380CC4-5D6E-409C-BE32-E72D297353CC}">
                <c16:uniqueId val="{0000005C-927F-4E7C-81EB-56EA4A084D25}"/>
              </c:ext>
            </c:extLst>
          </c:dPt>
          <c:dPt>
            <c:idx val="5"/>
            <c:bubble3D val="0"/>
            <c:extLst>
              <c:ext xmlns:c16="http://schemas.microsoft.com/office/drawing/2014/chart" uri="{C3380CC4-5D6E-409C-BE32-E72D297353CC}">
                <c16:uniqueId val="{0000005D-927F-4E7C-81EB-56EA4A084D25}"/>
              </c:ext>
            </c:extLst>
          </c:dPt>
          <c:dPt>
            <c:idx val="6"/>
            <c:bubble3D val="0"/>
            <c:extLst>
              <c:ext xmlns:c16="http://schemas.microsoft.com/office/drawing/2014/chart" uri="{C3380CC4-5D6E-409C-BE32-E72D297353CC}">
                <c16:uniqueId val="{0000005E-927F-4E7C-81EB-56EA4A084D25}"/>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Split'!$D$90,'14. Results - Percentage Split'!$D$92,'14. Results - Percentage Split'!$D$94,'14. Results - Percentage Split'!$D$96,'14. Results - Percentage Split'!$D$98,'14. Results - Percentage Split'!$D$100,'14. Results - Percentage Split'!$D$102)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'14. Results - Percentage Split'!$E$52</c:f>
              <c:numCache>
                <c:formatCode>0%</c:formatCode>
                <c:ptCount val="1"/>
                <c:pt idx="0">
                  <c:v>0</c:v>
                </c:pt>
              </c:numCache>
            </c:numRef>
          </c:val>
          <c:extLst>
            <c:ext xmlns:c16="http://schemas.microsoft.com/office/drawing/2014/chart" uri="{C3380CC4-5D6E-409C-BE32-E72D297353CC}">
              <c16:uniqueId val="{0000005F-927F-4E7C-81EB-56EA4A084D2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t>Emissions by Scope</a:t>
            </a:r>
          </a:p>
        </c:rich>
      </c:tx>
      <c:layout>
        <c:manualLayout>
          <c:xMode val="edge"/>
          <c:yMode val="edge"/>
          <c:x val="0.23582510278700711"/>
          <c:y val="5.3763319425709243E-2"/>
        </c:manualLayout>
      </c:layout>
      <c:overlay val="0"/>
      <c:spPr>
        <a:noFill/>
        <a:ln w="25400">
          <a:noFill/>
        </a:ln>
      </c:spPr>
    </c:title>
    <c:autoTitleDeleted val="0"/>
    <c:plotArea>
      <c:layout>
        <c:manualLayout>
          <c:layoutTarget val="inner"/>
          <c:xMode val="edge"/>
          <c:yMode val="edge"/>
          <c:x val="0.46242839825178134"/>
          <c:y val="0.35636363636363638"/>
          <c:w val="0.35549183115605687"/>
          <c:h val="0.44727272727272727"/>
        </c:manualLayout>
      </c:layout>
      <c:pieChart>
        <c:varyColors val="1"/>
        <c:ser>
          <c:idx val="0"/>
          <c:order val="0"/>
          <c:dPt>
            <c:idx val="0"/>
            <c:bubble3D val="0"/>
            <c:extLst>
              <c:ext xmlns:c16="http://schemas.microsoft.com/office/drawing/2014/chart" uri="{C3380CC4-5D6E-409C-BE32-E72D297353CC}">
                <c16:uniqueId val="{00000000-FA7C-4B3B-87B3-49FC89F5E5E2}"/>
              </c:ext>
            </c:extLst>
          </c:dPt>
          <c:dPt>
            <c:idx val="1"/>
            <c:bubble3D val="0"/>
            <c:extLst>
              <c:ext xmlns:c16="http://schemas.microsoft.com/office/drawing/2014/chart" uri="{C3380CC4-5D6E-409C-BE32-E72D297353CC}">
                <c16:uniqueId val="{00000001-FA7C-4B3B-87B3-49FC89F5E5E2}"/>
              </c:ext>
            </c:extLst>
          </c:dPt>
          <c:dPt>
            <c:idx val="2"/>
            <c:bubble3D val="0"/>
            <c:extLst>
              <c:ext xmlns:c16="http://schemas.microsoft.com/office/drawing/2014/chart" uri="{C3380CC4-5D6E-409C-BE32-E72D297353CC}">
                <c16:uniqueId val="{00000002-FA7C-4B3B-87B3-49FC89F5E5E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'14. Results - Percentage Split'!$R$9:$R$11</c:f>
              <c:strCache>
                <c:ptCount val="3"/>
                <c:pt idx="0">
                  <c:v>Scope 1</c:v>
                </c:pt>
                <c:pt idx="1">
                  <c:v>Scope 2</c:v>
                </c:pt>
                <c:pt idx="2">
                  <c:v>Scope 3</c:v>
                </c:pt>
              </c:strCache>
            </c:strRef>
          </c:cat>
          <c:val>
            <c:numRef>
              <c:f>('14. Results - Percentage Split'!$E$10,'14. Results - Percentage Split'!$E$12,'14. Results - Percentage Split'!$E$14)</c:f>
              <c:numCache>
                <c:formatCode>#,##0</c:formatCode>
                <c:ptCount val="3"/>
                <c:pt idx="0" formatCode="0%">
                  <c:v>0</c:v>
                </c:pt>
                <c:pt idx="1">
                  <c:v>0</c:v>
                </c:pt>
                <c:pt idx="2">
                  <c:v>0</c:v>
                </c:pt>
              </c:numCache>
            </c:numRef>
          </c:val>
          <c:extLst>
            <c:ext xmlns:c16="http://schemas.microsoft.com/office/drawing/2014/chart" uri="{C3380CC4-5D6E-409C-BE32-E72D297353CC}">
              <c16:uniqueId val="{00000003-FA7C-4B3B-87B3-49FC89F5E5E2}"/>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宋体"/>
                <a:ea typeface="宋体"/>
                <a:cs typeface="宋体"/>
              </a:defRPr>
            </a:pPr>
            <a:r>
              <a:t>各范围排放</a:t>
            </a:r>
          </a:p>
        </c:rich>
      </c:tx>
      <c:layout>
        <c:manualLayout>
          <c:xMode val="edge"/>
          <c:yMode val="edge"/>
          <c:x val="0.23582510278700711"/>
          <c:y val="5.3763319425709243E-2"/>
        </c:manualLayout>
      </c:layout>
      <c:overlay val="0"/>
      <c:spPr>
        <a:noFill/>
        <a:ln w="25400">
          <a:noFill/>
        </a:ln>
      </c:spPr>
    </c:title>
    <c:autoTitleDeleted val="0"/>
    <c:plotArea>
      <c:layout>
        <c:manualLayout>
          <c:layoutTarget val="inner"/>
          <c:xMode val="edge"/>
          <c:yMode val="edge"/>
          <c:x val="0.46242839825178134"/>
          <c:y val="0.3386454183266932"/>
          <c:w val="0.35838200864513053"/>
          <c:h val="0.49402390438247012"/>
        </c:manualLayout>
      </c:layout>
      <c:pieChart>
        <c:varyColors val="1"/>
        <c:ser>
          <c:idx val="0"/>
          <c:order val="0"/>
          <c:dPt>
            <c:idx val="0"/>
            <c:bubble3D val="0"/>
            <c:extLst>
              <c:ext xmlns:c16="http://schemas.microsoft.com/office/drawing/2014/chart" uri="{C3380CC4-5D6E-409C-BE32-E72D297353CC}">
                <c16:uniqueId val="{00000000-A37C-43C1-BF31-8BA7947DA8B2}"/>
              </c:ext>
            </c:extLst>
          </c:dPt>
          <c:dPt>
            <c:idx val="1"/>
            <c:bubble3D val="0"/>
            <c:extLst>
              <c:ext xmlns:c16="http://schemas.microsoft.com/office/drawing/2014/chart" uri="{C3380CC4-5D6E-409C-BE32-E72D297353CC}">
                <c16:uniqueId val="{00000001-A37C-43C1-BF31-8BA7947DA8B2}"/>
              </c:ext>
            </c:extLst>
          </c:dPt>
          <c:dPt>
            <c:idx val="2"/>
            <c:bubble3D val="0"/>
            <c:extLst>
              <c:ext xmlns:c16="http://schemas.microsoft.com/office/drawing/2014/chart" uri="{C3380CC4-5D6E-409C-BE32-E72D297353CC}">
                <c16:uniqueId val="{00000002-A37C-43C1-BF31-8BA7947DA8B2}"/>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'14. Results - Percentage Split'!$O$9:$O$11</c:f>
              <c:strCache>
                <c:ptCount val="3"/>
                <c:pt idx="0">
                  <c:v>范围1</c:v>
                </c:pt>
                <c:pt idx="1">
                  <c:v>范围2</c:v>
                </c:pt>
                <c:pt idx="2">
                  <c:v>范围3</c:v>
                </c:pt>
              </c:strCache>
            </c:strRef>
          </c:cat>
          <c:val>
            <c:numRef>
              <c:f>'14. Results - Percentage Split'!$P$9:$P$11</c:f>
              <c:numCache>
                <c:formatCode>General</c:formatCode>
                <c:ptCount val="3"/>
                <c:pt idx="0">
                  <c:v>0</c:v>
                </c:pt>
                <c:pt idx="1">
                  <c:v>0</c:v>
                </c:pt>
                <c:pt idx="2">
                  <c:v>0</c:v>
                </c:pt>
              </c:numCache>
            </c:numRef>
          </c:val>
          <c:extLst>
            <c:ext xmlns:c16="http://schemas.microsoft.com/office/drawing/2014/chart" uri="{C3380CC4-5D6E-409C-BE32-E72D297353CC}">
              <c16:uniqueId val="{00000003-A37C-43C1-BF31-8BA7947DA8B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608745100120556"/>
          <c:y val="0.46439628482972134"/>
          <c:w val="0.35714339871560608"/>
          <c:h val="0.35603715170278638"/>
        </c:manualLayout>
      </c:layout>
      <c:pieChart>
        <c:varyColors val="1"/>
        <c:ser>
          <c:idx val="0"/>
          <c:order val="0"/>
          <c:dPt>
            <c:idx val="0"/>
            <c:bubble3D val="0"/>
            <c:extLst>
              <c:ext xmlns:c16="http://schemas.microsoft.com/office/drawing/2014/chart" uri="{C3380CC4-5D6E-409C-BE32-E72D297353CC}">
                <c16:uniqueId val="{00000000-47EF-478A-9E9C-A2647722CA57}"/>
              </c:ext>
            </c:extLst>
          </c:dPt>
          <c:dPt>
            <c:idx val="1"/>
            <c:bubble3D val="0"/>
            <c:extLst>
              <c:ext xmlns:c16="http://schemas.microsoft.com/office/drawing/2014/chart" uri="{C3380CC4-5D6E-409C-BE32-E72D297353CC}">
                <c16:uniqueId val="{00000001-47EF-478A-9E9C-A2647722CA57}"/>
              </c:ext>
            </c:extLst>
          </c:dPt>
          <c:dPt>
            <c:idx val="2"/>
            <c:bubble3D val="0"/>
            <c:extLst>
              <c:ext xmlns:c16="http://schemas.microsoft.com/office/drawing/2014/chart" uri="{C3380CC4-5D6E-409C-BE32-E72D297353CC}">
                <c16:uniqueId val="{00000002-47EF-478A-9E9C-A2647722CA57}"/>
              </c:ext>
            </c:extLst>
          </c:dPt>
          <c:dPt>
            <c:idx val="3"/>
            <c:bubble3D val="0"/>
            <c:extLst>
              <c:ext xmlns:c16="http://schemas.microsoft.com/office/drawing/2014/chart" uri="{C3380CC4-5D6E-409C-BE32-E72D297353CC}">
                <c16:uniqueId val="{00000003-47EF-478A-9E9C-A2647722CA57}"/>
              </c:ext>
            </c:extLst>
          </c:dPt>
          <c:dPt>
            <c:idx val="4"/>
            <c:bubble3D val="0"/>
            <c:extLst>
              <c:ext xmlns:c16="http://schemas.microsoft.com/office/drawing/2014/chart" uri="{C3380CC4-5D6E-409C-BE32-E72D297353CC}">
                <c16:uniqueId val="{00000004-47EF-478A-9E9C-A2647722CA57}"/>
              </c:ext>
            </c:extLst>
          </c:dPt>
          <c:dPt>
            <c:idx val="5"/>
            <c:bubble3D val="0"/>
            <c:extLst>
              <c:ext xmlns:c16="http://schemas.microsoft.com/office/drawing/2014/chart" uri="{C3380CC4-5D6E-409C-BE32-E72D297353CC}">
                <c16:uniqueId val="{00000005-47EF-478A-9E9C-A2647722CA57}"/>
              </c:ext>
            </c:extLst>
          </c:dPt>
          <c:dPt>
            <c:idx val="6"/>
            <c:bubble3D val="0"/>
            <c:extLst>
              <c:ext xmlns:c16="http://schemas.microsoft.com/office/drawing/2014/chart" uri="{C3380CC4-5D6E-409C-BE32-E72D297353CC}">
                <c16:uniqueId val="{00000006-47EF-478A-9E9C-A2647722CA57}"/>
              </c:ext>
            </c:extLst>
          </c:dPt>
          <c:dLbls>
            <c:dLbl>
              <c:idx val="5"/>
              <c:tx>
                <c:rich>
                  <a:bodyPr/>
                  <a:lstStyle/>
                  <a:p>
                    <a:r>
                      <a:rPr lang="en-US" sz="1000" b="0" i="0" u="none" strike="noStrike" baseline="0">
                        <a:solidFill>
                          <a:srgbClr val="000000"/>
                        </a:solidFill>
                        <a:latin typeface="Calibri"/>
                      </a:rPr>
                      <a:t>范围1温室气体排放量</a:t>
                    </a:r>
                    <a:endParaRPr lang="en-US"/>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7EF-478A-9E9C-A2647722CA57}"/>
                </c:ext>
              </c:extLst>
            </c:dLbl>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('14. Results - Percentage Split'!$D$22,'14. Results - Percentage Split'!$D$24,'14. Results - Percentage Split'!$D$26,'14. Results - Percentage Split'!$D$28,'14. Results - Percentage Split'!$D$30,'14. Results - Percentage Split'!$D$32,'14. Results - Percentage Split'!$D$34)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Split'!$E$22,'14. Results - Percentage Split'!$E$24,'14. Results - Percentage Split'!$E$26,'14. Results - Percentage Split'!$E$28,'14. Results - Percentage Split'!$E$30,'14. Results - Percentage Split'!$E$32,'14. Results - Percentage Split'!$E$34)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7-47EF-478A-9E9C-A2647722CA57}"/>
            </c:ext>
          </c:extLst>
        </c:ser>
        <c:ser>
          <c:idx val="1"/>
          <c:order val="1"/>
          <c:dPt>
            <c:idx val="0"/>
            <c:bubble3D val="0"/>
            <c:extLst>
              <c:ext xmlns:c16="http://schemas.microsoft.com/office/drawing/2014/chart" uri="{C3380CC4-5D6E-409C-BE32-E72D297353CC}">
                <c16:uniqueId val="{00000008-47EF-478A-9E9C-A2647722CA57}"/>
              </c:ext>
            </c:extLst>
          </c:dPt>
          <c:dPt>
            <c:idx val="1"/>
            <c:bubble3D val="0"/>
            <c:extLst>
              <c:ext xmlns:c16="http://schemas.microsoft.com/office/drawing/2014/chart" uri="{C3380CC4-5D6E-409C-BE32-E72D297353CC}">
                <c16:uniqueId val="{00000009-47EF-478A-9E9C-A2647722CA57}"/>
              </c:ext>
            </c:extLst>
          </c:dPt>
          <c:dPt>
            <c:idx val="2"/>
            <c:bubble3D val="0"/>
            <c:extLst>
              <c:ext xmlns:c16="http://schemas.microsoft.com/office/drawing/2014/chart" uri="{C3380CC4-5D6E-409C-BE32-E72D297353CC}">
                <c16:uniqueId val="{0000000A-47EF-478A-9E9C-A2647722CA57}"/>
              </c:ext>
            </c:extLst>
          </c:dPt>
          <c:dPt>
            <c:idx val="3"/>
            <c:bubble3D val="0"/>
            <c:extLst>
              <c:ext xmlns:c16="http://schemas.microsoft.com/office/drawing/2014/chart" uri="{C3380CC4-5D6E-409C-BE32-E72D297353CC}">
                <c16:uniqueId val="{0000000B-47EF-478A-9E9C-A2647722CA57}"/>
              </c:ext>
            </c:extLst>
          </c:dPt>
          <c:dPt>
            <c:idx val="4"/>
            <c:bubble3D val="0"/>
            <c:extLst>
              <c:ext xmlns:c16="http://schemas.microsoft.com/office/drawing/2014/chart" uri="{C3380CC4-5D6E-409C-BE32-E72D297353CC}">
                <c16:uniqueId val="{0000000C-47EF-478A-9E9C-A2647722CA57}"/>
              </c:ext>
            </c:extLst>
          </c:dPt>
          <c:dPt>
            <c:idx val="5"/>
            <c:bubble3D val="0"/>
            <c:extLst>
              <c:ext xmlns:c16="http://schemas.microsoft.com/office/drawing/2014/chart" uri="{C3380CC4-5D6E-409C-BE32-E72D297353CC}">
                <c16:uniqueId val="{0000000D-47EF-478A-9E9C-A2647722CA57}"/>
              </c:ext>
            </c:extLst>
          </c:dPt>
          <c:dPt>
            <c:idx val="6"/>
            <c:bubble3D val="0"/>
            <c:extLst>
              <c:ext xmlns:c16="http://schemas.microsoft.com/office/drawing/2014/chart" uri="{C3380CC4-5D6E-409C-BE32-E72D297353CC}">
                <c16:uniqueId val="{0000000E-47EF-478A-9E9C-A2647722CA5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Split'!$D$22,'14. Results - Percentage Split'!$D$24,'14. Results - Percentage Split'!$D$26,'14. Results - Percentage Split'!$D$28,'14. Results - Percentage Split'!$D$30,'14. Results - Percentage Split'!$D$32,'14. Results - Percentage Split'!$D$34)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Split'!$E$42</c:f>
              <c:numCache>
                <c:formatCode>0%</c:formatCode>
                <c:ptCount val="1"/>
                <c:pt idx="0">
                  <c:v>0</c:v>
                </c:pt>
              </c:numCache>
            </c:numRef>
          </c:val>
          <c:extLst>
            <c:ext xmlns:c16="http://schemas.microsoft.com/office/drawing/2014/chart" uri="{C3380CC4-5D6E-409C-BE32-E72D297353CC}">
              <c16:uniqueId val="{0000000F-47EF-478A-9E9C-A2647722CA57}"/>
            </c:ext>
          </c:extLst>
        </c:ser>
        <c:ser>
          <c:idx val="2"/>
          <c:order val="2"/>
          <c:dPt>
            <c:idx val="0"/>
            <c:bubble3D val="0"/>
            <c:extLst>
              <c:ext xmlns:c16="http://schemas.microsoft.com/office/drawing/2014/chart" uri="{C3380CC4-5D6E-409C-BE32-E72D297353CC}">
                <c16:uniqueId val="{00000010-47EF-478A-9E9C-A2647722CA57}"/>
              </c:ext>
            </c:extLst>
          </c:dPt>
          <c:dPt>
            <c:idx val="1"/>
            <c:bubble3D val="0"/>
            <c:extLst>
              <c:ext xmlns:c16="http://schemas.microsoft.com/office/drawing/2014/chart" uri="{C3380CC4-5D6E-409C-BE32-E72D297353CC}">
                <c16:uniqueId val="{00000011-47EF-478A-9E9C-A2647722CA57}"/>
              </c:ext>
            </c:extLst>
          </c:dPt>
          <c:dPt>
            <c:idx val="2"/>
            <c:bubble3D val="0"/>
            <c:extLst>
              <c:ext xmlns:c16="http://schemas.microsoft.com/office/drawing/2014/chart" uri="{C3380CC4-5D6E-409C-BE32-E72D297353CC}">
                <c16:uniqueId val="{00000012-47EF-478A-9E9C-A2647722CA57}"/>
              </c:ext>
            </c:extLst>
          </c:dPt>
          <c:dPt>
            <c:idx val="3"/>
            <c:bubble3D val="0"/>
            <c:extLst>
              <c:ext xmlns:c16="http://schemas.microsoft.com/office/drawing/2014/chart" uri="{C3380CC4-5D6E-409C-BE32-E72D297353CC}">
                <c16:uniqueId val="{00000013-47EF-478A-9E9C-A2647722CA57}"/>
              </c:ext>
            </c:extLst>
          </c:dPt>
          <c:dPt>
            <c:idx val="4"/>
            <c:bubble3D val="0"/>
            <c:extLst>
              <c:ext xmlns:c16="http://schemas.microsoft.com/office/drawing/2014/chart" uri="{C3380CC4-5D6E-409C-BE32-E72D297353CC}">
                <c16:uniqueId val="{00000014-47EF-478A-9E9C-A2647722CA57}"/>
              </c:ext>
            </c:extLst>
          </c:dPt>
          <c:dPt>
            <c:idx val="5"/>
            <c:bubble3D val="0"/>
            <c:extLst>
              <c:ext xmlns:c16="http://schemas.microsoft.com/office/drawing/2014/chart" uri="{C3380CC4-5D6E-409C-BE32-E72D297353CC}">
                <c16:uniqueId val="{00000015-47EF-478A-9E9C-A2647722CA57}"/>
              </c:ext>
            </c:extLst>
          </c:dPt>
          <c:dPt>
            <c:idx val="6"/>
            <c:bubble3D val="0"/>
            <c:extLst>
              <c:ext xmlns:c16="http://schemas.microsoft.com/office/drawing/2014/chart" uri="{C3380CC4-5D6E-409C-BE32-E72D297353CC}">
                <c16:uniqueId val="{00000016-47EF-478A-9E9C-A2647722CA5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Split'!$D$22,'14. Results - Percentage Split'!$D$24,'14. Results - Percentage Split'!$D$26,'14. Results - Percentage Split'!$D$28,'14. Results - Percentage Split'!$D$30,'14. Results - Percentage Split'!$D$32,'14. Results - Percentage Split'!$D$34)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Split'!$D$44</c:f>
              <c:numCache>
                <c:formatCode>General</c:formatCode>
                <c:ptCount val="1"/>
                <c:pt idx="0">
                  <c:v>0</c:v>
                </c:pt>
              </c:numCache>
            </c:numRef>
          </c:val>
          <c:extLst>
            <c:ext xmlns:c16="http://schemas.microsoft.com/office/drawing/2014/chart" uri="{C3380CC4-5D6E-409C-BE32-E72D297353CC}">
              <c16:uniqueId val="{00000017-47EF-478A-9E9C-A2647722CA57}"/>
            </c:ext>
          </c:extLst>
        </c:ser>
        <c:ser>
          <c:idx val="3"/>
          <c:order val="3"/>
          <c:dPt>
            <c:idx val="0"/>
            <c:bubble3D val="0"/>
            <c:extLst>
              <c:ext xmlns:c16="http://schemas.microsoft.com/office/drawing/2014/chart" uri="{C3380CC4-5D6E-409C-BE32-E72D297353CC}">
                <c16:uniqueId val="{00000018-47EF-478A-9E9C-A2647722CA57}"/>
              </c:ext>
            </c:extLst>
          </c:dPt>
          <c:dPt>
            <c:idx val="1"/>
            <c:bubble3D val="0"/>
            <c:extLst>
              <c:ext xmlns:c16="http://schemas.microsoft.com/office/drawing/2014/chart" uri="{C3380CC4-5D6E-409C-BE32-E72D297353CC}">
                <c16:uniqueId val="{00000019-47EF-478A-9E9C-A2647722CA57}"/>
              </c:ext>
            </c:extLst>
          </c:dPt>
          <c:dPt>
            <c:idx val="2"/>
            <c:bubble3D val="0"/>
            <c:extLst>
              <c:ext xmlns:c16="http://schemas.microsoft.com/office/drawing/2014/chart" uri="{C3380CC4-5D6E-409C-BE32-E72D297353CC}">
                <c16:uniqueId val="{0000001A-47EF-478A-9E9C-A2647722CA57}"/>
              </c:ext>
            </c:extLst>
          </c:dPt>
          <c:dPt>
            <c:idx val="3"/>
            <c:bubble3D val="0"/>
            <c:extLst>
              <c:ext xmlns:c16="http://schemas.microsoft.com/office/drawing/2014/chart" uri="{C3380CC4-5D6E-409C-BE32-E72D297353CC}">
                <c16:uniqueId val="{0000001B-47EF-478A-9E9C-A2647722CA57}"/>
              </c:ext>
            </c:extLst>
          </c:dPt>
          <c:dPt>
            <c:idx val="4"/>
            <c:bubble3D val="0"/>
            <c:extLst>
              <c:ext xmlns:c16="http://schemas.microsoft.com/office/drawing/2014/chart" uri="{C3380CC4-5D6E-409C-BE32-E72D297353CC}">
                <c16:uniqueId val="{0000001C-47EF-478A-9E9C-A2647722CA57}"/>
              </c:ext>
            </c:extLst>
          </c:dPt>
          <c:dPt>
            <c:idx val="5"/>
            <c:bubble3D val="0"/>
            <c:extLst>
              <c:ext xmlns:c16="http://schemas.microsoft.com/office/drawing/2014/chart" uri="{C3380CC4-5D6E-409C-BE32-E72D297353CC}">
                <c16:uniqueId val="{0000001D-47EF-478A-9E9C-A2647722CA57}"/>
              </c:ext>
            </c:extLst>
          </c:dPt>
          <c:dPt>
            <c:idx val="6"/>
            <c:bubble3D val="0"/>
            <c:extLst>
              <c:ext xmlns:c16="http://schemas.microsoft.com/office/drawing/2014/chart" uri="{C3380CC4-5D6E-409C-BE32-E72D297353CC}">
                <c16:uniqueId val="{0000001E-47EF-478A-9E9C-A2647722CA5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Split'!$D$22,'14. Results - Percentage Split'!$D$24,'14. Results - Percentage Split'!$D$26,'14. Results - Percentage Split'!$D$28,'14. Results - Percentage Split'!$D$30,'14. Results - Percentage Split'!$D$32,'14. Results - Percentage Split'!$D$34)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Split'!$E$44</c:f>
              <c:numCache>
                <c:formatCode>0%</c:formatCode>
                <c:ptCount val="1"/>
                <c:pt idx="0">
                  <c:v>0</c:v>
                </c:pt>
              </c:numCache>
            </c:numRef>
          </c:val>
          <c:extLst>
            <c:ext xmlns:c16="http://schemas.microsoft.com/office/drawing/2014/chart" uri="{C3380CC4-5D6E-409C-BE32-E72D297353CC}">
              <c16:uniqueId val="{0000001F-47EF-478A-9E9C-A2647722CA57}"/>
            </c:ext>
          </c:extLst>
        </c:ser>
        <c:ser>
          <c:idx val="4"/>
          <c:order val="4"/>
          <c:dPt>
            <c:idx val="0"/>
            <c:bubble3D val="0"/>
            <c:extLst>
              <c:ext xmlns:c16="http://schemas.microsoft.com/office/drawing/2014/chart" uri="{C3380CC4-5D6E-409C-BE32-E72D297353CC}">
                <c16:uniqueId val="{00000020-47EF-478A-9E9C-A2647722CA57}"/>
              </c:ext>
            </c:extLst>
          </c:dPt>
          <c:dPt>
            <c:idx val="1"/>
            <c:bubble3D val="0"/>
            <c:extLst>
              <c:ext xmlns:c16="http://schemas.microsoft.com/office/drawing/2014/chart" uri="{C3380CC4-5D6E-409C-BE32-E72D297353CC}">
                <c16:uniqueId val="{00000021-47EF-478A-9E9C-A2647722CA57}"/>
              </c:ext>
            </c:extLst>
          </c:dPt>
          <c:dPt>
            <c:idx val="2"/>
            <c:bubble3D val="0"/>
            <c:extLst>
              <c:ext xmlns:c16="http://schemas.microsoft.com/office/drawing/2014/chart" uri="{C3380CC4-5D6E-409C-BE32-E72D297353CC}">
                <c16:uniqueId val="{00000022-47EF-478A-9E9C-A2647722CA57}"/>
              </c:ext>
            </c:extLst>
          </c:dPt>
          <c:dPt>
            <c:idx val="3"/>
            <c:bubble3D val="0"/>
            <c:extLst>
              <c:ext xmlns:c16="http://schemas.microsoft.com/office/drawing/2014/chart" uri="{C3380CC4-5D6E-409C-BE32-E72D297353CC}">
                <c16:uniqueId val="{00000023-47EF-478A-9E9C-A2647722CA57}"/>
              </c:ext>
            </c:extLst>
          </c:dPt>
          <c:dPt>
            <c:idx val="4"/>
            <c:bubble3D val="0"/>
            <c:extLst>
              <c:ext xmlns:c16="http://schemas.microsoft.com/office/drawing/2014/chart" uri="{C3380CC4-5D6E-409C-BE32-E72D297353CC}">
                <c16:uniqueId val="{00000024-47EF-478A-9E9C-A2647722CA57}"/>
              </c:ext>
            </c:extLst>
          </c:dPt>
          <c:dPt>
            <c:idx val="5"/>
            <c:bubble3D val="0"/>
            <c:extLst>
              <c:ext xmlns:c16="http://schemas.microsoft.com/office/drawing/2014/chart" uri="{C3380CC4-5D6E-409C-BE32-E72D297353CC}">
                <c16:uniqueId val="{00000025-47EF-478A-9E9C-A2647722CA57}"/>
              </c:ext>
            </c:extLst>
          </c:dPt>
          <c:dPt>
            <c:idx val="6"/>
            <c:bubble3D val="0"/>
            <c:extLst>
              <c:ext xmlns:c16="http://schemas.microsoft.com/office/drawing/2014/chart" uri="{C3380CC4-5D6E-409C-BE32-E72D297353CC}">
                <c16:uniqueId val="{00000026-47EF-478A-9E9C-A2647722CA5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Split'!$D$22,'14. Results - Percentage Split'!$D$24,'14. Results - Percentage Split'!$D$26,'14. Results - Percentage Split'!$D$28,'14. Results - Percentage Split'!$D$30,'14. Results - Percentage Split'!$D$32,'14. Results - Percentage Split'!$D$34)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Split'!$D$46</c:f>
              <c:numCache>
                <c:formatCode>General</c:formatCode>
                <c:ptCount val="1"/>
                <c:pt idx="0">
                  <c:v>0</c:v>
                </c:pt>
              </c:numCache>
            </c:numRef>
          </c:val>
          <c:extLst>
            <c:ext xmlns:c16="http://schemas.microsoft.com/office/drawing/2014/chart" uri="{C3380CC4-5D6E-409C-BE32-E72D297353CC}">
              <c16:uniqueId val="{00000027-47EF-478A-9E9C-A2647722CA57}"/>
            </c:ext>
          </c:extLst>
        </c:ser>
        <c:ser>
          <c:idx val="5"/>
          <c:order val="5"/>
          <c:dPt>
            <c:idx val="0"/>
            <c:bubble3D val="0"/>
            <c:extLst>
              <c:ext xmlns:c16="http://schemas.microsoft.com/office/drawing/2014/chart" uri="{C3380CC4-5D6E-409C-BE32-E72D297353CC}">
                <c16:uniqueId val="{00000028-47EF-478A-9E9C-A2647722CA57}"/>
              </c:ext>
            </c:extLst>
          </c:dPt>
          <c:dPt>
            <c:idx val="1"/>
            <c:bubble3D val="0"/>
            <c:extLst>
              <c:ext xmlns:c16="http://schemas.microsoft.com/office/drawing/2014/chart" uri="{C3380CC4-5D6E-409C-BE32-E72D297353CC}">
                <c16:uniqueId val="{00000029-47EF-478A-9E9C-A2647722CA57}"/>
              </c:ext>
            </c:extLst>
          </c:dPt>
          <c:dPt>
            <c:idx val="2"/>
            <c:bubble3D val="0"/>
            <c:extLst>
              <c:ext xmlns:c16="http://schemas.microsoft.com/office/drawing/2014/chart" uri="{C3380CC4-5D6E-409C-BE32-E72D297353CC}">
                <c16:uniqueId val="{0000002A-47EF-478A-9E9C-A2647722CA57}"/>
              </c:ext>
            </c:extLst>
          </c:dPt>
          <c:dPt>
            <c:idx val="3"/>
            <c:bubble3D val="0"/>
            <c:extLst>
              <c:ext xmlns:c16="http://schemas.microsoft.com/office/drawing/2014/chart" uri="{C3380CC4-5D6E-409C-BE32-E72D297353CC}">
                <c16:uniqueId val="{0000002B-47EF-478A-9E9C-A2647722CA57}"/>
              </c:ext>
            </c:extLst>
          </c:dPt>
          <c:dPt>
            <c:idx val="4"/>
            <c:bubble3D val="0"/>
            <c:extLst>
              <c:ext xmlns:c16="http://schemas.microsoft.com/office/drawing/2014/chart" uri="{C3380CC4-5D6E-409C-BE32-E72D297353CC}">
                <c16:uniqueId val="{0000002C-47EF-478A-9E9C-A2647722CA57}"/>
              </c:ext>
            </c:extLst>
          </c:dPt>
          <c:dPt>
            <c:idx val="5"/>
            <c:bubble3D val="0"/>
            <c:extLst>
              <c:ext xmlns:c16="http://schemas.microsoft.com/office/drawing/2014/chart" uri="{C3380CC4-5D6E-409C-BE32-E72D297353CC}">
                <c16:uniqueId val="{0000002D-47EF-478A-9E9C-A2647722CA57}"/>
              </c:ext>
            </c:extLst>
          </c:dPt>
          <c:dPt>
            <c:idx val="6"/>
            <c:bubble3D val="0"/>
            <c:extLst>
              <c:ext xmlns:c16="http://schemas.microsoft.com/office/drawing/2014/chart" uri="{C3380CC4-5D6E-409C-BE32-E72D297353CC}">
                <c16:uniqueId val="{0000002E-47EF-478A-9E9C-A2647722CA5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Split'!$D$22,'14. Results - Percentage Split'!$D$24,'14. Results - Percentage Split'!$D$26,'14. Results - Percentage Split'!$D$28,'14. Results - Percentage Split'!$D$30,'14. Results - Percentage Split'!$D$32,'14. Results - Percentage Split'!$D$34)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Split'!$E$46</c:f>
              <c:numCache>
                <c:formatCode>0%</c:formatCode>
                <c:ptCount val="1"/>
                <c:pt idx="0">
                  <c:v>0</c:v>
                </c:pt>
              </c:numCache>
            </c:numRef>
          </c:val>
          <c:extLst>
            <c:ext xmlns:c16="http://schemas.microsoft.com/office/drawing/2014/chart" uri="{C3380CC4-5D6E-409C-BE32-E72D297353CC}">
              <c16:uniqueId val="{0000002F-47EF-478A-9E9C-A2647722CA57}"/>
            </c:ext>
          </c:extLst>
        </c:ser>
        <c:ser>
          <c:idx val="6"/>
          <c:order val="6"/>
          <c:dPt>
            <c:idx val="0"/>
            <c:bubble3D val="0"/>
            <c:extLst>
              <c:ext xmlns:c16="http://schemas.microsoft.com/office/drawing/2014/chart" uri="{C3380CC4-5D6E-409C-BE32-E72D297353CC}">
                <c16:uniqueId val="{00000030-47EF-478A-9E9C-A2647722CA57}"/>
              </c:ext>
            </c:extLst>
          </c:dPt>
          <c:dPt>
            <c:idx val="1"/>
            <c:bubble3D val="0"/>
            <c:extLst>
              <c:ext xmlns:c16="http://schemas.microsoft.com/office/drawing/2014/chart" uri="{C3380CC4-5D6E-409C-BE32-E72D297353CC}">
                <c16:uniqueId val="{00000031-47EF-478A-9E9C-A2647722CA57}"/>
              </c:ext>
            </c:extLst>
          </c:dPt>
          <c:dPt>
            <c:idx val="2"/>
            <c:bubble3D val="0"/>
            <c:extLst>
              <c:ext xmlns:c16="http://schemas.microsoft.com/office/drawing/2014/chart" uri="{C3380CC4-5D6E-409C-BE32-E72D297353CC}">
                <c16:uniqueId val="{00000032-47EF-478A-9E9C-A2647722CA57}"/>
              </c:ext>
            </c:extLst>
          </c:dPt>
          <c:dPt>
            <c:idx val="3"/>
            <c:bubble3D val="0"/>
            <c:extLst>
              <c:ext xmlns:c16="http://schemas.microsoft.com/office/drawing/2014/chart" uri="{C3380CC4-5D6E-409C-BE32-E72D297353CC}">
                <c16:uniqueId val="{00000033-47EF-478A-9E9C-A2647722CA57}"/>
              </c:ext>
            </c:extLst>
          </c:dPt>
          <c:dPt>
            <c:idx val="4"/>
            <c:bubble3D val="0"/>
            <c:extLst>
              <c:ext xmlns:c16="http://schemas.microsoft.com/office/drawing/2014/chart" uri="{C3380CC4-5D6E-409C-BE32-E72D297353CC}">
                <c16:uniqueId val="{00000034-47EF-478A-9E9C-A2647722CA57}"/>
              </c:ext>
            </c:extLst>
          </c:dPt>
          <c:dPt>
            <c:idx val="5"/>
            <c:bubble3D val="0"/>
            <c:extLst>
              <c:ext xmlns:c16="http://schemas.microsoft.com/office/drawing/2014/chart" uri="{C3380CC4-5D6E-409C-BE32-E72D297353CC}">
                <c16:uniqueId val="{00000035-47EF-478A-9E9C-A2647722CA57}"/>
              </c:ext>
            </c:extLst>
          </c:dPt>
          <c:dPt>
            <c:idx val="6"/>
            <c:bubble3D val="0"/>
            <c:extLst>
              <c:ext xmlns:c16="http://schemas.microsoft.com/office/drawing/2014/chart" uri="{C3380CC4-5D6E-409C-BE32-E72D297353CC}">
                <c16:uniqueId val="{00000036-47EF-478A-9E9C-A2647722CA5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Split'!$D$22,'14. Results - Percentage Split'!$D$24,'14. Results - Percentage Split'!$D$26,'14. Results - Percentage Split'!$D$28,'14. Results - Percentage Split'!$D$30,'14. Results - Percentage Split'!$D$32,'14. Results - Percentage Split'!$D$34)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37-47EF-478A-9E9C-A2647722CA57}"/>
            </c:ext>
          </c:extLst>
        </c:ser>
        <c:ser>
          <c:idx val="7"/>
          <c:order val="7"/>
          <c:dPt>
            <c:idx val="0"/>
            <c:bubble3D val="0"/>
            <c:extLst>
              <c:ext xmlns:c16="http://schemas.microsoft.com/office/drawing/2014/chart" uri="{C3380CC4-5D6E-409C-BE32-E72D297353CC}">
                <c16:uniqueId val="{00000038-47EF-478A-9E9C-A2647722CA57}"/>
              </c:ext>
            </c:extLst>
          </c:dPt>
          <c:dPt>
            <c:idx val="1"/>
            <c:bubble3D val="0"/>
            <c:extLst>
              <c:ext xmlns:c16="http://schemas.microsoft.com/office/drawing/2014/chart" uri="{C3380CC4-5D6E-409C-BE32-E72D297353CC}">
                <c16:uniqueId val="{00000039-47EF-478A-9E9C-A2647722CA57}"/>
              </c:ext>
            </c:extLst>
          </c:dPt>
          <c:dPt>
            <c:idx val="2"/>
            <c:bubble3D val="0"/>
            <c:extLst>
              <c:ext xmlns:c16="http://schemas.microsoft.com/office/drawing/2014/chart" uri="{C3380CC4-5D6E-409C-BE32-E72D297353CC}">
                <c16:uniqueId val="{0000003A-47EF-478A-9E9C-A2647722CA57}"/>
              </c:ext>
            </c:extLst>
          </c:dPt>
          <c:dPt>
            <c:idx val="3"/>
            <c:bubble3D val="0"/>
            <c:extLst>
              <c:ext xmlns:c16="http://schemas.microsoft.com/office/drawing/2014/chart" uri="{C3380CC4-5D6E-409C-BE32-E72D297353CC}">
                <c16:uniqueId val="{0000003B-47EF-478A-9E9C-A2647722CA57}"/>
              </c:ext>
            </c:extLst>
          </c:dPt>
          <c:dPt>
            <c:idx val="4"/>
            <c:bubble3D val="0"/>
            <c:extLst>
              <c:ext xmlns:c16="http://schemas.microsoft.com/office/drawing/2014/chart" uri="{C3380CC4-5D6E-409C-BE32-E72D297353CC}">
                <c16:uniqueId val="{0000003C-47EF-478A-9E9C-A2647722CA57}"/>
              </c:ext>
            </c:extLst>
          </c:dPt>
          <c:dPt>
            <c:idx val="5"/>
            <c:bubble3D val="0"/>
            <c:extLst>
              <c:ext xmlns:c16="http://schemas.microsoft.com/office/drawing/2014/chart" uri="{C3380CC4-5D6E-409C-BE32-E72D297353CC}">
                <c16:uniqueId val="{0000003D-47EF-478A-9E9C-A2647722CA57}"/>
              </c:ext>
            </c:extLst>
          </c:dPt>
          <c:dPt>
            <c:idx val="6"/>
            <c:bubble3D val="0"/>
            <c:extLst>
              <c:ext xmlns:c16="http://schemas.microsoft.com/office/drawing/2014/chart" uri="{C3380CC4-5D6E-409C-BE32-E72D297353CC}">
                <c16:uniqueId val="{0000003E-47EF-478A-9E9C-A2647722CA5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Split'!$D$22,'14. Results - Percentage Split'!$D$24,'14. Results - Percentage Split'!$D$26,'14. Results - Percentage Split'!$D$28,'14. Results - Percentage Split'!$D$30,'14. Results - Percentage Split'!$D$32,'14. Results - Percentage Split'!$D$34)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Split'!$D$48</c:f>
              <c:numCache>
                <c:formatCode>General</c:formatCode>
                <c:ptCount val="1"/>
                <c:pt idx="0">
                  <c:v>0</c:v>
                </c:pt>
              </c:numCache>
            </c:numRef>
          </c:val>
          <c:extLst>
            <c:ext xmlns:c16="http://schemas.microsoft.com/office/drawing/2014/chart" uri="{C3380CC4-5D6E-409C-BE32-E72D297353CC}">
              <c16:uniqueId val="{0000003F-47EF-478A-9E9C-A2647722CA57}"/>
            </c:ext>
          </c:extLst>
        </c:ser>
        <c:ser>
          <c:idx val="8"/>
          <c:order val="8"/>
          <c:dPt>
            <c:idx val="0"/>
            <c:bubble3D val="0"/>
            <c:extLst>
              <c:ext xmlns:c16="http://schemas.microsoft.com/office/drawing/2014/chart" uri="{C3380CC4-5D6E-409C-BE32-E72D297353CC}">
                <c16:uniqueId val="{00000040-47EF-478A-9E9C-A2647722CA57}"/>
              </c:ext>
            </c:extLst>
          </c:dPt>
          <c:dPt>
            <c:idx val="1"/>
            <c:bubble3D val="0"/>
            <c:extLst>
              <c:ext xmlns:c16="http://schemas.microsoft.com/office/drawing/2014/chart" uri="{C3380CC4-5D6E-409C-BE32-E72D297353CC}">
                <c16:uniqueId val="{00000041-47EF-478A-9E9C-A2647722CA57}"/>
              </c:ext>
            </c:extLst>
          </c:dPt>
          <c:dPt>
            <c:idx val="2"/>
            <c:bubble3D val="0"/>
            <c:extLst>
              <c:ext xmlns:c16="http://schemas.microsoft.com/office/drawing/2014/chart" uri="{C3380CC4-5D6E-409C-BE32-E72D297353CC}">
                <c16:uniqueId val="{00000042-47EF-478A-9E9C-A2647722CA57}"/>
              </c:ext>
            </c:extLst>
          </c:dPt>
          <c:dPt>
            <c:idx val="3"/>
            <c:bubble3D val="0"/>
            <c:extLst>
              <c:ext xmlns:c16="http://schemas.microsoft.com/office/drawing/2014/chart" uri="{C3380CC4-5D6E-409C-BE32-E72D297353CC}">
                <c16:uniqueId val="{00000043-47EF-478A-9E9C-A2647722CA57}"/>
              </c:ext>
            </c:extLst>
          </c:dPt>
          <c:dPt>
            <c:idx val="4"/>
            <c:bubble3D val="0"/>
            <c:extLst>
              <c:ext xmlns:c16="http://schemas.microsoft.com/office/drawing/2014/chart" uri="{C3380CC4-5D6E-409C-BE32-E72D297353CC}">
                <c16:uniqueId val="{00000044-47EF-478A-9E9C-A2647722CA57}"/>
              </c:ext>
            </c:extLst>
          </c:dPt>
          <c:dPt>
            <c:idx val="5"/>
            <c:bubble3D val="0"/>
            <c:extLst>
              <c:ext xmlns:c16="http://schemas.microsoft.com/office/drawing/2014/chart" uri="{C3380CC4-5D6E-409C-BE32-E72D297353CC}">
                <c16:uniqueId val="{00000045-47EF-478A-9E9C-A2647722CA57}"/>
              </c:ext>
            </c:extLst>
          </c:dPt>
          <c:dPt>
            <c:idx val="6"/>
            <c:bubble3D val="0"/>
            <c:extLst>
              <c:ext xmlns:c16="http://schemas.microsoft.com/office/drawing/2014/chart" uri="{C3380CC4-5D6E-409C-BE32-E72D297353CC}">
                <c16:uniqueId val="{00000046-47EF-478A-9E9C-A2647722CA5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Split'!$D$22,'14. Results - Percentage Split'!$D$24,'14. Results - Percentage Split'!$D$26,'14. Results - Percentage Split'!$D$28,'14. Results - Percentage Split'!$D$30,'14. Results - Percentage Split'!$D$32,'14. Results - Percentage Split'!$D$34)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47-47EF-478A-9E9C-A2647722CA57}"/>
            </c:ext>
          </c:extLst>
        </c:ser>
        <c:ser>
          <c:idx val="9"/>
          <c:order val="9"/>
          <c:dPt>
            <c:idx val="0"/>
            <c:bubble3D val="0"/>
            <c:extLst>
              <c:ext xmlns:c16="http://schemas.microsoft.com/office/drawing/2014/chart" uri="{C3380CC4-5D6E-409C-BE32-E72D297353CC}">
                <c16:uniqueId val="{00000048-47EF-478A-9E9C-A2647722CA57}"/>
              </c:ext>
            </c:extLst>
          </c:dPt>
          <c:dPt>
            <c:idx val="1"/>
            <c:bubble3D val="0"/>
            <c:extLst>
              <c:ext xmlns:c16="http://schemas.microsoft.com/office/drawing/2014/chart" uri="{C3380CC4-5D6E-409C-BE32-E72D297353CC}">
                <c16:uniqueId val="{00000049-47EF-478A-9E9C-A2647722CA57}"/>
              </c:ext>
            </c:extLst>
          </c:dPt>
          <c:dPt>
            <c:idx val="2"/>
            <c:bubble3D val="0"/>
            <c:extLst>
              <c:ext xmlns:c16="http://schemas.microsoft.com/office/drawing/2014/chart" uri="{C3380CC4-5D6E-409C-BE32-E72D297353CC}">
                <c16:uniqueId val="{0000004A-47EF-478A-9E9C-A2647722CA57}"/>
              </c:ext>
            </c:extLst>
          </c:dPt>
          <c:dPt>
            <c:idx val="3"/>
            <c:bubble3D val="0"/>
            <c:extLst>
              <c:ext xmlns:c16="http://schemas.microsoft.com/office/drawing/2014/chart" uri="{C3380CC4-5D6E-409C-BE32-E72D297353CC}">
                <c16:uniqueId val="{0000004B-47EF-478A-9E9C-A2647722CA57}"/>
              </c:ext>
            </c:extLst>
          </c:dPt>
          <c:dPt>
            <c:idx val="4"/>
            <c:bubble3D val="0"/>
            <c:extLst>
              <c:ext xmlns:c16="http://schemas.microsoft.com/office/drawing/2014/chart" uri="{C3380CC4-5D6E-409C-BE32-E72D297353CC}">
                <c16:uniqueId val="{0000004C-47EF-478A-9E9C-A2647722CA57}"/>
              </c:ext>
            </c:extLst>
          </c:dPt>
          <c:dPt>
            <c:idx val="5"/>
            <c:bubble3D val="0"/>
            <c:extLst>
              <c:ext xmlns:c16="http://schemas.microsoft.com/office/drawing/2014/chart" uri="{C3380CC4-5D6E-409C-BE32-E72D297353CC}">
                <c16:uniqueId val="{0000004D-47EF-478A-9E9C-A2647722CA57}"/>
              </c:ext>
            </c:extLst>
          </c:dPt>
          <c:dPt>
            <c:idx val="6"/>
            <c:bubble3D val="0"/>
            <c:extLst>
              <c:ext xmlns:c16="http://schemas.microsoft.com/office/drawing/2014/chart" uri="{C3380CC4-5D6E-409C-BE32-E72D297353CC}">
                <c16:uniqueId val="{0000004E-47EF-478A-9E9C-A2647722CA5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Split'!$D$22,'14. Results - Percentage Split'!$D$24,'14. Results - Percentage Split'!$D$26,'14. Results - Percentage Split'!$D$28,'14. Results - Percentage Split'!$D$30,'14. Results - Percentage Split'!$D$32,'14. Results - Percentage Split'!$D$34)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Split'!$E$48</c:f>
              <c:numCache>
                <c:formatCode>0%</c:formatCode>
                <c:ptCount val="1"/>
                <c:pt idx="0">
                  <c:v>0</c:v>
                </c:pt>
              </c:numCache>
            </c:numRef>
          </c:val>
          <c:extLst>
            <c:ext xmlns:c16="http://schemas.microsoft.com/office/drawing/2014/chart" uri="{C3380CC4-5D6E-409C-BE32-E72D297353CC}">
              <c16:uniqueId val="{0000004F-47EF-478A-9E9C-A2647722CA57}"/>
            </c:ext>
          </c:extLst>
        </c:ser>
        <c:ser>
          <c:idx val="10"/>
          <c:order val="10"/>
          <c:dPt>
            <c:idx val="0"/>
            <c:bubble3D val="0"/>
            <c:extLst>
              <c:ext xmlns:c16="http://schemas.microsoft.com/office/drawing/2014/chart" uri="{C3380CC4-5D6E-409C-BE32-E72D297353CC}">
                <c16:uniqueId val="{00000050-47EF-478A-9E9C-A2647722CA57}"/>
              </c:ext>
            </c:extLst>
          </c:dPt>
          <c:dPt>
            <c:idx val="1"/>
            <c:bubble3D val="0"/>
            <c:extLst>
              <c:ext xmlns:c16="http://schemas.microsoft.com/office/drawing/2014/chart" uri="{C3380CC4-5D6E-409C-BE32-E72D297353CC}">
                <c16:uniqueId val="{00000051-47EF-478A-9E9C-A2647722CA57}"/>
              </c:ext>
            </c:extLst>
          </c:dPt>
          <c:dPt>
            <c:idx val="2"/>
            <c:bubble3D val="0"/>
            <c:extLst>
              <c:ext xmlns:c16="http://schemas.microsoft.com/office/drawing/2014/chart" uri="{C3380CC4-5D6E-409C-BE32-E72D297353CC}">
                <c16:uniqueId val="{00000052-47EF-478A-9E9C-A2647722CA57}"/>
              </c:ext>
            </c:extLst>
          </c:dPt>
          <c:dPt>
            <c:idx val="3"/>
            <c:bubble3D val="0"/>
            <c:extLst>
              <c:ext xmlns:c16="http://schemas.microsoft.com/office/drawing/2014/chart" uri="{C3380CC4-5D6E-409C-BE32-E72D297353CC}">
                <c16:uniqueId val="{00000053-47EF-478A-9E9C-A2647722CA57}"/>
              </c:ext>
            </c:extLst>
          </c:dPt>
          <c:dPt>
            <c:idx val="4"/>
            <c:bubble3D val="0"/>
            <c:extLst>
              <c:ext xmlns:c16="http://schemas.microsoft.com/office/drawing/2014/chart" uri="{C3380CC4-5D6E-409C-BE32-E72D297353CC}">
                <c16:uniqueId val="{00000054-47EF-478A-9E9C-A2647722CA57}"/>
              </c:ext>
            </c:extLst>
          </c:dPt>
          <c:dPt>
            <c:idx val="5"/>
            <c:bubble3D val="0"/>
            <c:extLst>
              <c:ext xmlns:c16="http://schemas.microsoft.com/office/drawing/2014/chart" uri="{C3380CC4-5D6E-409C-BE32-E72D297353CC}">
                <c16:uniqueId val="{00000055-47EF-478A-9E9C-A2647722CA57}"/>
              </c:ext>
            </c:extLst>
          </c:dPt>
          <c:dPt>
            <c:idx val="6"/>
            <c:bubble3D val="0"/>
            <c:extLst>
              <c:ext xmlns:c16="http://schemas.microsoft.com/office/drawing/2014/chart" uri="{C3380CC4-5D6E-409C-BE32-E72D297353CC}">
                <c16:uniqueId val="{00000056-47EF-478A-9E9C-A2647722CA5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Split'!$D$22,'14. Results - Percentage Split'!$D$24,'14. Results - Percentage Split'!$D$26,'14. Results - Percentage Split'!$D$28,'14. Results - Percentage Split'!$D$30,'14. Results - Percentage Split'!$D$32,'14. Results - Percentage Split'!$D$34)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Split'!$D$52</c:f>
              <c:numCache>
                <c:formatCode>General</c:formatCode>
                <c:ptCount val="1"/>
                <c:pt idx="0">
                  <c:v>0</c:v>
                </c:pt>
              </c:numCache>
            </c:numRef>
          </c:val>
          <c:extLst>
            <c:ext xmlns:c16="http://schemas.microsoft.com/office/drawing/2014/chart" uri="{C3380CC4-5D6E-409C-BE32-E72D297353CC}">
              <c16:uniqueId val="{00000057-47EF-478A-9E9C-A2647722CA57}"/>
            </c:ext>
          </c:extLst>
        </c:ser>
        <c:ser>
          <c:idx val="11"/>
          <c:order val="11"/>
          <c:dPt>
            <c:idx val="0"/>
            <c:bubble3D val="0"/>
            <c:extLst>
              <c:ext xmlns:c16="http://schemas.microsoft.com/office/drawing/2014/chart" uri="{C3380CC4-5D6E-409C-BE32-E72D297353CC}">
                <c16:uniqueId val="{00000058-47EF-478A-9E9C-A2647722CA57}"/>
              </c:ext>
            </c:extLst>
          </c:dPt>
          <c:dPt>
            <c:idx val="1"/>
            <c:bubble3D val="0"/>
            <c:extLst>
              <c:ext xmlns:c16="http://schemas.microsoft.com/office/drawing/2014/chart" uri="{C3380CC4-5D6E-409C-BE32-E72D297353CC}">
                <c16:uniqueId val="{00000059-47EF-478A-9E9C-A2647722CA57}"/>
              </c:ext>
            </c:extLst>
          </c:dPt>
          <c:dPt>
            <c:idx val="2"/>
            <c:bubble3D val="0"/>
            <c:extLst>
              <c:ext xmlns:c16="http://schemas.microsoft.com/office/drawing/2014/chart" uri="{C3380CC4-5D6E-409C-BE32-E72D297353CC}">
                <c16:uniqueId val="{0000005A-47EF-478A-9E9C-A2647722CA57}"/>
              </c:ext>
            </c:extLst>
          </c:dPt>
          <c:dPt>
            <c:idx val="3"/>
            <c:bubble3D val="0"/>
            <c:extLst>
              <c:ext xmlns:c16="http://schemas.microsoft.com/office/drawing/2014/chart" uri="{C3380CC4-5D6E-409C-BE32-E72D297353CC}">
                <c16:uniqueId val="{0000005B-47EF-478A-9E9C-A2647722CA57}"/>
              </c:ext>
            </c:extLst>
          </c:dPt>
          <c:dPt>
            <c:idx val="4"/>
            <c:bubble3D val="0"/>
            <c:extLst>
              <c:ext xmlns:c16="http://schemas.microsoft.com/office/drawing/2014/chart" uri="{C3380CC4-5D6E-409C-BE32-E72D297353CC}">
                <c16:uniqueId val="{0000005C-47EF-478A-9E9C-A2647722CA57}"/>
              </c:ext>
            </c:extLst>
          </c:dPt>
          <c:dPt>
            <c:idx val="5"/>
            <c:bubble3D val="0"/>
            <c:extLst>
              <c:ext xmlns:c16="http://schemas.microsoft.com/office/drawing/2014/chart" uri="{C3380CC4-5D6E-409C-BE32-E72D297353CC}">
                <c16:uniqueId val="{0000005D-47EF-478A-9E9C-A2647722CA57}"/>
              </c:ext>
            </c:extLst>
          </c:dPt>
          <c:dPt>
            <c:idx val="6"/>
            <c:bubble3D val="0"/>
            <c:extLst>
              <c:ext xmlns:c16="http://schemas.microsoft.com/office/drawing/2014/chart" uri="{C3380CC4-5D6E-409C-BE32-E72D297353CC}">
                <c16:uniqueId val="{0000005E-47EF-478A-9E9C-A2647722CA5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Split'!$D$22,'14. Results - Percentage Split'!$D$24,'14. Results - Percentage Split'!$D$26,'14. Results - Percentage Split'!$D$28,'14. Results - Percentage Split'!$D$30,'14. Results - Percentage Split'!$D$32,'14. Results - Percentage Split'!$D$34)</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Split'!$E$52</c:f>
              <c:numCache>
                <c:formatCode>0%</c:formatCode>
                <c:ptCount val="1"/>
                <c:pt idx="0">
                  <c:v>0</c:v>
                </c:pt>
              </c:numCache>
            </c:numRef>
          </c:val>
          <c:extLst>
            <c:ext xmlns:c16="http://schemas.microsoft.com/office/drawing/2014/chart" uri="{C3380CC4-5D6E-409C-BE32-E72D297353CC}">
              <c16:uniqueId val="{0000005F-47EF-478A-9E9C-A2647722CA5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t>Scope 1 Emissions by GHG</a:t>
            </a:r>
          </a:p>
        </c:rich>
      </c:tx>
      <c:layout>
        <c:manualLayout>
          <c:xMode val="edge"/>
          <c:yMode val="edge"/>
          <c:x val="0.11124015748031496"/>
          <c:y val="1.9398959213143339E-4"/>
        </c:manualLayout>
      </c:layout>
      <c:overlay val="0"/>
      <c:spPr>
        <a:noFill/>
        <a:ln w="25400">
          <a:noFill/>
        </a:ln>
      </c:spPr>
    </c:title>
    <c:autoTitleDeleted val="0"/>
    <c:plotArea>
      <c:layout>
        <c:manualLayout>
          <c:layoutTarget val="inner"/>
          <c:xMode val="edge"/>
          <c:yMode val="edge"/>
          <c:x val="0.33333430214815307"/>
          <c:y val="0.4637223974763407"/>
          <c:w val="0.34226289952712147"/>
          <c:h val="0.36277602523659308"/>
        </c:manualLayout>
      </c:layout>
      <c:pieChart>
        <c:varyColors val="1"/>
        <c:ser>
          <c:idx val="0"/>
          <c:order val="0"/>
          <c:dPt>
            <c:idx val="0"/>
            <c:bubble3D val="0"/>
            <c:extLst>
              <c:ext xmlns:c16="http://schemas.microsoft.com/office/drawing/2014/chart" uri="{C3380CC4-5D6E-409C-BE32-E72D297353CC}">
                <c16:uniqueId val="{00000000-432A-4AAB-B385-82BC79C2F467}"/>
              </c:ext>
            </c:extLst>
          </c:dPt>
          <c:dPt>
            <c:idx val="1"/>
            <c:bubble3D val="0"/>
            <c:extLst>
              <c:ext xmlns:c16="http://schemas.microsoft.com/office/drawing/2014/chart" uri="{C3380CC4-5D6E-409C-BE32-E72D297353CC}">
                <c16:uniqueId val="{00000001-432A-4AAB-B385-82BC79C2F467}"/>
              </c:ext>
            </c:extLst>
          </c:dPt>
          <c:dPt>
            <c:idx val="2"/>
            <c:bubble3D val="0"/>
            <c:extLst>
              <c:ext xmlns:c16="http://schemas.microsoft.com/office/drawing/2014/chart" uri="{C3380CC4-5D6E-409C-BE32-E72D297353CC}">
                <c16:uniqueId val="{00000002-432A-4AAB-B385-82BC79C2F467}"/>
              </c:ext>
            </c:extLst>
          </c:dPt>
          <c:dPt>
            <c:idx val="3"/>
            <c:bubble3D val="0"/>
            <c:extLst>
              <c:ext xmlns:c16="http://schemas.microsoft.com/office/drawing/2014/chart" uri="{C3380CC4-5D6E-409C-BE32-E72D297353CC}">
                <c16:uniqueId val="{00000003-432A-4AAB-B385-82BC79C2F467}"/>
              </c:ext>
            </c:extLst>
          </c:dPt>
          <c:dPt>
            <c:idx val="4"/>
            <c:bubble3D val="0"/>
            <c:extLst>
              <c:ext xmlns:c16="http://schemas.microsoft.com/office/drawing/2014/chart" uri="{C3380CC4-5D6E-409C-BE32-E72D297353CC}">
                <c16:uniqueId val="{00000004-432A-4AAB-B385-82BC79C2F467}"/>
              </c:ext>
            </c:extLst>
          </c:dPt>
          <c:dPt>
            <c:idx val="5"/>
            <c:bubble3D val="0"/>
            <c:extLst>
              <c:ext xmlns:c16="http://schemas.microsoft.com/office/drawing/2014/chart" uri="{C3380CC4-5D6E-409C-BE32-E72D297353CC}">
                <c16:uniqueId val="{00000005-432A-4AAB-B385-82BC79C2F467}"/>
              </c:ext>
            </c:extLst>
          </c:dPt>
          <c:dPt>
            <c:idx val="6"/>
            <c:bubble3D val="0"/>
            <c:extLst>
              <c:ext xmlns:c16="http://schemas.microsoft.com/office/drawing/2014/chart" uri="{C3380CC4-5D6E-409C-BE32-E72D297353CC}">
                <c16:uniqueId val="{00000006-432A-4AAB-B385-82BC79C2F467}"/>
              </c:ext>
            </c:extLst>
          </c:dPt>
          <c:dLbls>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Split'!$E$22,'14. Results - Percentage Split'!$E$24,'14. Results - Percentage Split'!$E$26,'14. Results - Percentage Split'!$E$28,'14. Results - Percentage Split'!$E$30,'14. Results - Percentage Split'!$E$32,'14. Results - Percentage Split'!$E$34)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7-432A-4AAB-B385-82BC79C2F467}"/>
            </c:ext>
          </c:extLst>
        </c:ser>
        <c:ser>
          <c:idx val="1"/>
          <c:order val="1"/>
          <c:dPt>
            <c:idx val="0"/>
            <c:bubble3D val="0"/>
            <c:extLst>
              <c:ext xmlns:c16="http://schemas.microsoft.com/office/drawing/2014/chart" uri="{C3380CC4-5D6E-409C-BE32-E72D297353CC}">
                <c16:uniqueId val="{00000008-432A-4AAB-B385-82BC79C2F467}"/>
              </c:ext>
            </c:extLst>
          </c:dPt>
          <c:dPt>
            <c:idx val="1"/>
            <c:bubble3D val="0"/>
            <c:extLst>
              <c:ext xmlns:c16="http://schemas.microsoft.com/office/drawing/2014/chart" uri="{C3380CC4-5D6E-409C-BE32-E72D297353CC}">
                <c16:uniqueId val="{00000009-432A-4AAB-B385-82BC79C2F467}"/>
              </c:ext>
            </c:extLst>
          </c:dPt>
          <c:dPt>
            <c:idx val="2"/>
            <c:bubble3D val="0"/>
            <c:extLst>
              <c:ext xmlns:c16="http://schemas.microsoft.com/office/drawing/2014/chart" uri="{C3380CC4-5D6E-409C-BE32-E72D297353CC}">
                <c16:uniqueId val="{0000000A-432A-4AAB-B385-82BC79C2F467}"/>
              </c:ext>
            </c:extLst>
          </c:dPt>
          <c:dPt>
            <c:idx val="3"/>
            <c:bubble3D val="0"/>
            <c:extLst>
              <c:ext xmlns:c16="http://schemas.microsoft.com/office/drawing/2014/chart" uri="{C3380CC4-5D6E-409C-BE32-E72D297353CC}">
                <c16:uniqueId val="{0000000B-432A-4AAB-B385-82BC79C2F467}"/>
              </c:ext>
            </c:extLst>
          </c:dPt>
          <c:dPt>
            <c:idx val="4"/>
            <c:bubble3D val="0"/>
            <c:extLst>
              <c:ext xmlns:c16="http://schemas.microsoft.com/office/drawing/2014/chart" uri="{C3380CC4-5D6E-409C-BE32-E72D297353CC}">
                <c16:uniqueId val="{0000000C-432A-4AAB-B385-82BC79C2F467}"/>
              </c:ext>
            </c:extLst>
          </c:dPt>
          <c:dPt>
            <c:idx val="5"/>
            <c:bubble3D val="0"/>
            <c:extLst>
              <c:ext xmlns:c16="http://schemas.microsoft.com/office/drawing/2014/chart" uri="{C3380CC4-5D6E-409C-BE32-E72D297353CC}">
                <c16:uniqueId val="{0000000D-432A-4AAB-B385-82BC79C2F467}"/>
              </c:ext>
            </c:extLst>
          </c:dPt>
          <c:dPt>
            <c:idx val="6"/>
            <c:bubble3D val="0"/>
            <c:extLst>
              <c:ext xmlns:c16="http://schemas.microsoft.com/office/drawing/2014/chart" uri="{C3380CC4-5D6E-409C-BE32-E72D297353CC}">
                <c16:uniqueId val="{0000000E-432A-4AAB-B385-82BC79C2F46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Split'!$E$42</c:f>
              <c:numCache>
                <c:formatCode>0%</c:formatCode>
                <c:ptCount val="1"/>
                <c:pt idx="0">
                  <c:v>0</c:v>
                </c:pt>
              </c:numCache>
            </c:numRef>
          </c:val>
          <c:extLst>
            <c:ext xmlns:c16="http://schemas.microsoft.com/office/drawing/2014/chart" uri="{C3380CC4-5D6E-409C-BE32-E72D297353CC}">
              <c16:uniqueId val="{0000000F-432A-4AAB-B385-82BC79C2F467}"/>
            </c:ext>
          </c:extLst>
        </c:ser>
        <c:ser>
          <c:idx val="2"/>
          <c:order val="2"/>
          <c:dPt>
            <c:idx val="0"/>
            <c:bubble3D val="0"/>
            <c:extLst>
              <c:ext xmlns:c16="http://schemas.microsoft.com/office/drawing/2014/chart" uri="{C3380CC4-5D6E-409C-BE32-E72D297353CC}">
                <c16:uniqueId val="{00000010-432A-4AAB-B385-82BC79C2F467}"/>
              </c:ext>
            </c:extLst>
          </c:dPt>
          <c:dPt>
            <c:idx val="1"/>
            <c:bubble3D val="0"/>
            <c:extLst>
              <c:ext xmlns:c16="http://schemas.microsoft.com/office/drawing/2014/chart" uri="{C3380CC4-5D6E-409C-BE32-E72D297353CC}">
                <c16:uniqueId val="{00000011-432A-4AAB-B385-82BC79C2F467}"/>
              </c:ext>
            </c:extLst>
          </c:dPt>
          <c:dPt>
            <c:idx val="2"/>
            <c:bubble3D val="0"/>
            <c:extLst>
              <c:ext xmlns:c16="http://schemas.microsoft.com/office/drawing/2014/chart" uri="{C3380CC4-5D6E-409C-BE32-E72D297353CC}">
                <c16:uniqueId val="{00000012-432A-4AAB-B385-82BC79C2F467}"/>
              </c:ext>
            </c:extLst>
          </c:dPt>
          <c:dPt>
            <c:idx val="3"/>
            <c:bubble3D val="0"/>
            <c:extLst>
              <c:ext xmlns:c16="http://schemas.microsoft.com/office/drawing/2014/chart" uri="{C3380CC4-5D6E-409C-BE32-E72D297353CC}">
                <c16:uniqueId val="{00000013-432A-4AAB-B385-82BC79C2F467}"/>
              </c:ext>
            </c:extLst>
          </c:dPt>
          <c:dPt>
            <c:idx val="4"/>
            <c:bubble3D val="0"/>
            <c:extLst>
              <c:ext xmlns:c16="http://schemas.microsoft.com/office/drawing/2014/chart" uri="{C3380CC4-5D6E-409C-BE32-E72D297353CC}">
                <c16:uniqueId val="{00000014-432A-4AAB-B385-82BC79C2F467}"/>
              </c:ext>
            </c:extLst>
          </c:dPt>
          <c:dPt>
            <c:idx val="5"/>
            <c:bubble3D val="0"/>
            <c:extLst>
              <c:ext xmlns:c16="http://schemas.microsoft.com/office/drawing/2014/chart" uri="{C3380CC4-5D6E-409C-BE32-E72D297353CC}">
                <c16:uniqueId val="{00000015-432A-4AAB-B385-82BC79C2F467}"/>
              </c:ext>
            </c:extLst>
          </c:dPt>
          <c:dPt>
            <c:idx val="6"/>
            <c:bubble3D val="0"/>
            <c:extLst>
              <c:ext xmlns:c16="http://schemas.microsoft.com/office/drawing/2014/chart" uri="{C3380CC4-5D6E-409C-BE32-E72D297353CC}">
                <c16:uniqueId val="{00000016-432A-4AAB-B385-82BC79C2F46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Split'!$D$44</c:f>
              <c:numCache>
                <c:formatCode>General</c:formatCode>
                <c:ptCount val="1"/>
                <c:pt idx="0">
                  <c:v>0</c:v>
                </c:pt>
              </c:numCache>
            </c:numRef>
          </c:val>
          <c:extLst>
            <c:ext xmlns:c16="http://schemas.microsoft.com/office/drawing/2014/chart" uri="{C3380CC4-5D6E-409C-BE32-E72D297353CC}">
              <c16:uniqueId val="{00000017-432A-4AAB-B385-82BC79C2F467}"/>
            </c:ext>
          </c:extLst>
        </c:ser>
        <c:ser>
          <c:idx val="3"/>
          <c:order val="3"/>
          <c:dPt>
            <c:idx val="0"/>
            <c:bubble3D val="0"/>
            <c:extLst>
              <c:ext xmlns:c16="http://schemas.microsoft.com/office/drawing/2014/chart" uri="{C3380CC4-5D6E-409C-BE32-E72D297353CC}">
                <c16:uniqueId val="{00000018-432A-4AAB-B385-82BC79C2F467}"/>
              </c:ext>
            </c:extLst>
          </c:dPt>
          <c:dPt>
            <c:idx val="1"/>
            <c:bubble3D val="0"/>
            <c:extLst>
              <c:ext xmlns:c16="http://schemas.microsoft.com/office/drawing/2014/chart" uri="{C3380CC4-5D6E-409C-BE32-E72D297353CC}">
                <c16:uniqueId val="{00000019-432A-4AAB-B385-82BC79C2F467}"/>
              </c:ext>
            </c:extLst>
          </c:dPt>
          <c:dPt>
            <c:idx val="2"/>
            <c:bubble3D val="0"/>
            <c:extLst>
              <c:ext xmlns:c16="http://schemas.microsoft.com/office/drawing/2014/chart" uri="{C3380CC4-5D6E-409C-BE32-E72D297353CC}">
                <c16:uniqueId val="{0000001A-432A-4AAB-B385-82BC79C2F467}"/>
              </c:ext>
            </c:extLst>
          </c:dPt>
          <c:dPt>
            <c:idx val="3"/>
            <c:bubble3D val="0"/>
            <c:extLst>
              <c:ext xmlns:c16="http://schemas.microsoft.com/office/drawing/2014/chart" uri="{C3380CC4-5D6E-409C-BE32-E72D297353CC}">
                <c16:uniqueId val="{0000001B-432A-4AAB-B385-82BC79C2F467}"/>
              </c:ext>
            </c:extLst>
          </c:dPt>
          <c:dPt>
            <c:idx val="4"/>
            <c:bubble3D val="0"/>
            <c:extLst>
              <c:ext xmlns:c16="http://schemas.microsoft.com/office/drawing/2014/chart" uri="{C3380CC4-5D6E-409C-BE32-E72D297353CC}">
                <c16:uniqueId val="{0000001C-432A-4AAB-B385-82BC79C2F467}"/>
              </c:ext>
            </c:extLst>
          </c:dPt>
          <c:dPt>
            <c:idx val="5"/>
            <c:bubble3D val="0"/>
            <c:extLst>
              <c:ext xmlns:c16="http://schemas.microsoft.com/office/drawing/2014/chart" uri="{C3380CC4-5D6E-409C-BE32-E72D297353CC}">
                <c16:uniqueId val="{0000001D-432A-4AAB-B385-82BC79C2F467}"/>
              </c:ext>
            </c:extLst>
          </c:dPt>
          <c:dPt>
            <c:idx val="6"/>
            <c:bubble3D val="0"/>
            <c:extLst>
              <c:ext xmlns:c16="http://schemas.microsoft.com/office/drawing/2014/chart" uri="{C3380CC4-5D6E-409C-BE32-E72D297353CC}">
                <c16:uniqueId val="{0000001E-432A-4AAB-B385-82BC79C2F46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Split'!$E$44</c:f>
              <c:numCache>
                <c:formatCode>0%</c:formatCode>
                <c:ptCount val="1"/>
                <c:pt idx="0">
                  <c:v>0</c:v>
                </c:pt>
              </c:numCache>
            </c:numRef>
          </c:val>
          <c:extLst>
            <c:ext xmlns:c16="http://schemas.microsoft.com/office/drawing/2014/chart" uri="{C3380CC4-5D6E-409C-BE32-E72D297353CC}">
              <c16:uniqueId val="{0000001F-432A-4AAB-B385-82BC79C2F467}"/>
            </c:ext>
          </c:extLst>
        </c:ser>
        <c:ser>
          <c:idx val="4"/>
          <c:order val="4"/>
          <c:dPt>
            <c:idx val="0"/>
            <c:bubble3D val="0"/>
            <c:extLst>
              <c:ext xmlns:c16="http://schemas.microsoft.com/office/drawing/2014/chart" uri="{C3380CC4-5D6E-409C-BE32-E72D297353CC}">
                <c16:uniqueId val="{00000020-432A-4AAB-B385-82BC79C2F467}"/>
              </c:ext>
            </c:extLst>
          </c:dPt>
          <c:dPt>
            <c:idx val="1"/>
            <c:bubble3D val="0"/>
            <c:extLst>
              <c:ext xmlns:c16="http://schemas.microsoft.com/office/drawing/2014/chart" uri="{C3380CC4-5D6E-409C-BE32-E72D297353CC}">
                <c16:uniqueId val="{00000021-432A-4AAB-B385-82BC79C2F467}"/>
              </c:ext>
            </c:extLst>
          </c:dPt>
          <c:dPt>
            <c:idx val="2"/>
            <c:bubble3D val="0"/>
            <c:extLst>
              <c:ext xmlns:c16="http://schemas.microsoft.com/office/drawing/2014/chart" uri="{C3380CC4-5D6E-409C-BE32-E72D297353CC}">
                <c16:uniqueId val="{00000022-432A-4AAB-B385-82BC79C2F467}"/>
              </c:ext>
            </c:extLst>
          </c:dPt>
          <c:dPt>
            <c:idx val="3"/>
            <c:bubble3D val="0"/>
            <c:extLst>
              <c:ext xmlns:c16="http://schemas.microsoft.com/office/drawing/2014/chart" uri="{C3380CC4-5D6E-409C-BE32-E72D297353CC}">
                <c16:uniqueId val="{00000023-432A-4AAB-B385-82BC79C2F467}"/>
              </c:ext>
            </c:extLst>
          </c:dPt>
          <c:dPt>
            <c:idx val="4"/>
            <c:bubble3D val="0"/>
            <c:extLst>
              <c:ext xmlns:c16="http://schemas.microsoft.com/office/drawing/2014/chart" uri="{C3380CC4-5D6E-409C-BE32-E72D297353CC}">
                <c16:uniqueId val="{00000024-432A-4AAB-B385-82BC79C2F467}"/>
              </c:ext>
            </c:extLst>
          </c:dPt>
          <c:dPt>
            <c:idx val="5"/>
            <c:bubble3D val="0"/>
            <c:extLst>
              <c:ext xmlns:c16="http://schemas.microsoft.com/office/drawing/2014/chart" uri="{C3380CC4-5D6E-409C-BE32-E72D297353CC}">
                <c16:uniqueId val="{00000025-432A-4AAB-B385-82BC79C2F467}"/>
              </c:ext>
            </c:extLst>
          </c:dPt>
          <c:dPt>
            <c:idx val="6"/>
            <c:bubble3D val="0"/>
            <c:extLst>
              <c:ext xmlns:c16="http://schemas.microsoft.com/office/drawing/2014/chart" uri="{C3380CC4-5D6E-409C-BE32-E72D297353CC}">
                <c16:uniqueId val="{00000026-432A-4AAB-B385-82BC79C2F46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Split'!$D$46</c:f>
              <c:numCache>
                <c:formatCode>General</c:formatCode>
                <c:ptCount val="1"/>
                <c:pt idx="0">
                  <c:v>0</c:v>
                </c:pt>
              </c:numCache>
            </c:numRef>
          </c:val>
          <c:extLst>
            <c:ext xmlns:c16="http://schemas.microsoft.com/office/drawing/2014/chart" uri="{C3380CC4-5D6E-409C-BE32-E72D297353CC}">
              <c16:uniqueId val="{00000027-432A-4AAB-B385-82BC79C2F467}"/>
            </c:ext>
          </c:extLst>
        </c:ser>
        <c:ser>
          <c:idx val="5"/>
          <c:order val="5"/>
          <c:dPt>
            <c:idx val="0"/>
            <c:bubble3D val="0"/>
            <c:extLst>
              <c:ext xmlns:c16="http://schemas.microsoft.com/office/drawing/2014/chart" uri="{C3380CC4-5D6E-409C-BE32-E72D297353CC}">
                <c16:uniqueId val="{00000028-432A-4AAB-B385-82BC79C2F467}"/>
              </c:ext>
            </c:extLst>
          </c:dPt>
          <c:dPt>
            <c:idx val="1"/>
            <c:bubble3D val="0"/>
            <c:extLst>
              <c:ext xmlns:c16="http://schemas.microsoft.com/office/drawing/2014/chart" uri="{C3380CC4-5D6E-409C-BE32-E72D297353CC}">
                <c16:uniqueId val="{00000029-432A-4AAB-B385-82BC79C2F467}"/>
              </c:ext>
            </c:extLst>
          </c:dPt>
          <c:dPt>
            <c:idx val="2"/>
            <c:bubble3D val="0"/>
            <c:extLst>
              <c:ext xmlns:c16="http://schemas.microsoft.com/office/drawing/2014/chart" uri="{C3380CC4-5D6E-409C-BE32-E72D297353CC}">
                <c16:uniqueId val="{0000002A-432A-4AAB-B385-82BC79C2F467}"/>
              </c:ext>
            </c:extLst>
          </c:dPt>
          <c:dPt>
            <c:idx val="3"/>
            <c:bubble3D val="0"/>
            <c:extLst>
              <c:ext xmlns:c16="http://schemas.microsoft.com/office/drawing/2014/chart" uri="{C3380CC4-5D6E-409C-BE32-E72D297353CC}">
                <c16:uniqueId val="{0000002B-432A-4AAB-B385-82BC79C2F467}"/>
              </c:ext>
            </c:extLst>
          </c:dPt>
          <c:dPt>
            <c:idx val="4"/>
            <c:bubble3D val="0"/>
            <c:extLst>
              <c:ext xmlns:c16="http://schemas.microsoft.com/office/drawing/2014/chart" uri="{C3380CC4-5D6E-409C-BE32-E72D297353CC}">
                <c16:uniqueId val="{0000002C-432A-4AAB-B385-82BC79C2F467}"/>
              </c:ext>
            </c:extLst>
          </c:dPt>
          <c:dPt>
            <c:idx val="5"/>
            <c:bubble3D val="0"/>
            <c:extLst>
              <c:ext xmlns:c16="http://schemas.microsoft.com/office/drawing/2014/chart" uri="{C3380CC4-5D6E-409C-BE32-E72D297353CC}">
                <c16:uniqueId val="{0000002D-432A-4AAB-B385-82BC79C2F467}"/>
              </c:ext>
            </c:extLst>
          </c:dPt>
          <c:dPt>
            <c:idx val="6"/>
            <c:bubble3D val="0"/>
            <c:extLst>
              <c:ext xmlns:c16="http://schemas.microsoft.com/office/drawing/2014/chart" uri="{C3380CC4-5D6E-409C-BE32-E72D297353CC}">
                <c16:uniqueId val="{0000002E-432A-4AAB-B385-82BC79C2F46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Split'!$E$46</c:f>
              <c:numCache>
                <c:formatCode>0%</c:formatCode>
                <c:ptCount val="1"/>
                <c:pt idx="0">
                  <c:v>0</c:v>
                </c:pt>
              </c:numCache>
            </c:numRef>
          </c:val>
          <c:extLst>
            <c:ext xmlns:c16="http://schemas.microsoft.com/office/drawing/2014/chart" uri="{C3380CC4-5D6E-409C-BE32-E72D297353CC}">
              <c16:uniqueId val="{0000002F-432A-4AAB-B385-82BC79C2F467}"/>
            </c:ext>
          </c:extLst>
        </c:ser>
        <c:ser>
          <c:idx val="6"/>
          <c:order val="6"/>
          <c:dPt>
            <c:idx val="0"/>
            <c:bubble3D val="0"/>
            <c:extLst>
              <c:ext xmlns:c16="http://schemas.microsoft.com/office/drawing/2014/chart" uri="{C3380CC4-5D6E-409C-BE32-E72D297353CC}">
                <c16:uniqueId val="{00000030-432A-4AAB-B385-82BC79C2F467}"/>
              </c:ext>
            </c:extLst>
          </c:dPt>
          <c:dPt>
            <c:idx val="1"/>
            <c:bubble3D val="0"/>
            <c:extLst>
              <c:ext xmlns:c16="http://schemas.microsoft.com/office/drawing/2014/chart" uri="{C3380CC4-5D6E-409C-BE32-E72D297353CC}">
                <c16:uniqueId val="{00000031-432A-4AAB-B385-82BC79C2F467}"/>
              </c:ext>
            </c:extLst>
          </c:dPt>
          <c:dPt>
            <c:idx val="2"/>
            <c:bubble3D val="0"/>
            <c:extLst>
              <c:ext xmlns:c16="http://schemas.microsoft.com/office/drawing/2014/chart" uri="{C3380CC4-5D6E-409C-BE32-E72D297353CC}">
                <c16:uniqueId val="{00000032-432A-4AAB-B385-82BC79C2F467}"/>
              </c:ext>
            </c:extLst>
          </c:dPt>
          <c:dPt>
            <c:idx val="3"/>
            <c:bubble3D val="0"/>
            <c:extLst>
              <c:ext xmlns:c16="http://schemas.microsoft.com/office/drawing/2014/chart" uri="{C3380CC4-5D6E-409C-BE32-E72D297353CC}">
                <c16:uniqueId val="{00000033-432A-4AAB-B385-82BC79C2F467}"/>
              </c:ext>
            </c:extLst>
          </c:dPt>
          <c:dPt>
            <c:idx val="4"/>
            <c:bubble3D val="0"/>
            <c:extLst>
              <c:ext xmlns:c16="http://schemas.microsoft.com/office/drawing/2014/chart" uri="{C3380CC4-5D6E-409C-BE32-E72D297353CC}">
                <c16:uniqueId val="{00000034-432A-4AAB-B385-82BC79C2F467}"/>
              </c:ext>
            </c:extLst>
          </c:dPt>
          <c:dPt>
            <c:idx val="5"/>
            <c:bubble3D val="0"/>
            <c:extLst>
              <c:ext xmlns:c16="http://schemas.microsoft.com/office/drawing/2014/chart" uri="{C3380CC4-5D6E-409C-BE32-E72D297353CC}">
                <c16:uniqueId val="{00000035-432A-4AAB-B385-82BC79C2F467}"/>
              </c:ext>
            </c:extLst>
          </c:dPt>
          <c:dPt>
            <c:idx val="6"/>
            <c:bubble3D val="0"/>
            <c:extLst>
              <c:ext xmlns:c16="http://schemas.microsoft.com/office/drawing/2014/chart" uri="{C3380CC4-5D6E-409C-BE32-E72D297353CC}">
                <c16:uniqueId val="{00000036-432A-4AAB-B385-82BC79C2F46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37-432A-4AAB-B385-82BC79C2F467}"/>
            </c:ext>
          </c:extLst>
        </c:ser>
        <c:ser>
          <c:idx val="7"/>
          <c:order val="7"/>
          <c:dPt>
            <c:idx val="0"/>
            <c:bubble3D val="0"/>
            <c:extLst>
              <c:ext xmlns:c16="http://schemas.microsoft.com/office/drawing/2014/chart" uri="{C3380CC4-5D6E-409C-BE32-E72D297353CC}">
                <c16:uniqueId val="{00000038-432A-4AAB-B385-82BC79C2F467}"/>
              </c:ext>
            </c:extLst>
          </c:dPt>
          <c:dPt>
            <c:idx val="1"/>
            <c:bubble3D val="0"/>
            <c:extLst>
              <c:ext xmlns:c16="http://schemas.microsoft.com/office/drawing/2014/chart" uri="{C3380CC4-5D6E-409C-BE32-E72D297353CC}">
                <c16:uniqueId val="{00000039-432A-4AAB-B385-82BC79C2F467}"/>
              </c:ext>
            </c:extLst>
          </c:dPt>
          <c:dPt>
            <c:idx val="2"/>
            <c:bubble3D val="0"/>
            <c:extLst>
              <c:ext xmlns:c16="http://schemas.microsoft.com/office/drawing/2014/chart" uri="{C3380CC4-5D6E-409C-BE32-E72D297353CC}">
                <c16:uniqueId val="{0000003A-432A-4AAB-B385-82BC79C2F467}"/>
              </c:ext>
            </c:extLst>
          </c:dPt>
          <c:dPt>
            <c:idx val="3"/>
            <c:bubble3D val="0"/>
            <c:extLst>
              <c:ext xmlns:c16="http://schemas.microsoft.com/office/drawing/2014/chart" uri="{C3380CC4-5D6E-409C-BE32-E72D297353CC}">
                <c16:uniqueId val="{0000003B-432A-4AAB-B385-82BC79C2F467}"/>
              </c:ext>
            </c:extLst>
          </c:dPt>
          <c:dPt>
            <c:idx val="4"/>
            <c:bubble3D val="0"/>
            <c:extLst>
              <c:ext xmlns:c16="http://schemas.microsoft.com/office/drawing/2014/chart" uri="{C3380CC4-5D6E-409C-BE32-E72D297353CC}">
                <c16:uniqueId val="{0000003C-432A-4AAB-B385-82BC79C2F467}"/>
              </c:ext>
            </c:extLst>
          </c:dPt>
          <c:dPt>
            <c:idx val="5"/>
            <c:bubble3D val="0"/>
            <c:extLst>
              <c:ext xmlns:c16="http://schemas.microsoft.com/office/drawing/2014/chart" uri="{C3380CC4-5D6E-409C-BE32-E72D297353CC}">
                <c16:uniqueId val="{0000003D-432A-4AAB-B385-82BC79C2F467}"/>
              </c:ext>
            </c:extLst>
          </c:dPt>
          <c:dPt>
            <c:idx val="6"/>
            <c:bubble3D val="0"/>
            <c:extLst>
              <c:ext xmlns:c16="http://schemas.microsoft.com/office/drawing/2014/chart" uri="{C3380CC4-5D6E-409C-BE32-E72D297353CC}">
                <c16:uniqueId val="{0000003E-432A-4AAB-B385-82BC79C2F46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Split'!$D$48</c:f>
              <c:numCache>
                <c:formatCode>General</c:formatCode>
                <c:ptCount val="1"/>
                <c:pt idx="0">
                  <c:v>0</c:v>
                </c:pt>
              </c:numCache>
            </c:numRef>
          </c:val>
          <c:extLst>
            <c:ext xmlns:c16="http://schemas.microsoft.com/office/drawing/2014/chart" uri="{C3380CC4-5D6E-409C-BE32-E72D297353CC}">
              <c16:uniqueId val="{0000003F-432A-4AAB-B385-82BC79C2F467}"/>
            </c:ext>
          </c:extLst>
        </c:ser>
        <c:ser>
          <c:idx val="8"/>
          <c:order val="8"/>
          <c:dPt>
            <c:idx val="0"/>
            <c:bubble3D val="0"/>
            <c:extLst>
              <c:ext xmlns:c16="http://schemas.microsoft.com/office/drawing/2014/chart" uri="{C3380CC4-5D6E-409C-BE32-E72D297353CC}">
                <c16:uniqueId val="{00000040-432A-4AAB-B385-82BC79C2F467}"/>
              </c:ext>
            </c:extLst>
          </c:dPt>
          <c:dPt>
            <c:idx val="1"/>
            <c:bubble3D val="0"/>
            <c:extLst>
              <c:ext xmlns:c16="http://schemas.microsoft.com/office/drawing/2014/chart" uri="{C3380CC4-5D6E-409C-BE32-E72D297353CC}">
                <c16:uniqueId val="{00000041-432A-4AAB-B385-82BC79C2F467}"/>
              </c:ext>
            </c:extLst>
          </c:dPt>
          <c:dPt>
            <c:idx val="2"/>
            <c:bubble3D val="0"/>
            <c:extLst>
              <c:ext xmlns:c16="http://schemas.microsoft.com/office/drawing/2014/chart" uri="{C3380CC4-5D6E-409C-BE32-E72D297353CC}">
                <c16:uniqueId val="{00000042-432A-4AAB-B385-82BC79C2F467}"/>
              </c:ext>
            </c:extLst>
          </c:dPt>
          <c:dPt>
            <c:idx val="3"/>
            <c:bubble3D val="0"/>
            <c:extLst>
              <c:ext xmlns:c16="http://schemas.microsoft.com/office/drawing/2014/chart" uri="{C3380CC4-5D6E-409C-BE32-E72D297353CC}">
                <c16:uniqueId val="{00000043-432A-4AAB-B385-82BC79C2F467}"/>
              </c:ext>
            </c:extLst>
          </c:dPt>
          <c:dPt>
            <c:idx val="4"/>
            <c:bubble3D val="0"/>
            <c:extLst>
              <c:ext xmlns:c16="http://schemas.microsoft.com/office/drawing/2014/chart" uri="{C3380CC4-5D6E-409C-BE32-E72D297353CC}">
                <c16:uniqueId val="{00000044-432A-4AAB-B385-82BC79C2F467}"/>
              </c:ext>
            </c:extLst>
          </c:dPt>
          <c:dPt>
            <c:idx val="5"/>
            <c:bubble3D val="0"/>
            <c:extLst>
              <c:ext xmlns:c16="http://schemas.microsoft.com/office/drawing/2014/chart" uri="{C3380CC4-5D6E-409C-BE32-E72D297353CC}">
                <c16:uniqueId val="{00000045-432A-4AAB-B385-82BC79C2F467}"/>
              </c:ext>
            </c:extLst>
          </c:dPt>
          <c:dPt>
            <c:idx val="6"/>
            <c:bubble3D val="0"/>
            <c:extLst>
              <c:ext xmlns:c16="http://schemas.microsoft.com/office/drawing/2014/chart" uri="{C3380CC4-5D6E-409C-BE32-E72D297353CC}">
                <c16:uniqueId val="{00000046-432A-4AAB-B385-82BC79C2F46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47-432A-4AAB-B385-82BC79C2F467}"/>
            </c:ext>
          </c:extLst>
        </c:ser>
        <c:ser>
          <c:idx val="9"/>
          <c:order val="9"/>
          <c:dPt>
            <c:idx val="0"/>
            <c:bubble3D val="0"/>
            <c:extLst>
              <c:ext xmlns:c16="http://schemas.microsoft.com/office/drawing/2014/chart" uri="{C3380CC4-5D6E-409C-BE32-E72D297353CC}">
                <c16:uniqueId val="{00000048-432A-4AAB-B385-82BC79C2F467}"/>
              </c:ext>
            </c:extLst>
          </c:dPt>
          <c:dPt>
            <c:idx val="1"/>
            <c:bubble3D val="0"/>
            <c:extLst>
              <c:ext xmlns:c16="http://schemas.microsoft.com/office/drawing/2014/chart" uri="{C3380CC4-5D6E-409C-BE32-E72D297353CC}">
                <c16:uniqueId val="{00000049-432A-4AAB-B385-82BC79C2F467}"/>
              </c:ext>
            </c:extLst>
          </c:dPt>
          <c:dPt>
            <c:idx val="2"/>
            <c:bubble3D val="0"/>
            <c:extLst>
              <c:ext xmlns:c16="http://schemas.microsoft.com/office/drawing/2014/chart" uri="{C3380CC4-5D6E-409C-BE32-E72D297353CC}">
                <c16:uniqueId val="{0000004A-432A-4AAB-B385-82BC79C2F467}"/>
              </c:ext>
            </c:extLst>
          </c:dPt>
          <c:dPt>
            <c:idx val="3"/>
            <c:bubble3D val="0"/>
            <c:extLst>
              <c:ext xmlns:c16="http://schemas.microsoft.com/office/drawing/2014/chart" uri="{C3380CC4-5D6E-409C-BE32-E72D297353CC}">
                <c16:uniqueId val="{0000004B-432A-4AAB-B385-82BC79C2F467}"/>
              </c:ext>
            </c:extLst>
          </c:dPt>
          <c:dPt>
            <c:idx val="4"/>
            <c:bubble3D val="0"/>
            <c:extLst>
              <c:ext xmlns:c16="http://schemas.microsoft.com/office/drawing/2014/chart" uri="{C3380CC4-5D6E-409C-BE32-E72D297353CC}">
                <c16:uniqueId val="{0000004C-432A-4AAB-B385-82BC79C2F467}"/>
              </c:ext>
            </c:extLst>
          </c:dPt>
          <c:dPt>
            <c:idx val="5"/>
            <c:bubble3D val="0"/>
            <c:extLst>
              <c:ext xmlns:c16="http://schemas.microsoft.com/office/drawing/2014/chart" uri="{C3380CC4-5D6E-409C-BE32-E72D297353CC}">
                <c16:uniqueId val="{0000004D-432A-4AAB-B385-82BC79C2F467}"/>
              </c:ext>
            </c:extLst>
          </c:dPt>
          <c:dPt>
            <c:idx val="6"/>
            <c:bubble3D val="0"/>
            <c:extLst>
              <c:ext xmlns:c16="http://schemas.microsoft.com/office/drawing/2014/chart" uri="{C3380CC4-5D6E-409C-BE32-E72D297353CC}">
                <c16:uniqueId val="{0000004E-432A-4AAB-B385-82BC79C2F46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Split'!$E$48</c:f>
              <c:numCache>
                <c:formatCode>0%</c:formatCode>
                <c:ptCount val="1"/>
                <c:pt idx="0">
                  <c:v>0</c:v>
                </c:pt>
              </c:numCache>
            </c:numRef>
          </c:val>
          <c:extLst>
            <c:ext xmlns:c16="http://schemas.microsoft.com/office/drawing/2014/chart" uri="{C3380CC4-5D6E-409C-BE32-E72D297353CC}">
              <c16:uniqueId val="{0000004F-432A-4AAB-B385-82BC79C2F467}"/>
            </c:ext>
          </c:extLst>
        </c:ser>
        <c:ser>
          <c:idx val="10"/>
          <c:order val="10"/>
          <c:dPt>
            <c:idx val="0"/>
            <c:bubble3D val="0"/>
            <c:extLst>
              <c:ext xmlns:c16="http://schemas.microsoft.com/office/drawing/2014/chart" uri="{C3380CC4-5D6E-409C-BE32-E72D297353CC}">
                <c16:uniqueId val="{00000050-432A-4AAB-B385-82BC79C2F467}"/>
              </c:ext>
            </c:extLst>
          </c:dPt>
          <c:dPt>
            <c:idx val="1"/>
            <c:bubble3D val="0"/>
            <c:extLst>
              <c:ext xmlns:c16="http://schemas.microsoft.com/office/drawing/2014/chart" uri="{C3380CC4-5D6E-409C-BE32-E72D297353CC}">
                <c16:uniqueId val="{00000051-432A-4AAB-B385-82BC79C2F467}"/>
              </c:ext>
            </c:extLst>
          </c:dPt>
          <c:dPt>
            <c:idx val="2"/>
            <c:bubble3D val="0"/>
            <c:extLst>
              <c:ext xmlns:c16="http://schemas.microsoft.com/office/drawing/2014/chart" uri="{C3380CC4-5D6E-409C-BE32-E72D297353CC}">
                <c16:uniqueId val="{00000052-432A-4AAB-B385-82BC79C2F467}"/>
              </c:ext>
            </c:extLst>
          </c:dPt>
          <c:dPt>
            <c:idx val="3"/>
            <c:bubble3D val="0"/>
            <c:extLst>
              <c:ext xmlns:c16="http://schemas.microsoft.com/office/drawing/2014/chart" uri="{C3380CC4-5D6E-409C-BE32-E72D297353CC}">
                <c16:uniqueId val="{00000053-432A-4AAB-B385-82BC79C2F467}"/>
              </c:ext>
            </c:extLst>
          </c:dPt>
          <c:dPt>
            <c:idx val="4"/>
            <c:bubble3D val="0"/>
            <c:extLst>
              <c:ext xmlns:c16="http://schemas.microsoft.com/office/drawing/2014/chart" uri="{C3380CC4-5D6E-409C-BE32-E72D297353CC}">
                <c16:uniqueId val="{00000054-432A-4AAB-B385-82BC79C2F467}"/>
              </c:ext>
            </c:extLst>
          </c:dPt>
          <c:dPt>
            <c:idx val="5"/>
            <c:bubble3D val="0"/>
            <c:extLst>
              <c:ext xmlns:c16="http://schemas.microsoft.com/office/drawing/2014/chart" uri="{C3380CC4-5D6E-409C-BE32-E72D297353CC}">
                <c16:uniqueId val="{00000055-432A-4AAB-B385-82BC79C2F467}"/>
              </c:ext>
            </c:extLst>
          </c:dPt>
          <c:dPt>
            <c:idx val="6"/>
            <c:bubble3D val="0"/>
            <c:extLst>
              <c:ext xmlns:c16="http://schemas.microsoft.com/office/drawing/2014/chart" uri="{C3380CC4-5D6E-409C-BE32-E72D297353CC}">
                <c16:uniqueId val="{00000056-432A-4AAB-B385-82BC79C2F46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Split'!$D$52</c:f>
              <c:numCache>
                <c:formatCode>General</c:formatCode>
                <c:ptCount val="1"/>
                <c:pt idx="0">
                  <c:v>0</c:v>
                </c:pt>
              </c:numCache>
            </c:numRef>
          </c:val>
          <c:extLst>
            <c:ext xmlns:c16="http://schemas.microsoft.com/office/drawing/2014/chart" uri="{C3380CC4-5D6E-409C-BE32-E72D297353CC}">
              <c16:uniqueId val="{00000057-432A-4AAB-B385-82BC79C2F467}"/>
            </c:ext>
          </c:extLst>
        </c:ser>
        <c:ser>
          <c:idx val="11"/>
          <c:order val="11"/>
          <c:dPt>
            <c:idx val="0"/>
            <c:bubble3D val="0"/>
            <c:extLst>
              <c:ext xmlns:c16="http://schemas.microsoft.com/office/drawing/2014/chart" uri="{C3380CC4-5D6E-409C-BE32-E72D297353CC}">
                <c16:uniqueId val="{00000058-432A-4AAB-B385-82BC79C2F467}"/>
              </c:ext>
            </c:extLst>
          </c:dPt>
          <c:dPt>
            <c:idx val="1"/>
            <c:bubble3D val="0"/>
            <c:extLst>
              <c:ext xmlns:c16="http://schemas.microsoft.com/office/drawing/2014/chart" uri="{C3380CC4-5D6E-409C-BE32-E72D297353CC}">
                <c16:uniqueId val="{00000059-432A-4AAB-B385-82BC79C2F467}"/>
              </c:ext>
            </c:extLst>
          </c:dPt>
          <c:dPt>
            <c:idx val="2"/>
            <c:bubble3D val="0"/>
            <c:extLst>
              <c:ext xmlns:c16="http://schemas.microsoft.com/office/drawing/2014/chart" uri="{C3380CC4-5D6E-409C-BE32-E72D297353CC}">
                <c16:uniqueId val="{0000005A-432A-4AAB-B385-82BC79C2F467}"/>
              </c:ext>
            </c:extLst>
          </c:dPt>
          <c:dPt>
            <c:idx val="3"/>
            <c:bubble3D val="0"/>
            <c:extLst>
              <c:ext xmlns:c16="http://schemas.microsoft.com/office/drawing/2014/chart" uri="{C3380CC4-5D6E-409C-BE32-E72D297353CC}">
                <c16:uniqueId val="{0000005B-432A-4AAB-B385-82BC79C2F467}"/>
              </c:ext>
            </c:extLst>
          </c:dPt>
          <c:dPt>
            <c:idx val="4"/>
            <c:bubble3D val="0"/>
            <c:extLst>
              <c:ext xmlns:c16="http://schemas.microsoft.com/office/drawing/2014/chart" uri="{C3380CC4-5D6E-409C-BE32-E72D297353CC}">
                <c16:uniqueId val="{0000005C-432A-4AAB-B385-82BC79C2F467}"/>
              </c:ext>
            </c:extLst>
          </c:dPt>
          <c:dPt>
            <c:idx val="5"/>
            <c:bubble3D val="0"/>
            <c:extLst>
              <c:ext xmlns:c16="http://schemas.microsoft.com/office/drawing/2014/chart" uri="{C3380CC4-5D6E-409C-BE32-E72D297353CC}">
                <c16:uniqueId val="{0000005D-432A-4AAB-B385-82BC79C2F467}"/>
              </c:ext>
            </c:extLst>
          </c:dPt>
          <c:dPt>
            <c:idx val="6"/>
            <c:bubble3D val="0"/>
            <c:extLst>
              <c:ext xmlns:c16="http://schemas.microsoft.com/office/drawing/2014/chart" uri="{C3380CC4-5D6E-409C-BE32-E72D297353CC}">
                <c16:uniqueId val="{0000005E-432A-4AAB-B385-82BC79C2F46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Split'!$E$52</c:f>
              <c:numCache>
                <c:formatCode>0%</c:formatCode>
                <c:ptCount val="1"/>
                <c:pt idx="0">
                  <c:v>0</c:v>
                </c:pt>
              </c:numCache>
            </c:numRef>
          </c:val>
          <c:extLst>
            <c:ext xmlns:c16="http://schemas.microsoft.com/office/drawing/2014/chart" uri="{C3380CC4-5D6E-409C-BE32-E72D297353CC}">
              <c16:uniqueId val="{0000005F-432A-4AAB-B385-82BC79C2F46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204774015329922"/>
          <c:y val="0.40987934975869988"/>
          <c:w val="0.41280133618299431"/>
          <c:h val="0.47522098044196087"/>
        </c:manualLayout>
      </c:layout>
      <c:pieChart>
        <c:varyColors val="1"/>
        <c:ser>
          <c:idx val="0"/>
          <c:order val="0"/>
          <c:dPt>
            <c:idx val="0"/>
            <c:bubble3D val="0"/>
            <c:extLst>
              <c:ext xmlns:c16="http://schemas.microsoft.com/office/drawing/2014/chart" uri="{C3380CC4-5D6E-409C-BE32-E72D297353CC}">
                <c16:uniqueId val="{00000000-4944-4055-98A9-B3CC59FA3688}"/>
              </c:ext>
            </c:extLst>
          </c:dPt>
          <c:dPt>
            <c:idx val="1"/>
            <c:bubble3D val="0"/>
            <c:extLst>
              <c:ext xmlns:c16="http://schemas.microsoft.com/office/drawing/2014/chart" uri="{C3380CC4-5D6E-409C-BE32-E72D297353CC}">
                <c16:uniqueId val="{00000001-4944-4055-98A9-B3CC59FA3688}"/>
              </c:ext>
            </c:extLst>
          </c:dPt>
          <c:dPt>
            <c:idx val="2"/>
            <c:bubble3D val="0"/>
            <c:extLst>
              <c:ext xmlns:c16="http://schemas.microsoft.com/office/drawing/2014/chart" uri="{C3380CC4-5D6E-409C-BE32-E72D297353CC}">
                <c16:uniqueId val="{00000002-4944-4055-98A9-B3CC59FA3688}"/>
              </c:ext>
            </c:extLst>
          </c:dPt>
          <c:dPt>
            <c:idx val="3"/>
            <c:bubble3D val="0"/>
            <c:extLst>
              <c:ext xmlns:c16="http://schemas.microsoft.com/office/drawing/2014/chart" uri="{C3380CC4-5D6E-409C-BE32-E72D297353CC}">
                <c16:uniqueId val="{00000003-4944-4055-98A9-B3CC59FA3688}"/>
              </c:ext>
            </c:extLst>
          </c:dPt>
          <c:dPt>
            <c:idx val="4"/>
            <c:bubble3D val="0"/>
            <c:extLst>
              <c:ext xmlns:c16="http://schemas.microsoft.com/office/drawing/2014/chart" uri="{C3380CC4-5D6E-409C-BE32-E72D297353CC}">
                <c16:uniqueId val="{00000004-4944-4055-98A9-B3CC59FA3688}"/>
              </c:ext>
            </c:extLst>
          </c:dPt>
          <c:dPt>
            <c:idx val="5"/>
            <c:bubble3D val="0"/>
            <c:extLst>
              <c:ext xmlns:c16="http://schemas.microsoft.com/office/drawing/2014/chart" uri="{C3380CC4-5D6E-409C-BE32-E72D297353CC}">
                <c16:uniqueId val="{00000005-4944-4055-98A9-B3CC59FA3688}"/>
              </c:ext>
            </c:extLst>
          </c:dPt>
          <c:dPt>
            <c:idx val="6"/>
            <c:bubble3D val="0"/>
            <c:extLst>
              <c:ext xmlns:c16="http://schemas.microsoft.com/office/drawing/2014/chart" uri="{C3380CC4-5D6E-409C-BE32-E72D297353CC}">
                <c16:uniqueId val="{00000006-4944-4055-98A9-B3CC59FA3688}"/>
              </c:ext>
            </c:extLst>
          </c:dPt>
          <c:dLbls>
            <c:dLbl>
              <c:idx val="5"/>
              <c:tx>
                <c:rich>
                  <a:bodyPr/>
                  <a:lstStyle/>
                  <a:p>
                    <a:r>
                      <a:rPr lang="en-US" sz="1000" b="0" i="0" u="none" strike="noStrike" baseline="0">
                        <a:solidFill>
                          <a:srgbClr val="000000"/>
                        </a:solidFill>
                        <a:latin typeface="Calibri"/>
                      </a:rPr>
                      <a:t>范围1温室气体排放量</a:t>
                    </a:r>
                    <a:endParaRPr lang="en-US"/>
                  </a:p>
                </c:rich>
              </c:tx>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944-4055-98A9-B3CC59FA3688}"/>
                </c:ext>
              </c:extLst>
            </c:dLbl>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('14. Results - Percentage Split'!$D$109,'14. Results - Percentage Split'!$D$111,'14. Results - Percentage Split'!$D$113,'14. Results - Percentage Split'!$D$115,'14. Results - Percentage Split'!$D$117,'14. Results - Percentage Split'!$D$119,'14. Results - Percentage Split'!$D$121)</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Split'!$E$109,'14. Results - Percentage Split'!$E$111,'14. Results - Percentage Split'!$E$113,'14. Results - Percentage Split'!$E$115,'14. Results - Percentage Split'!$E$117,'14. Results - Percentage Split'!$E$119,'14. Results - Percentage Split'!$E$121)</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7-4944-4055-98A9-B3CC59FA3688}"/>
            </c:ext>
          </c:extLst>
        </c:ser>
        <c:ser>
          <c:idx val="1"/>
          <c:order val="1"/>
          <c:dPt>
            <c:idx val="0"/>
            <c:bubble3D val="0"/>
            <c:extLst>
              <c:ext xmlns:c16="http://schemas.microsoft.com/office/drawing/2014/chart" uri="{C3380CC4-5D6E-409C-BE32-E72D297353CC}">
                <c16:uniqueId val="{00000008-4944-4055-98A9-B3CC59FA3688}"/>
              </c:ext>
            </c:extLst>
          </c:dPt>
          <c:dPt>
            <c:idx val="1"/>
            <c:bubble3D val="0"/>
            <c:extLst>
              <c:ext xmlns:c16="http://schemas.microsoft.com/office/drawing/2014/chart" uri="{C3380CC4-5D6E-409C-BE32-E72D297353CC}">
                <c16:uniqueId val="{00000009-4944-4055-98A9-B3CC59FA3688}"/>
              </c:ext>
            </c:extLst>
          </c:dPt>
          <c:dPt>
            <c:idx val="2"/>
            <c:bubble3D val="0"/>
            <c:extLst>
              <c:ext xmlns:c16="http://schemas.microsoft.com/office/drawing/2014/chart" uri="{C3380CC4-5D6E-409C-BE32-E72D297353CC}">
                <c16:uniqueId val="{0000000A-4944-4055-98A9-B3CC59FA3688}"/>
              </c:ext>
            </c:extLst>
          </c:dPt>
          <c:dPt>
            <c:idx val="3"/>
            <c:bubble3D val="0"/>
            <c:extLst>
              <c:ext xmlns:c16="http://schemas.microsoft.com/office/drawing/2014/chart" uri="{C3380CC4-5D6E-409C-BE32-E72D297353CC}">
                <c16:uniqueId val="{0000000B-4944-4055-98A9-B3CC59FA3688}"/>
              </c:ext>
            </c:extLst>
          </c:dPt>
          <c:dPt>
            <c:idx val="4"/>
            <c:bubble3D val="0"/>
            <c:extLst>
              <c:ext xmlns:c16="http://schemas.microsoft.com/office/drawing/2014/chart" uri="{C3380CC4-5D6E-409C-BE32-E72D297353CC}">
                <c16:uniqueId val="{0000000C-4944-4055-98A9-B3CC59FA3688}"/>
              </c:ext>
            </c:extLst>
          </c:dPt>
          <c:dPt>
            <c:idx val="5"/>
            <c:bubble3D val="0"/>
            <c:extLst>
              <c:ext xmlns:c16="http://schemas.microsoft.com/office/drawing/2014/chart" uri="{C3380CC4-5D6E-409C-BE32-E72D297353CC}">
                <c16:uniqueId val="{0000000D-4944-4055-98A9-B3CC59FA3688}"/>
              </c:ext>
            </c:extLst>
          </c:dPt>
          <c:dPt>
            <c:idx val="6"/>
            <c:bubble3D val="0"/>
            <c:extLst>
              <c:ext xmlns:c16="http://schemas.microsoft.com/office/drawing/2014/chart" uri="{C3380CC4-5D6E-409C-BE32-E72D297353CC}">
                <c16:uniqueId val="{0000000E-4944-4055-98A9-B3CC59FA3688}"/>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Split'!$D$109,'14. Results - Percentage Split'!$D$111,'14. Results - Percentage Split'!$D$113,'14. Results - Percentage Split'!$D$115,'14. Results - Percentage Split'!$D$117,'14. Results - Percentage Split'!$D$119,'14. Results - Percentage Split'!$D$121)</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Split'!$E$42</c:f>
              <c:numCache>
                <c:formatCode>0%</c:formatCode>
                <c:ptCount val="1"/>
                <c:pt idx="0">
                  <c:v>0</c:v>
                </c:pt>
              </c:numCache>
            </c:numRef>
          </c:val>
          <c:extLst>
            <c:ext xmlns:c16="http://schemas.microsoft.com/office/drawing/2014/chart" uri="{C3380CC4-5D6E-409C-BE32-E72D297353CC}">
              <c16:uniqueId val="{0000000F-4944-4055-98A9-B3CC59FA3688}"/>
            </c:ext>
          </c:extLst>
        </c:ser>
        <c:ser>
          <c:idx val="2"/>
          <c:order val="2"/>
          <c:dPt>
            <c:idx val="0"/>
            <c:bubble3D val="0"/>
            <c:extLst>
              <c:ext xmlns:c16="http://schemas.microsoft.com/office/drawing/2014/chart" uri="{C3380CC4-5D6E-409C-BE32-E72D297353CC}">
                <c16:uniqueId val="{00000010-4944-4055-98A9-B3CC59FA3688}"/>
              </c:ext>
            </c:extLst>
          </c:dPt>
          <c:dPt>
            <c:idx val="1"/>
            <c:bubble3D val="0"/>
            <c:extLst>
              <c:ext xmlns:c16="http://schemas.microsoft.com/office/drawing/2014/chart" uri="{C3380CC4-5D6E-409C-BE32-E72D297353CC}">
                <c16:uniqueId val="{00000011-4944-4055-98A9-B3CC59FA3688}"/>
              </c:ext>
            </c:extLst>
          </c:dPt>
          <c:dPt>
            <c:idx val="2"/>
            <c:bubble3D val="0"/>
            <c:extLst>
              <c:ext xmlns:c16="http://schemas.microsoft.com/office/drawing/2014/chart" uri="{C3380CC4-5D6E-409C-BE32-E72D297353CC}">
                <c16:uniqueId val="{00000012-4944-4055-98A9-B3CC59FA3688}"/>
              </c:ext>
            </c:extLst>
          </c:dPt>
          <c:dPt>
            <c:idx val="3"/>
            <c:bubble3D val="0"/>
            <c:extLst>
              <c:ext xmlns:c16="http://schemas.microsoft.com/office/drawing/2014/chart" uri="{C3380CC4-5D6E-409C-BE32-E72D297353CC}">
                <c16:uniqueId val="{00000013-4944-4055-98A9-B3CC59FA3688}"/>
              </c:ext>
            </c:extLst>
          </c:dPt>
          <c:dPt>
            <c:idx val="4"/>
            <c:bubble3D val="0"/>
            <c:extLst>
              <c:ext xmlns:c16="http://schemas.microsoft.com/office/drawing/2014/chart" uri="{C3380CC4-5D6E-409C-BE32-E72D297353CC}">
                <c16:uniqueId val="{00000014-4944-4055-98A9-B3CC59FA3688}"/>
              </c:ext>
            </c:extLst>
          </c:dPt>
          <c:dPt>
            <c:idx val="5"/>
            <c:bubble3D val="0"/>
            <c:extLst>
              <c:ext xmlns:c16="http://schemas.microsoft.com/office/drawing/2014/chart" uri="{C3380CC4-5D6E-409C-BE32-E72D297353CC}">
                <c16:uniqueId val="{00000015-4944-4055-98A9-B3CC59FA3688}"/>
              </c:ext>
            </c:extLst>
          </c:dPt>
          <c:dPt>
            <c:idx val="6"/>
            <c:bubble3D val="0"/>
            <c:extLst>
              <c:ext xmlns:c16="http://schemas.microsoft.com/office/drawing/2014/chart" uri="{C3380CC4-5D6E-409C-BE32-E72D297353CC}">
                <c16:uniqueId val="{00000016-4944-4055-98A9-B3CC59FA3688}"/>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Split'!$D$109,'14. Results - Percentage Split'!$D$111,'14. Results - Percentage Split'!$D$113,'14. Results - Percentage Split'!$D$115,'14. Results - Percentage Split'!$D$117,'14. Results - Percentage Split'!$D$119,'14. Results - Percentage Split'!$D$121)</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Split'!$D$44</c:f>
              <c:numCache>
                <c:formatCode>General</c:formatCode>
                <c:ptCount val="1"/>
                <c:pt idx="0">
                  <c:v>0</c:v>
                </c:pt>
              </c:numCache>
            </c:numRef>
          </c:val>
          <c:extLst>
            <c:ext xmlns:c16="http://schemas.microsoft.com/office/drawing/2014/chart" uri="{C3380CC4-5D6E-409C-BE32-E72D297353CC}">
              <c16:uniqueId val="{00000017-4944-4055-98A9-B3CC59FA3688}"/>
            </c:ext>
          </c:extLst>
        </c:ser>
        <c:ser>
          <c:idx val="3"/>
          <c:order val="3"/>
          <c:dPt>
            <c:idx val="0"/>
            <c:bubble3D val="0"/>
            <c:extLst>
              <c:ext xmlns:c16="http://schemas.microsoft.com/office/drawing/2014/chart" uri="{C3380CC4-5D6E-409C-BE32-E72D297353CC}">
                <c16:uniqueId val="{00000018-4944-4055-98A9-B3CC59FA3688}"/>
              </c:ext>
            </c:extLst>
          </c:dPt>
          <c:dPt>
            <c:idx val="1"/>
            <c:bubble3D val="0"/>
            <c:extLst>
              <c:ext xmlns:c16="http://schemas.microsoft.com/office/drawing/2014/chart" uri="{C3380CC4-5D6E-409C-BE32-E72D297353CC}">
                <c16:uniqueId val="{00000019-4944-4055-98A9-B3CC59FA3688}"/>
              </c:ext>
            </c:extLst>
          </c:dPt>
          <c:dPt>
            <c:idx val="2"/>
            <c:bubble3D val="0"/>
            <c:extLst>
              <c:ext xmlns:c16="http://schemas.microsoft.com/office/drawing/2014/chart" uri="{C3380CC4-5D6E-409C-BE32-E72D297353CC}">
                <c16:uniqueId val="{0000001A-4944-4055-98A9-B3CC59FA3688}"/>
              </c:ext>
            </c:extLst>
          </c:dPt>
          <c:dPt>
            <c:idx val="3"/>
            <c:bubble3D val="0"/>
            <c:extLst>
              <c:ext xmlns:c16="http://schemas.microsoft.com/office/drawing/2014/chart" uri="{C3380CC4-5D6E-409C-BE32-E72D297353CC}">
                <c16:uniqueId val="{0000001B-4944-4055-98A9-B3CC59FA3688}"/>
              </c:ext>
            </c:extLst>
          </c:dPt>
          <c:dPt>
            <c:idx val="4"/>
            <c:bubble3D val="0"/>
            <c:extLst>
              <c:ext xmlns:c16="http://schemas.microsoft.com/office/drawing/2014/chart" uri="{C3380CC4-5D6E-409C-BE32-E72D297353CC}">
                <c16:uniqueId val="{0000001C-4944-4055-98A9-B3CC59FA3688}"/>
              </c:ext>
            </c:extLst>
          </c:dPt>
          <c:dPt>
            <c:idx val="5"/>
            <c:bubble3D val="0"/>
            <c:extLst>
              <c:ext xmlns:c16="http://schemas.microsoft.com/office/drawing/2014/chart" uri="{C3380CC4-5D6E-409C-BE32-E72D297353CC}">
                <c16:uniqueId val="{0000001D-4944-4055-98A9-B3CC59FA3688}"/>
              </c:ext>
            </c:extLst>
          </c:dPt>
          <c:dPt>
            <c:idx val="6"/>
            <c:bubble3D val="0"/>
            <c:extLst>
              <c:ext xmlns:c16="http://schemas.microsoft.com/office/drawing/2014/chart" uri="{C3380CC4-5D6E-409C-BE32-E72D297353CC}">
                <c16:uniqueId val="{0000001E-4944-4055-98A9-B3CC59FA3688}"/>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Split'!$D$109,'14. Results - Percentage Split'!$D$111,'14. Results - Percentage Split'!$D$113,'14. Results - Percentage Split'!$D$115,'14. Results - Percentage Split'!$D$117,'14. Results - Percentage Split'!$D$119,'14. Results - Percentage Split'!$D$121)</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Split'!$E$44</c:f>
              <c:numCache>
                <c:formatCode>0%</c:formatCode>
                <c:ptCount val="1"/>
                <c:pt idx="0">
                  <c:v>0</c:v>
                </c:pt>
              </c:numCache>
            </c:numRef>
          </c:val>
          <c:extLst>
            <c:ext xmlns:c16="http://schemas.microsoft.com/office/drawing/2014/chart" uri="{C3380CC4-5D6E-409C-BE32-E72D297353CC}">
              <c16:uniqueId val="{0000001F-4944-4055-98A9-B3CC59FA3688}"/>
            </c:ext>
          </c:extLst>
        </c:ser>
        <c:ser>
          <c:idx val="4"/>
          <c:order val="4"/>
          <c:dPt>
            <c:idx val="0"/>
            <c:bubble3D val="0"/>
            <c:extLst>
              <c:ext xmlns:c16="http://schemas.microsoft.com/office/drawing/2014/chart" uri="{C3380CC4-5D6E-409C-BE32-E72D297353CC}">
                <c16:uniqueId val="{00000020-4944-4055-98A9-B3CC59FA3688}"/>
              </c:ext>
            </c:extLst>
          </c:dPt>
          <c:dPt>
            <c:idx val="1"/>
            <c:bubble3D val="0"/>
            <c:extLst>
              <c:ext xmlns:c16="http://schemas.microsoft.com/office/drawing/2014/chart" uri="{C3380CC4-5D6E-409C-BE32-E72D297353CC}">
                <c16:uniqueId val="{00000021-4944-4055-98A9-B3CC59FA3688}"/>
              </c:ext>
            </c:extLst>
          </c:dPt>
          <c:dPt>
            <c:idx val="2"/>
            <c:bubble3D val="0"/>
            <c:extLst>
              <c:ext xmlns:c16="http://schemas.microsoft.com/office/drawing/2014/chart" uri="{C3380CC4-5D6E-409C-BE32-E72D297353CC}">
                <c16:uniqueId val="{00000022-4944-4055-98A9-B3CC59FA3688}"/>
              </c:ext>
            </c:extLst>
          </c:dPt>
          <c:dPt>
            <c:idx val="3"/>
            <c:bubble3D val="0"/>
            <c:extLst>
              <c:ext xmlns:c16="http://schemas.microsoft.com/office/drawing/2014/chart" uri="{C3380CC4-5D6E-409C-BE32-E72D297353CC}">
                <c16:uniqueId val="{00000023-4944-4055-98A9-B3CC59FA3688}"/>
              </c:ext>
            </c:extLst>
          </c:dPt>
          <c:dPt>
            <c:idx val="4"/>
            <c:bubble3D val="0"/>
            <c:extLst>
              <c:ext xmlns:c16="http://schemas.microsoft.com/office/drawing/2014/chart" uri="{C3380CC4-5D6E-409C-BE32-E72D297353CC}">
                <c16:uniqueId val="{00000024-4944-4055-98A9-B3CC59FA3688}"/>
              </c:ext>
            </c:extLst>
          </c:dPt>
          <c:dPt>
            <c:idx val="5"/>
            <c:bubble3D val="0"/>
            <c:extLst>
              <c:ext xmlns:c16="http://schemas.microsoft.com/office/drawing/2014/chart" uri="{C3380CC4-5D6E-409C-BE32-E72D297353CC}">
                <c16:uniqueId val="{00000025-4944-4055-98A9-B3CC59FA3688}"/>
              </c:ext>
            </c:extLst>
          </c:dPt>
          <c:dPt>
            <c:idx val="6"/>
            <c:bubble3D val="0"/>
            <c:extLst>
              <c:ext xmlns:c16="http://schemas.microsoft.com/office/drawing/2014/chart" uri="{C3380CC4-5D6E-409C-BE32-E72D297353CC}">
                <c16:uniqueId val="{00000026-4944-4055-98A9-B3CC59FA3688}"/>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Split'!$D$109,'14. Results - Percentage Split'!$D$111,'14. Results - Percentage Split'!$D$113,'14. Results - Percentage Split'!$D$115,'14. Results - Percentage Split'!$D$117,'14. Results - Percentage Split'!$D$119,'14. Results - Percentage Split'!$D$121)</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Split'!$D$46</c:f>
              <c:numCache>
                <c:formatCode>General</c:formatCode>
                <c:ptCount val="1"/>
                <c:pt idx="0">
                  <c:v>0</c:v>
                </c:pt>
              </c:numCache>
            </c:numRef>
          </c:val>
          <c:extLst>
            <c:ext xmlns:c16="http://schemas.microsoft.com/office/drawing/2014/chart" uri="{C3380CC4-5D6E-409C-BE32-E72D297353CC}">
              <c16:uniqueId val="{00000027-4944-4055-98A9-B3CC59FA3688}"/>
            </c:ext>
          </c:extLst>
        </c:ser>
        <c:ser>
          <c:idx val="5"/>
          <c:order val="5"/>
          <c:dPt>
            <c:idx val="0"/>
            <c:bubble3D val="0"/>
            <c:extLst>
              <c:ext xmlns:c16="http://schemas.microsoft.com/office/drawing/2014/chart" uri="{C3380CC4-5D6E-409C-BE32-E72D297353CC}">
                <c16:uniqueId val="{00000028-4944-4055-98A9-B3CC59FA3688}"/>
              </c:ext>
            </c:extLst>
          </c:dPt>
          <c:dPt>
            <c:idx val="1"/>
            <c:bubble3D val="0"/>
            <c:extLst>
              <c:ext xmlns:c16="http://schemas.microsoft.com/office/drawing/2014/chart" uri="{C3380CC4-5D6E-409C-BE32-E72D297353CC}">
                <c16:uniqueId val="{00000029-4944-4055-98A9-B3CC59FA3688}"/>
              </c:ext>
            </c:extLst>
          </c:dPt>
          <c:dPt>
            <c:idx val="2"/>
            <c:bubble3D val="0"/>
            <c:extLst>
              <c:ext xmlns:c16="http://schemas.microsoft.com/office/drawing/2014/chart" uri="{C3380CC4-5D6E-409C-BE32-E72D297353CC}">
                <c16:uniqueId val="{0000002A-4944-4055-98A9-B3CC59FA3688}"/>
              </c:ext>
            </c:extLst>
          </c:dPt>
          <c:dPt>
            <c:idx val="3"/>
            <c:bubble3D val="0"/>
            <c:extLst>
              <c:ext xmlns:c16="http://schemas.microsoft.com/office/drawing/2014/chart" uri="{C3380CC4-5D6E-409C-BE32-E72D297353CC}">
                <c16:uniqueId val="{0000002B-4944-4055-98A9-B3CC59FA3688}"/>
              </c:ext>
            </c:extLst>
          </c:dPt>
          <c:dPt>
            <c:idx val="4"/>
            <c:bubble3D val="0"/>
            <c:extLst>
              <c:ext xmlns:c16="http://schemas.microsoft.com/office/drawing/2014/chart" uri="{C3380CC4-5D6E-409C-BE32-E72D297353CC}">
                <c16:uniqueId val="{0000002C-4944-4055-98A9-B3CC59FA3688}"/>
              </c:ext>
            </c:extLst>
          </c:dPt>
          <c:dPt>
            <c:idx val="5"/>
            <c:bubble3D val="0"/>
            <c:extLst>
              <c:ext xmlns:c16="http://schemas.microsoft.com/office/drawing/2014/chart" uri="{C3380CC4-5D6E-409C-BE32-E72D297353CC}">
                <c16:uniqueId val="{0000002D-4944-4055-98A9-B3CC59FA3688}"/>
              </c:ext>
            </c:extLst>
          </c:dPt>
          <c:dPt>
            <c:idx val="6"/>
            <c:bubble3D val="0"/>
            <c:extLst>
              <c:ext xmlns:c16="http://schemas.microsoft.com/office/drawing/2014/chart" uri="{C3380CC4-5D6E-409C-BE32-E72D297353CC}">
                <c16:uniqueId val="{0000002E-4944-4055-98A9-B3CC59FA3688}"/>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Split'!$D$109,'14. Results - Percentage Split'!$D$111,'14. Results - Percentage Split'!$D$113,'14. Results - Percentage Split'!$D$115,'14. Results - Percentage Split'!$D$117,'14. Results - Percentage Split'!$D$119,'14. Results - Percentage Split'!$D$121)</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Split'!$E$46</c:f>
              <c:numCache>
                <c:formatCode>0%</c:formatCode>
                <c:ptCount val="1"/>
                <c:pt idx="0">
                  <c:v>0</c:v>
                </c:pt>
              </c:numCache>
            </c:numRef>
          </c:val>
          <c:extLst>
            <c:ext xmlns:c16="http://schemas.microsoft.com/office/drawing/2014/chart" uri="{C3380CC4-5D6E-409C-BE32-E72D297353CC}">
              <c16:uniqueId val="{0000002F-4944-4055-98A9-B3CC59FA3688}"/>
            </c:ext>
          </c:extLst>
        </c:ser>
        <c:ser>
          <c:idx val="6"/>
          <c:order val="6"/>
          <c:dPt>
            <c:idx val="0"/>
            <c:bubble3D val="0"/>
            <c:extLst>
              <c:ext xmlns:c16="http://schemas.microsoft.com/office/drawing/2014/chart" uri="{C3380CC4-5D6E-409C-BE32-E72D297353CC}">
                <c16:uniqueId val="{00000030-4944-4055-98A9-B3CC59FA3688}"/>
              </c:ext>
            </c:extLst>
          </c:dPt>
          <c:dPt>
            <c:idx val="1"/>
            <c:bubble3D val="0"/>
            <c:extLst>
              <c:ext xmlns:c16="http://schemas.microsoft.com/office/drawing/2014/chart" uri="{C3380CC4-5D6E-409C-BE32-E72D297353CC}">
                <c16:uniqueId val="{00000031-4944-4055-98A9-B3CC59FA3688}"/>
              </c:ext>
            </c:extLst>
          </c:dPt>
          <c:dPt>
            <c:idx val="2"/>
            <c:bubble3D val="0"/>
            <c:extLst>
              <c:ext xmlns:c16="http://schemas.microsoft.com/office/drawing/2014/chart" uri="{C3380CC4-5D6E-409C-BE32-E72D297353CC}">
                <c16:uniqueId val="{00000032-4944-4055-98A9-B3CC59FA3688}"/>
              </c:ext>
            </c:extLst>
          </c:dPt>
          <c:dPt>
            <c:idx val="3"/>
            <c:bubble3D val="0"/>
            <c:extLst>
              <c:ext xmlns:c16="http://schemas.microsoft.com/office/drawing/2014/chart" uri="{C3380CC4-5D6E-409C-BE32-E72D297353CC}">
                <c16:uniqueId val="{00000033-4944-4055-98A9-B3CC59FA3688}"/>
              </c:ext>
            </c:extLst>
          </c:dPt>
          <c:dPt>
            <c:idx val="4"/>
            <c:bubble3D val="0"/>
            <c:extLst>
              <c:ext xmlns:c16="http://schemas.microsoft.com/office/drawing/2014/chart" uri="{C3380CC4-5D6E-409C-BE32-E72D297353CC}">
                <c16:uniqueId val="{00000034-4944-4055-98A9-B3CC59FA3688}"/>
              </c:ext>
            </c:extLst>
          </c:dPt>
          <c:dPt>
            <c:idx val="5"/>
            <c:bubble3D val="0"/>
            <c:extLst>
              <c:ext xmlns:c16="http://schemas.microsoft.com/office/drawing/2014/chart" uri="{C3380CC4-5D6E-409C-BE32-E72D297353CC}">
                <c16:uniqueId val="{00000035-4944-4055-98A9-B3CC59FA3688}"/>
              </c:ext>
            </c:extLst>
          </c:dPt>
          <c:dPt>
            <c:idx val="6"/>
            <c:bubble3D val="0"/>
            <c:extLst>
              <c:ext xmlns:c16="http://schemas.microsoft.com/office/drawing/2014/chart" uri="{C3380CC4-5D6E-409C-BE32-E72D297353CC}">
                <c16:uniqueId val="{00000036-4944-4055-98A9-B3CC59FA3688}"/>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Split'!$D$109,'14. Results - Percentage Split'!$D$111,'14. Results - Percentage Split'!$D$113,'14. Results - Percentage Split'!$D$115,'14. Results - Percentage Split'!$D$117,'14. Results - Percentage Split'!$D$119,'14. Results - Percentage Split'!$D$121)</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37-4944-4055-98A9-B3CC59FA3688}"/>
            </c:ext>
          </c:extLst>
        </c:ser>
        <c:ser>
          <c:idx val="7"/>
          <c:order val="7"/>
          <c:dPt>
            <c:idx val="0"/>
            <c:bubble3D val="0"/>
            <c:extLst>
              <c:ext xmlns:c16="http://schemas.microsoft.com/office/drawing/2014/chart" uri="{C3380CC4-5D6E-409C-BE32-E72D297353CC}">
                <c16:uniqueId val="{00000038-4944-4055-98A9-B3CC59FA3688}"/>
              </c:ext>
            </c:extLst>
          </c:dPt>
          <c:dPt>
            <c:idx val="1"/>
            <c:bubble3D val="0"/>
            <c:extLst>
              <c:ext xmlns:c16="http://schemas.microsoft.com/office/drawing/2014/chart" uri="{C3380CC4-5D6E-409C-BE32-E72D297353CC}">
                <c16:uniqueId val="{00000039-4944-4055-98A9-B3CC59FA3688}"/>
              </c:ext>
            </c:extLst>
          </c:dPt>
          <c:dPt>
            <c:idx val="2"/>
            <c:bubble3D val="0"/>
            <c:extLst>
              <c:ext xmlns:c16="http://schemas.microsoft.com/office/drawing/2014/chart" uri="{C3380CC4-5D6E-409C-BE32-E72D297353CC}">
                <c16:uniqueId val="{0000003A-4944-4055-98A9-B3CC59FA3688}"/>
              </c:ext>
            </c:extLst>
          </c:dPt>
          <c:dPt>
            <c:idx val="3"/>
            <c:bubble3D val="0"/>
            <c:extLst>
              <c:ext xmlns:c16="http://schemas.microsoft.com/office/drawing/2014/chart" uri="{C3380CC4-5D6E-409C-BE32-E72D297353CC}">
                <c16:uniqueId val="{0000003B-4944-4055-98A9-B3CC59FA3688}"/>
              </c:ext>
            </c:extLst>
          </c:dPt>
          <c:dPt>
            <c:idx val="4"/>
            <c:bubble3D val="0"/>
            <c:extLst>
              <c:ext xmlns:c16="http://schemas.microsoft.com/office/drawing/2014/chart" uri="{C3380CC4-5D6E-409C-BE32-E72D297353CC}">
                <c16:uniqueId val="{0000003C-4944-4055-98A9-B3CC59FA3688}"/>
              </c:ext>
            </c:extLst>
          </c:dPt>
          <c:dPt>
            <c:idx val="5"/>
            <c:bubble3D val="0"/>
            <c:extLst>
              <c:ext xmlns:c16="http://schemas.microsoft.com/office/drawing/2014/chart" uri="{C3380CC4-5D6E-409C-BE32-E72D297353CC}">
                <c16:uniqueId val="{0000003D-4944-4055-98A9-B3CC59FA3688}"/>
              </c:ext>
            </c:extLst>
          </c:dPt>
          <c:dPt>
            <c:idx val="6"/>
            <c:bubble3D val="0"/>
            <c:extLst>
              <c:ext xmlns:c16="http://schemas.microsoft.com/office/drawing/2014/chart" uri="{C3380CC4-5D6E-409C-BE32-E72D297353CC}">
                <c16:uniqueId val="{0000003E-4944-4055-98A9-B3CC59FA3688}"/>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Split'!$D$109,'14. Results - Percentage Split'!$D$111,'14. Results - Percentage Split'!$D$113,'14. Results - Percentage Split'!$D$115,'14. Results - Percentage Split'!$D$117,'14. Results - Percentage Split'!$D$119,'14. Results - Percentage Split'!$D$121)</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Split'!$D$48</c:f>
              <c:numCache>
                <c:formatCode>General</c:formatCode>
                <c:ptCount val="1"/>
                <c:pt idx="0">
                  <c:v>0</c:v>
                </c:pt>
              </c:numCache>
            </c:numRef>
          </c:val>
          <c:extLst>
            <c:ext xmlns:c16="http://schemas.microsoft.com/office/drawing/2014/chart" uri="{C3380CC4-5D6E-409C-BE32-E72D297353CC}">
              <c16:uniqueId val="{0000003F-4944-4055-98A9-B3CC59FA3688}"/>
            </c:ext>
          </c:extLst>
        </c:ser>
        <c:ser>
          <c:idx val="8"/>
          <c:order val="8"/>
          <c:dPt>
            <c:idx val="0"/>
            <c:bubble3D val="0"/>
            <c:extLst>
              <c:ext xmlns:c16="http://schemas.microsoft.com/office/drawing/2014/chart" uri="{C3380CC4-5D6E-409C-BE32-E72D297353CC}">
                <c16:uniqueId val="{00000040-4944-4055-98A9-B3CC59FA3688}"/>
              </c:ext>
            </c:extLst>
          </c:dPt>
          <c:dPt>
            <c:idx val="1"/>
            <c:bubble3D val="0"/>
            <c:extLst>
              <c:ext xmlns:c16="http://schemas.microsoft.com/office/drawing/2014/chart" uri="{C3380CC4-5D6E-409C-BE32-E72D297353CC}">
                <c16:uniqueId val="{00000041-4944-4055-98A9-B3CC59FA3688}"/>
              </c:ext>
            </c:extLst>
          </c:dPt>
          <c:dPt>
            <c:idx val="2"/>
            <c:bubble3D val="0"/>
            <c:extLst>
              <c:ext xmlns:c16="http://schemas.microsoft.com/office/drawing/2014/chart" uri="{C3380CC4-5D6E-409C-BE32-E72D297353CC}">
                <c16:uniqueId val="{00000042-4944-4055-98A9-B3CC59FA3688}"/>
              </c:ext>
            </c:extLst>
          </c:dPt>
          <c:dPt>
            <c:idx val="3"/>
            <c:bubble3D val="0"/>
            <c:extLst>
              <c:ext xmlns:c16="http://schemas.microsoft.com/office/drawing/2014/chart" uri="{C3380CC4-5D6E-409C-BE32-E72D297353CC}">
                <c16:uniqueId val="{00000043-4944-4055-98A9-B3CC59FA3688}"/>
              </c:ext>
            </c:extLst>
          </c:dPt>
          <c:dPt>
            <c:idx val="4"/>
            <c:bubble3D val="0"/>
            <c:extLst>
              <c:ext xmlns:c16="http://schemas.microsoft.com/office/drawing/2014/chart" uri="{C3380CC4-5D6E-409C-BE32-E72D297353CC}">
                <c16:uniqueId val="{00000044-4944-4055-98A9-B3CC59FA3688}"/>
              </c:ext>
            </c:extLst>
          </c:dPt>
          <c:dPt>
            <c:idx val="5"/>
            <c:bubble3D val="0"/>
            <c:extLst>
              <c:ext xmlns:c16="http://schemas.microsoft.com/office/drawing/2014/chart" uri="{C3380CC4-5D6E-409C-BE32-E72D297353CC}">
                <c16:uniqueId val="{00000045-4944-4055-98A9-B3CC59FA3688}"/>
              </c:ext>
            </c:extLst>
          </c:dPt>
          <c:dPt>
            <c:idx val="6"/>
            <c:bubble3D val="0"/>
            <c:extLst>
              <c:ext xmlns:c16="http://schemas.microsoft.com/office/drawing/2014/chart" uri="{C3380CC4-5D6E-409C-BE32-E72D297353CC}">
                <c16:uniqueId val="{00000046-4944-4055-98A9-B3CC59FA3688}"/>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Split'!$D$109,'14. Results - Percentage Split'!$D$111,'14. Results - Percentage Split'!$D$113,'14. Results - Percentage Split'!$D$115,'14. Results - Percentage Split'!$D$117,'14. Results - Percentage Split'!$D$119,'14. Results - Percentage Split'!$D$121)</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47-4944-4055-98A9-B3CC59FA3688}"/>
            </c:ext>
          </c:extLst>
        </c:ser>
        <c:ser>
          <c:idx val="9"/>
          <c:order val="9"/>
          <c:dPt>
            <c:idx val="0"/>
            <c:bubble3D val="0"/>
            <c:extLst>
              <c:ext xmlns:c16="http://schemas.microsoft.com/office/drawing/2014/chart" uri="{C3380CC4-5D6E-409C-BE32-E72D297353CC}">
                <c16:uniqueId val="{00000048-4944-4055-98A9-B3CC59FA3688}"/>
              </c:ext>
            </c:extLst>
          </c:dPt>
          <c:dPt>
            <c:idx val="1"/>
            <c:bubble3D val="0"/>
            <c:extLst>
              <c:ext xmlns:c16="http://schemas.microsoft.com/office/drawing/2014/chart" uri="{C3380CC4-5D6E-409C-BE32-E72D297353CC}">
                <c16:uniqueId val="{00000049-4944-4055-98A9-B3CC59FA3688}"/>
              </c:ext>
            </c:extLst>
          </c:dPt>
          <c:dPt>
            <c:idx val="2"/>
            <c:bubble3D val="0"/>
            <c:extLst>
              <c:ext xmlns:c16="http://schemas.microsoft.com/office/drawing/2014/chart" uri="{C3380CC4-5D6E-409C-BE32-E72D297353CC}">
                <c16:uniqueId val="{0000004A-4944-4055-98A9-B3CC59FA3688}"/>
              </c:ext>
            </c:extLst>
          </c:dPt>
          <c:dPt>
            <c:idx val="3"/>
            <c:bubble3D val="0"/>
            <c:extLst>
              <c:ext xmlns:c16="http://schemas.microsoft.com/office/drawing/2014/chart" uri="{C3380CC4-5D6E-409C-BE32-E72D297353CC}">
                <c16:uniqueId val="{0000004B-4944-4055-98A9-B3CC59FA3688}"/>
              </c:ext>
            </c:extLst>
          </c:dPt>
          <c:dPt>
            <c:idx val="4"/>
            <c:bubble3D val="0"/>
            <c:extLst>
              <c:ext xmlns:c16="http://schemas.microsoft.com/office/drawing/2014/chart" uri="{C3380CC4-5D6E-409C-BE32-E72D297353CC}">
                <c16:uniqueId val="{0000004C-4944-4055-98A9-B3CC59FA3688}"/>
              </c:ext>
            </c:extLst>
          </c:dPt>
          <c:dPt>
            <c:idx val="5"/>
            <c:bubble3D val="0"/>
            <c:extLst>
              <c:ext xmlns:c16="http://schemas.microsoft.com/office/drawing/2014/chart" uri="{C3380CC4-5D6E-409C-BE32-E72D297353CC}">
                <c16:uniqueId val="{0000004D-4944-4055-98A9-B3CC59FA3688}"/>
              </c:ext>
            </c:extLst>
          </c:dPt>
          <c:dPt>
            <c:idx val="6"/>
            <c:bubble3D val="0"/>
            <c:extLst>
              <c:ext xmlns:c16="http://schemas.microsoft.com/office/drawing/2014/chart" uri="{C3380CC4-5D6E-409C-BE32-E72D297353CC}">
                <c16:uniqueId val="{0000004E-4944-4055-98A9-B3CC59FA3688}"/>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Split'!$D$109,'14. Results - Percentage Split'!$D$111,'14. Results - Percentage Split'!$D$113,'14. Results - Percentage Split'!$D$115,'14. Results - Percentage Split'!$D$117,'14. Results - Percentage Split'!$D$119,'14. Results - Percentage Split'!$D$121)</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Split'!$E$48</c:f>
              <c:numCache>
                <c:formatCode>0%</c:formatCode>
                <c:ptCount val="1"/>
                <c:pt idx="0">
                  <c:v>0</c:v>
                </c:pt>
              </c:numCache>
            </c:numRef>
          </c:val>
          <c:extLst>
            <c:ext xmlns:c16="http://schemas.microsoft.com/office/drawing/2014/chart" uri="{C3380CC4-5D6E-409C-BE32-E72D297353CC}">
              <c16:uniqueId val="{0000004F-4944-4055-98A9-B3CC59FA3688}"/>
            </c:ext>
          </c:extLst>
        </c:ser>
        <c:ser>
          <c:idx val="10"/>
          <c:order val="10"/>
          <c:dPt>
            <c:idx val="0"/>
            <c:bubble3D val="0"/>
            <c:extLst>
              <c:ext xmlns:c16="http://schemas.microsoft.com/office/drawing/2014/chart" uri="{C3380CC4-5D6E-409C-BE32-E72D297353CC}">
                <c16:uniqueId val="{00000050-4944-4055-98A9-B3CC59FA3688}"/>
              </c:ext>
            </c:extLst>
          </c:dPt>
          <c:dPt>
            <c:idx val="1"/>
            <c:bubble3D val="0"/>
            <c:extLst>
              <c:ext xmlns:c16="http://schemas.microsoft.com/office/drawing/2014/chart" uri="{C3380CC4-5D6E-409C-BE32-E72D297353CC}">
                <c16:uniqueId val="{00000051-4944-4055-98A9-B3CC59FA3688}"/>
              </c:ext>
            </c:extLst>
          </c:dPt>
          <c:dPt>
            <c:idx val="2"/>
            <c:bubble3D val="0"/>
            <c:extLst>
              <c:ext xmlns:c16="http://schemas.microsoft.com/office/drawing/2014/chart" uri="{C3380CC4-5D6E-409C-BE32-E72D297353CC}">
                <c16:uniqueId val="{00000052-4944-4055-98A9-B3CC59FA3688}"/>
              </c:ext>
            </c:extLst>
          </c:dPt>
          <c:dPt>
            <c:idx val="3"/>
            <c:bubble3D val="0"/>
            <c:extLst>
              <c:ext xmlns:c16="http://schemas.microsoft.com/office/drawing/2014/chart" uri="{C3380CC4-5D6E-409C-BE32-E72D297353CC}">
                <c16:uniqueId val="{00000053-4944-4055-98A9-B3CC59FA3688}"/>
              </c:ext>
            </c:extLst>
          </c:dPt>
          <c:dPt>
            <c:idx val="4"/>
            <c:bubble3D val="0"/>
            <c:extLst>
              <c:ext xmlns:c16="http://schemas.microsoft.com/office/drawing/2014/chart" uri="{C3380CC4-5D6E-409C-BE32-E72D297353CC}">
                <c16:uniqueId val="{00000054-4944-4055-98A9-B3CC59FA3688}"/>
              </c:ext>
            </c:extLst>
          </c:dPt>
          <c:dPt>
            <c:idx val="5"/>
            <c:bubble3D val="0"/>
            <c:extLst>
              <c:ext xmlns:c16="http://schemas.microsoft.com/office/drawing/2014/chart" uri="{C3380CC4-5D6E-409C-BE32-E72D297353CC}">
                <c16:uniqueId val="{00000055-4944-4055-98A9-B3CC59FA3688}"/>
              </c:ext>
            </c:extLst>
          </c:dPt>
          <c:dPt>
            <c:idx val="6"/>
            <c:bubble3D val="0"/>
            <c:extLst>
              <c:ext xmlns:c16="http://schemas.microsoft.com/office/drawing/2014/chart" uri="{C3380CC4-5D6E-409C-BE32-E72D297353CC}">
                <c16:uniqueId val="{00000056-4944-4055-98A9-B3CC59FA3688}"/>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Split'!$D$109,'14. Results - Percentage Split'!$D$111,'14. Results - Percentage Split'!$D$113,'14. Results - Percentage Split'!$D$115,'14. Results - Percentage Split'!$D$117,'14. Results - Percentage Split'!$D$119,'14. Results - Percentage Split'!$D$121)</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Split'!$D$52</c:f>
              <c:numCache>
                <c:formatCode>General</c:formatCode>
                <c:ptCount val="1"/>
                <c:pt idx="0">
                  <c:v>0</c:v>
                </c:pt>
              </c:numCache>
            </c:numRef>
          </c:val>
          <c:extLst>
            <c:ext xmlns:c16="http://schemas.microsoft.com/office/drawing/2014/chart" uri="{C3380CC4-5D6E-409C-BE32-E72D297353CC}">
              <c16:uniqueId val="{00000057-4944-4055-98A9-B3CC59FA3688}"/>
            </c:ext>
          </c:extLst>
        </c:ser>
        <c:ser>
          <c:idx val="11"/>
          <c:order val="11"/>
          <c:dPt>
            <c:idx val="0"/>
            <c:bubble3D val="0"/>
            <c:extLst>
              <c:ext xmlns:c16="http://schemas.microsoft.com/office/drawing/2014/chart" uri="{C3380CC4-5D6E-409C-BE32-E72D297353CC}">
                <c16:uniqueId val="{00000058-4944-4055-98A9-B3CC59FA3688}"/>
              </c:ext>
            </c:extLst>
          </c:dPt>
          <c:dPt>
            <c:idx val="1"/>
            <c:bubble3D val="0"/>
            <c:extLst>
              <c:ext xmlns:c16="http://schemas.microsoft.com/office/drawing/2014/chart" uri="{C3380CC4-5D6E-409C-BE32-E72D297353CC}">
                <c16:uniqueId val="{00000059-4944-4055-98A9-B3CC59FA3688}"/>
              </c:ext>
            </c:extLst>
          </c:dPt>
          <c:dPt>
            <c:idx val="2"/>
            <c:bubble3D val="0"/>
            <c:extLst>
              <c:ext xmlns:c16="http://schemas.microsoft.com/office/drawing/2014/chart" uri="{C3380CC4-5D6E-409C-BE32-E72D297353CC}">
                <c16:uniqueId val="{0000005A-4944-4055-98A9-B3CC59FA3688}"/>
              </c:ext>
            </c:extLst>
          </c:dPt>
          <c:dPt>
            <c:idx val="3"/>
            <c:bubble3D val="0"/>
            <c:extLst>
              <c:ext xmlns:c16="http://schemas.microsoft.com/office/drawing/2014/chart" uri="{C3380CC4-5D6E-409C-BE32-E72D297353CC}">
                <c16:uniqueId val="{0000005B-4944-4055-98A9-B3CC59FA3688}"/>
              </c:ext>
            </c:extLst>
          </c:dPt>
          <c:dPt>
            <c:idx val="4"/>
            <c:bubble3D val="0"/>
            <c:extLst>
              <c:ext xmlns:c16="http://schemas.microsoft.com/office/drawing/2014/chart" uri="{C3380CC4-5D6E-409C-BE32-E72D297353CC}">
                <c16:uniqueId val="{0000005C-4944-4055-98A9-B3CC59FA3688}"/>
              </c:ext>
            </c:extLst>
          </c:dPt>
          <c:dPt>
            <c:idx val="5"/>
            <c:bubble3D val="0"/>
            <c:extLst>
              <c:ext xmlns:c16="http://schemas.microsoft.com/office/drawing/2014/chart" uri="{C3380CC4-5D6E-409C-BE32-E72D297353CC}">
                <c16:uniqueId val="{0000005D-4944-4055-98A9-B3CC59FA3688}"/>
              </c:ext>
            </c:extLst>
          </c:dPt>
          <c:dPt>
            <c:idx val="6"/>
            <c:bubble3D val="0"/>
            <c:extLst>
              <c:ext xmlns:c16="http://schemas.microsoft.com/office/drawing/2014/chart" uri="{C3380CC4-5D6E-409C-BE32-E72D297353CC}">
                <c16:uniqueId val="{0000005E-4944-4055-98A9-B3CC59FA3688}"/>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Split'!$D$109,'14. Results - Percentage Split'!$D$111,'14. Results - Percentage Split'!$D$113,'14. Results - Percentage Split'!$D$115,'14. Results - Percentage Split'!$D$117,'14. Results - Percentage Split'!$D$119,'14. Results - Percentage Split'!$D$121)</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'14. Results - Percentage Split'!$E$52</c:f>
              <c:numCache>
                <c:formatCode>0%</c:formatCode>
                <c:ptCount val="1"/>
                <c:pt idx="0">
                  <c:v>0</c:v>
                </c:pt>
              </c:numCache>
            </c:numRef>
          </c:val>
          <c:extLst>
            <c:ext xmlns:c16="http://schemas.microsoft.com/office/drawing/2014/chart" uri="{C3380CC4-5D6E-409C-BE32-E72D297353CC}">
              <c16:uniqueId val="{0000005F-4944-4055-98A9-B3CC59FA3688}"/>
            </c:ext>
          </c:extLst>
        </c:ser>
        <c:ser>
          <c:idx val="12"/>
          <c:order val="12"/>
          <c:dPt>
            <c:idx val="0"/>
            <c:bubble3D val="0"/>
            <c:extLst>
              <c:ext xmlns:c16="http://schemas.microsoft.com/office/drawing/2014/chart" uri="{C3380CC4-5D6E-409C-BE32-E72D297353CC}">
                <c16:uniqueId val="{00000060-4944-4055-98A9-B3CC59FA3688}"/>
              </c:ext>
            </c:extLst>
          </c:dPt>
          <c:dPt>
            <c:idx val="1"/>
            <c:bubble3D val="0"/>
            <c:extLst>
              <c:ext xmlns:c16="http://schemas.microsoft.com/office/drawing/2014/chart" uri="{C3380CC4-5D6E-409C-BE32-E72D297353CC}">
                <c16:uniqueId val="{00000061-4944-4055-98A9-B3CC59FA3688}"/>
              </c:ext>
            </c:extLst>
          </c:dPt>
          <c:dPt>
            <c:idx val="2"/>
            <c:bubble3D val="0"/>
            <c:extLst>
              <c:ext xmlns:c16="http://schemas.microsoft.com/office/drawing/2014/chart" uri="{C3380CC4-5D6E-409C-BE32-E72D297353CC}">
                <c16:uniqueId val="{00000062-4944-4055-98A9-B3CC59FA3688}"/>
              </c:ext>
            </c:extLst>
          </c:dPt>
          <c:dPt>
            <c:idx val="3"/>
            <c:bubble3D val="0"/>
            <c:extLst>
              <c:ext xmlns:c16="http://schemas.microsoft.com/office/drawing/2014/chart" uri="{C3380CC4-5D6E-409C-BE32-E72D297353CC}">
                <c16:uniqueId val="{00000063-4944-4055-98A9-B3CC59FA3688}"/>
              </c:ext>
            </c:extLst>
          </c:dPt>
          <c:dPt>
            <c:idx val="4"/>
            <c:bubble3D val="0"/>
            <c:extLst>
              <c:ext xmlns:c16="http://schemas.microsoft.com/office/drawing/2014/chart" uri="{C3380CC4-5D6E-409C-BE32-E72D297353CC}">
                <c16:uniqueId val="{00000064-4944-4055-98A9-B3CC59FA3688}"/>
              </c:ext>
            </c:extLst>
          </c:dPt>
          <c:dPt>
            <c:idx val="5"/>
            <c:bubble3D val="0"/>
            <c:extLst>
              <c:ext xmlns:c16="http://schemas.microsoft.com/office/drawing/2014/chart" uri="{C3380CC4-5D6E-409C-BE32-E72D297353CC}">
                <c16:uniqueId val="{00000065-4944-4055-98A9-B3CC59FA3688}"/>
              </c:ext>
            </c:extLst>
          </c:dPt>
          <c:dPt>
            <c:idx val="6"/>
            <c:bubble3D val="0"/>
            <c:extLst>
              <c:ext xmlns:c16="http://schemas.microsoft.com/office/drawing/2014/chart" uri="{C3380CC4-5D6E-409C-BE32-E72D297353CC}">
                <c16:uniqueId val="{00000066-4944-4055-98A9-B3CC59FA3688}"/>
              </c:ext>
            </c:extLst>
          </c:dPt>
          <c:cat>
            <c:strRef>
              <c:f>('14. Results - Percentage Split'!$D$109,'14. Results - Percentage Split'!$D$111,'14. Results - Percentage Split'!$D$113,'14. Results - Percentage Split'!$D$115,'14. Results - Percentage Split'!$D$117,'14. Results - Percentage Split'!$D$119,'14. Results - Percentage Split'!$D$121)</c:f>
              <c:strCache>
                <c:ptCount val="7"/>
                <c:pt idx="0">
                  <c:v>二氧化碳（CO2）</c:v>
                </c:pt>
                <c:pt idx="1">
                  <c:v>甲烷（CH4)</c:v>
                </c:pt>
                <c:pt idx="2">
                  <c:v>一氧化二氮(N2O)</c:v>
                </c:pt>
                <c:pt idx="3">
                  <c:v>全氟化碳(PFCs)</c:v>
                </c:pt>
                <c:pt idx="4">
                  <c:v>氢氟碳化物(HFCs)</c:v>
                </c:pt>
                <c:pt idx="5">
                  <c:v>六氟化硫(SF6)</c:v>
                </c:pt>
                <c:pt idx="6">
                  <c:v>三氟化氮</c:v>
                </c:pt>
              </c:strCache>
            </c:strRef>
          </c:cat>
          <c:val>
            <c:numRef>
              <c:f>'13. Results（结果）'!$D$107</c:f>
              <c:numCache>
                <c:formatCode>General</c:formatCode>
                <c:ptCount val="1"/>
                <c:pt idx="0">
                  <c:v>0</c:v>
                </c:pt>
              </c:numCache>
            </c:numRef>
          </c:val>
          <c:extLst>
            <c:ext xmlns:c16="http://schemas.microsoft.com/office/drawing/2014/chart" uri="{C3380CC4-5D6E-409C-BE32-E72D297353CC}">
              <c16:uniqueId val="{00000067-4944-4055-98A9-B3CC59FA3688}"/>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t>Scope 2 Emissions by Activity</a:t>
            </a:r>
          </a:p>
        </c:rich>
      </c:tx>
      <c:layout>
        <c:manualLayout>
          <c:xMode val="edge"/>
          <c:yMode val="edge"/>
          <c:x val="0.123542071946889"/>
          <c:y val="1.9461994128204329E-4"/>
        </c:manualLayout>
      </c:layout>
      <c:overlay val="0"/>
      <c:spPr>
        <a:noFill/>
        <a:ln w="25400">
          <a:noFill/>
        </a:ln>
      </c:spPr>
    </c:title>
    <c:autoTitleDeleted val="0"/>
    <c:plotArea>
      <c:layout>
        <c:manualLayout>
          <c:layoutTarget val="inner"/>
          <c:xMode val="edge"/>
          <c:yMode val="edge"/>
          <c:x val="0.30204774015329922"/>
          <c:y val="0.40987934975869988"/>
          <c:w val="0.41280133618299431"/>
          <c:h val="0.47522098044196087"/>
        </c:manualLayout>
      </c:layout>
      <c:pieChart>
        <c:varyColors val="1"/>
        <c:ser>
          <c:idx val="0"/>
          <c:order val="0"/>
          <c:dPt>
            <c:idx val="0"/>
            <c:bubble3D val="0"/>
            <c:extLst>
              <c:ext xmlns:c16="http://schemas.microsoft.com/office/drawing/2014/chart" uri="{C3380CC4-5D6E-409C-BE32-E72D297353CC}">
                <c16:uniqueId val="{00000000-7065-4F94-85C5-371512FF6F40}"/>
              </c:ext>
            </c:extLst>
          </c:dPt>
          <c:dPt>
            <c:idx val="1"/>
            <c:bubble3D val="0"/>
            <c:extLst>
              <c:ext xmlns:c16="http://schemas.microsoft.com/office/drawing/2014/chart" uri="{C3380CC4-5D6E-409C-BE32-E72D297353CC}">
                <c16:uniqueId val="{00000001-7065-4F94-85C5-371512FF6F40}"/>
              </c:ext>
            </c:extLst>
          </c:dPt>
          <c:dPt>
            <c:idx val="2"/>
            <c:bubble3D val="0"/>
            <c:extLst>
              <c:ext xmlns:c16="http://schemas.microsoft.com/office/drawing/2014/chart" uri="{C3380CC4-5D6E-409C-BE32-E72D297353CC}">
                <c16:uniqueId val="{00000002-7065-4F94-85C5-371512FF6F40}"/>
              </c:ext>
            </c:extLst>
          </c:dPt>
          <c:dPt>
            <c:idx val="3"/>
            <c:bubble3D val="0"/>
            <c:extLst>
              <c:ext xmlns:c16="http://schemas.microsoft.com/office/drawing/2014/chart" uri="{C3380CC4-5D6E-409C-BE32-E72D297353CC}">
                <c16:uniqueId val="{00000003-7065-4F94-85C5-371512FF6F40}"/>
              </c:ext>
            </c:extLst>
          </c:dPt>
          <c:dLbls>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('13. Results（结果）'!$D$61,'13. Results（结果）'!$D$63,'13. Results（结果）'!$D$65,'13. Results（结果）'!$D$67)</c:f>
              <c:strCache>
                <c:ptCount val="4"/>
                <c:pt idx="0">
                  <c:v>Electricity</c:v>
                </c:pt>
                <c:pt idx="1">
                  <c:v>Heat</c:v>
                </c:pt>
                <c:pt idx="2">
                  <c:v>Steam</c:v>
                </c:pt>
                <c:pt idx="3">
                  <c:v>Cooling</c:v>
                </c:pt>
              </c:strCache>
            </c:strRef>
          </c:cat>
          <c:val>
            <c:numRef>
              <c:f>('13. Results（结果）'!$E$60,'13. Results（结果）'!$E$62,'13. Results（结果）'!$E$64,'13. Results（结果）'!$E$66)</c:f>
              <c:numCache>
                <c:formatCode>#,##0.00</c:formatCode>
                <c:ptCount val="4"/>
                <c:pt idx="0">
                  <c:v>0</c:v>
                </c:pt>
                <c:pt idx="1">
                  <c:v>0</c:v>
                </c:pt>
                <c:pt idx="2">
                  <c:v>0</c:v>
                </c:pt>
                <c:pt idx="3">
                  <c:v>0</c:v>
                </c:pt>
              </c:numCache>
            </c:numRef>
          </c:val>
          <c:extLst>
            <c:ext xmlns:c16="http://schemas.microsoft.com/office/drawing/2014/chart" uri="{C3380CC4-5D6E-409C-BE32-E72D297353CC}">
              <c16:uniqueId val="{00000004-7065-4F94-85C5-371512FF6F40}"/>
            </c:ext>
          </c:extLst>
        </c:ser>
        <c:ser>
          <c:idx val="1"/>
          <c:order val="1"/>
          <c:dPt>
            <c:idx val="0"/>
            <c:bubble3D val="0"/>
            <c:extLst>
              <c:ext xmlns:c16="http://schemas.microsoft.com/office/drawing/2014/chart" uri="{C3380CC4-5D6E-409C-BE32-E72D297353CC}">
                <c16:uniqueId val="{00000005-7065-4F94-85C5-371512FF6F40}"/>
              </c:ext>
            </c:extLst>
          </c:dPt>
          <c:dPt>
            <c:idx val="1"/>
            <c:bubble3D val="0"/>
            <c:extLst>
              <c:ext xmlns:c16="http://schemas.microsoft.com/office/drawing/2014/chart" uri="{C3380CC4-5D6E-409C-BE32-E72D297353CC}">
                <c16:uniqueId val="{00000006-7065-4F94-85C5-371512FF6F40}"/>
              </c:ext>
            </c:extLst>
          </c:dPt>
          <c:dPt>
            <c:idx val="2"/>
            <c:bubble3D val="0"/>
            <c:extLst>
              <c:ext xmlns:c16="http://schemas.microsoft.com/office/drawing/2014/chart" uri="{C3380CC4-5D6E-409C-BE32-E72D297353CC}">
                <c16:uniqueId val="{00000007-7065-4F94-85C5-371512FF6F40}"/>
              </c:ext>
            </c:extLst>
          </c:dPt>
          <c:dPt>
            <c:idx val="3"/>
            <c:bubble3D val="0"/>
            <c:extLst>
              <c:ext xmlns:c16="http://schemas.microsoft.com/office/drawing/2014/chart" uri="{C3380CC4-5D6E-409C-BE32-E72D297353CC}">
                <c16:uniqueId val="{00000008-7065-4F94-85C5-371512FF6F40}"/>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Results（结果）'!$D$61,'13. Results（结果）'!$D$63,'13. Results（结果）'!$D$65,'13. Results（结果）'!$D$67)</c:f>
              <c:strCache>
                <c:ptCount val="4"/>
                <c:pt idx="0">
                  <c:v>Electricity</c:v>
                </c:pt>
                <c:pt idx="1">
                  <c:v>Heat</c:v>
                </c:pt>
                <c:pt idx="2">
                  <c:v>Steam</c:v>
                </c:pt>
                <c:pt idx="3">
                  <c:v>Cooling</c:v>
                </c:pt>
              </c:strCache>
            </c:strRef>
          </c:cat>
          <c:val>
            <c:numRef>
              <c:f>'13. Results（结果）'!$E$42</c:f>
              <c:numCache>
                <c:formatCode>#,##0.00</c:formatCode>
                <c:ptCount val="1"/>
                <c:pt idx="0">
                  <c:v>0</c:v>
                </c:pt>
              </c:numCache>
            </c:numRef>
          </c:val>
          <c:extLst>
            <c:ext xmlns:c16="http://schemas.microsoft.com/office/drawing/2014/chart" uri="{C3380CC4-5D6E-409C-BE32-E72D297353CC}">
              <c16:uniqueId val="{00000009-7065-4F94-85C5-371512FF6F40}"/>
            </c:ext>
          </c:extLst>
        </c:ser>
        <c:ser>
          <c:idx val="2"/>
          <c:order val="2"/>
          <c:dPt>
            <c:idx val="0"/>
            <c:bubble3D val="0"/>
            <c:extLst>
              <c:ext xmlns:c16="http://schemas.microsoft.com/office/drawing/2014/chart" uri="{C3380CC4-5D6E-409C-BE32-E72D297353CC}">
                <c16:uniqueId val="{0000000A-7065-4F94-85C5-371512FF6F40}"/>
              </c:ext>
            </c:extLst>
          </c:dPt>
          <c:dPt>
            <c:idx val="1"/>
            <c:bubble3D val="0"/>
            <c:extLst>
              <c:ext xmlns:c16="http://schemas.microsoft.com/office/drawing/2014/chart" uri="{C3380CC4-5D6E-409C-BE32-E72D297353CC}">
                <c16:uniqueId val="{0000000B-7065-4F94-85C5-371512FF6F40}"/>
              </c:ext>
            </c:extLst>
          </c:dPt>
          <c:dPt>
            <c:idx val="2"/>
            <c:bubble3D val="0"/>
            <c:extLst>
              <c:ext xmlns:c16="http://schemas.microsoft.com/office/drawing/2014/chart" uri="{C3380CC4-5D6E-409C-BE32-E72D297353CC}">
                <c16:uniqueId val="{0000000C-7065-4F94-85C5-371512FF6F40}"/>
              </c:ext>
            </c:extLst>
          </c:dPt>
          <c:dPt>
            <c:idx val="3"/>
            <c:bubble3D val="0"/>
            <c:extLst>
              <c:ext xmlns:c16="http://schemas.microsoft.com/office/drawing/2014/chart" uri="{C3380CC4-5D6E-409C-BE32-E72D297353CC}">
                <c16:uniqueId val="{0000000D-7065-4F94-85C5-371512FF6F40}"/>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Results（结果）'!$D$61,'13. Results（结果）'!$D$63,'13. Results（结果）'!$D$65,'13. Results（结果）'!$D$67)</c:f>
              <c:strCache>
                <c:ptCount val="4"/>
                <c:pt idx="0">
                  <c:v>Electricity</c:v>
                </c:pt>
                <c:pt idx="1">
                  <c:v>Heat</c:v>
                </c:pt>
                <c:pt idx="2">
                  <c:v>Steam</c:v>
                </c:pt>
                <c:pt idx="3">
                  <c:v>Cooling</c:v>
                </c:pt>
              </c:strCache>
            </c:strRef>
          </c:cat>
          <c:val>
            <c:numRef>
              <c:f>'13. Results（结果）'!$D$44</c:f>
              <c:numCache>
                <c:formatCode>General</c:formatCode>
                <c:ptCount val="1"/>
                <c:pt idx="0">
                  <c:v>0</c:v>
                </c:pt>
              </c:numCache>
            </c:numRef>
          </c:val>
          <c:extLst>
            <c:ext xmlns:c16="http://schemas.microsoft.com/office/drawing/2014/chart" uri="{C3380CC4-5D6E-409C-BE32-E72D297353CC}">
              <c16:uniqueId val="{0000000E-7065-4F94-85C5-371512FF6F40}"/>
            </c:ext>
          </c:extLst>
        </c:ser>
        <c:ser>
          <c:idx val="3"/>
          <c:order val="3"/>
          <c:dPt>
            <c:idx val="0"/>
            <c:bubble3D val="0"/>
            <c:extLst>
              <c:ext xmlns:c16="http://schemas.microsoft.com/office/drawing/2014/chart" uri="{C3380CC4-5D6E-409C-BE32-E72D297353CC}">
                <c16:uniqueId val="{0000000F-7065-4F94-85C5-371512FF6F40}"/>
              </c:ext>
            </c:extLst>
          </c:dPt>
          <c:dPt>
            <c:idx val="1"/>
            <c:bubble3D val="0"/>
            <c:extLst>
              <c:ext xmlns:c16="http://schemas.microsoft.com/office/drawing/2014/chart" uri="{C3380CC4-5D6E-409C-BE32-E72D297353CC}">
                <c16:uniqueId val="{00000010-7065-4F94-85C5-371512FF6F40}"/>
              </c:ext>
            </c:extLst>
          </c:dPt>
          <c:dPt>
            <c:idx val="2"/>
            <c:bubble3D val="0"/>
            <c:extLst>
              <c:ext xmlns:c16="http://schemas.microsoft.com/office/drawing/2014/chart" uri="{C3380CC4-5D6E-409C-BE32-E72D297353CC}">
                <c16:uniqueId val="{00000011-7065-4F94-85C5-371512FF6F40}"/>
              </c:ext>
            </c:extLst>
          </c:dPt>
          <c:dPt>
            <c:idx val="3"/>
            <c:bubble3D val="0"/>
            <c:extLst>
              <c:ext xmlns:c16="http://schemas.microsoft.com/office/drawing/2014/chart" uri="{C3380CC4-5D6E-409C-BE32-E72D297353CC}">
                <c16:uniqueId val="{00000012-7065-4F94-85C5-371512FF6F40}"/>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Results（结果）'!$D$61,'13. Results（结果）'!$D$63,'13. Results（结果）'!$D$65,'13. Results（结果）'!$D$67)</c:f>
              <c:strCache>
                <c:ptCount val="4"/>
                <c:pt idx="0">
                  <c:v>Electricity</c:v>
                </c:pt>
                <c:pt idx="1">
                  <c:v>Heat</c:v>
                </c:pt>
                <c:pt idx="2">
                  <c:v>Steam</c:v>
                </c:pt>
                <c:pt idx="3">
                  <c:v>Cooling</c:v>
                </c:pt>
              </c:strCache>
            </c:strRef>
          </c:cat>
          <c:val>
            <c:numRef>
              <c:f>'13. Results（结果）'!$E$44</c:f>
              <c:numCache>
                <c:formatCode>#,##0.00</c:formatCode>
                <c:ptCount val="1"/>
                <c:pt idx="0">
                  <c:v>0</c:v>
                </c:pt>
              </c:numCache>
            </c:numRef>
          </c:val>
          <c:extLst>
            <c:ext xmlns:c16="http://schemas.microsoft.com/office/drawing/2014/chart" uri="{C3380CC4-5D6E-409C-BE32-E72D297353CC}">
              <c16:uniqueId val="{00000013-7065-4F94-85C5-371512FF6F40}"/>
            </c:ext>
          </c:extLst>
        </c:ser>
        <c:ser>
          <c:idx val="4"/>
          <c:order val="4"/>
          <c:dPt>
            <c:idx val="0"/>
            <c:bubble3D val="0"/>
            <c:extLst>
              <c:ext xmlns:c16="http://schemas.microsoft.com/office/drawing/2014/chart" uri="{C3380CC4-5D6E-409C-BE32-E72D297353CC}">
                <c16:uniqueId val="{00000014-7065-4F94-85C5-371512FF6F40}"/>
              </c:ext>
            </c:extLst>
          </c:dPt>
          <c:dPt>
            <c:idx val="1"/>
            <c:bubble3D val="0"/>
            <c:extLst>
              <c:ext xmlns:c16="http://schemas.microsoft.com/office/drawing/2014/chart" uri="{C3380CC4-5D6E-409C-BE32-E72D297353CC}">
                <c16:uniqueId val="{00000015-7065-4F94-85C5-371512FF6F40}"/>
              </c:ext>
            </c:extLst>
          </c:dPt>
          <c:dPt>
            <c:idx val="2"/>
            <c:bubble3D val="0"/>
            <c:extLst>
              <c:ext xmlns:c16="http://schemas.microsoft.com/office/drawing/2014/chart" uri="{C3380CC4-5D6E-409C-BE32-E72D297353CC}">
                <c16:uniqueId val="{00000016-7065-4F94-85C5-371512FF6F40}"/>
              </c:ext>
            </c:extLst>
          </c:dPt>
          <c:dPt>
            <c:idx val="3"/>
            <c:bubble3D val="0"/>
            <c:extLst>
              <c:ext xmlns:c16="http://schemas.microsoft.com/office/drawing/2014/chart" uri="{C3380CC4-5D6E-409C-BE32-E72D297353CC}">
                <c16:uniqueId val="{00000017-7065-4F94-85C5-371512FF6F40}"/>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Results（结果）'!$D$61,'13. Results（结果）'!$D$63,'13. Results（结果）'!$D$65,'13. Results（结果）'!$D$67)</c:f>
              <c:strCache>
                <c:ptCount val="4"/>
                <c:pt idx="0">
                  <c:v>Electricity</c:v>
                </c:pt>
                <c:pt idx="1">
                  <c:v>Heat</c:v>
                </c:pt>
                <c:pt idx="2">
                  <c:v>Steam</c:v>
                </c:pt>
                <c:pt idx="3">
                  <c:v>Cooling</c:v>
                </c:pt>
              </c:strCache>
            </c:strRef>
          </c:cat>
          <c:val>
            <c:numRef>
              <c:f>'13. Results（结果）'!$D$46</c:f>
              <c:numCache>
                <c:formatCode>General</c:formatCode>
                <c:ptCount val="1"/>
                <c:pt idx="0">
                  <c:v>0</c:v>
                </c:pt>
              </c:numCache>
            </c:numRef>
          </c:val>
          <c:extLst>
            <c:ext xmlns:c16="http://schemas.microsoft.com/office/drawing/2014/chart" uri="{C3380CC4-5D6E-409C-BE32-E72D297353CC}">
              <c16:uniqueId val="{00000018-7065-4F94-85C5-371512FF6F40}"/>
            </c:ext>
          </c:extLst>
        </c:ser>
        <c:ser>
          <c:idx val="5"/>
          <c:order val="5"/>
          <c:dPt>
            <c:idx val="0"/>
            <c:bubble3D val="0"/>
            <c:extLst>
              <c:ext xmlns:c16="http://schemas.microsoft.com/office/drawing/2014/chart" uri="{C3380CC4-5D6E-409C-BE32-E72D297353CC}">
                <c16:uniqueId val="{00000019-7065-4F94-85C5-371512FF6F40}"/>
              </c:ext>
            </c:extLst>
          </c:dPt>
          <c:dPt>
            <c:idx val="1"/>
            <c:bubble3D val="0"/>
            <c:extLst>
              <c:ext xmlns:c16="http://schemas.microsoft.com/office/drawing/2014/chart" uri="{C3380CC4-5D6E-409C-BE32-E72D297353CC}">
                <c16:uniqueId val="{0000001A-7065-4F94-85C5-371512FF6F40}"/>
              </c:ext>
            </c:extLst>
          </c:dPt>
          <c:dPt>
            <c:idx val="2"/>
            <c:bubble3D val="0"/>
            <c:extLst>
              <c:ext xmlns:c16="http://schemas.microsoft.com/office/drawing/2014/chart" uri="{C3380CC4-5D6E-409C-BE32-E72D297353CC}">
                <c16:uniqueId val="{0000001B-7065-4F94-85C5-371512FF6F40}"/>
              </c:ext>
            </c:extLst>
          </c:dPt>
          <c:dPt>
            <c:idx val="3"/>
            <c:bubble3D val="0"/>
            <c:extLst>
              <c:ext xmlns:c16="http://schemas.microsoft.com/office/drawing/2014/chart" uri="{C3380CC4-5D6E-409C-BE32-E72D297353CC}">
                <c16:uniqueId val="{0000001C-7065-4F94-85C5-371512FF6F40}"/>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Results（结果）'!$D$61,'13. Results（结果）'!$D$63,'13. Results（结果）'!$D$65,'13. Results（结果）'!$D$67)</c:f>
              <c:strCache>
                <c:ptCount val="4"/>
                <c:pt idx="0">
                  <c:v>Electricity</c:v>
                </c:pt>
                <c:pt idx="1">
                  <c:v>Heat</c:v>
                </c:pt>
                <c:pt idx="2">
                  <c:v>Steam</c:v>
                </c:pt>
                <c:pt idx="3">
                  <c:v>Cooling</c:v>
                </c:pt>
              </c:strCache>
            </c:strRef>
          </c:cat>
          <c:val>
            <c:numRef>
              <c:f>'13. Results（结果）'!$E$46</c:f>
              <c:numCache>
                <c:formatCode>#,##0.00</c:formatCode>
                <c:ptCount val="1"/>
                <c:pt idx="0">
                  <c:v>0</c:v>
                </c:pt>
              </c:numCache>
            </c:numRef>
          </c:val>
          <c:extLst>
            <c:ext xmlns:c16="http://schemas.microsoft.com/office/drawing/2014/chart" uri="{C3380CC4-5D6E-409C-BE32-E72D297353CC}">
              <c16:uniqueId val="{0000001D-7065-4F94-85C5-371512FF6F40}"/>
            </c:ext>
          </c:extLst>
        </c:ser>
        <c:ser>
          <c:idx val="6"/>
          <c:order val="6"/>
          <c:dPt>
            <c:idx val="0"/>
            <c:bubble3D val="0"/>
            <c:extLst>
              <c:ext xmlns:c16="http://schemas.microsoft.com/office/drawing/2014/chart" uri="{C3380CC4-5D6E-409C-BE32-E72D297353CC}">
                <c16:uniqueId val="{0000001E-7065-4F94-85C5-371512FF6F40}"/>
              </c:ext>
            </c:extLst>
          </c:dPt>
          <c:dPt>
            <c:idx val="1"/>
            <c:bubble3D val="0"/>
            <c:extLst>
              <c:ext xmlns:c16="http://schemas.microsoft.com/office/drawing/2014/chart" uri="{C3380CC4-5D6E-409C-BE32-E72D297353CC}">
                <c16:uniqueId val="{0000001F-7065-4F94-85C5-371512FF6F40}"/>
              </c:ext>
            </c:extLst>
          </c:dPt>
          <c:dPt>
            <c:idx val="2"/>
            <c:bubble3D val="0"/>
            <c:extLst>
              <c:ext xmlns:c16="http://schemas.microsoft.com/office/drawing/2014/chart" uri="{C3380CC4-5D6E-409C-BE32-E72D297353CC}">
                <c16:uniqueId val="{00000020-7065-4F94-85C5-371512FF6F40}"/>
              </c:ext>
            </c:extLst>
          </c:dPt>
          <c:dPt>
            <c:idx val="3"/>
            <c:bubble3D val="0"/>
            <c:extLst>
              <c:ext xmlns:c16="http://schemas.microsoft.com/office/drawing/2014/chart" uri="{C3380CC4-5D6E-409C-BE32-E72D297353CC}">
                <c16:uniqueId val="{00000021-7065-4F94-85C5-371512FF6F40}"/>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Results（结果）'!$D$61,'13. Results（结果）'!$D$63,'13. Results（结果）'!$D$65,'13. Results（结果）'!$D$67)</c:f>
              <c:strCache>
                <c:ptCount val="4"/>
                <c:pt idx="0">
                  <c:v>Electricity</c:v>
                </c:pt>
                <c:pt idx="1">
                  <c:v>Heat</c:v>
                </c:pt>
                <c:pt idx="2">
                  <c:v>Steam</c:v>
                </c:pt>
                <c:pt idx="3">
                  <c:v>Cooling</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22-7065-4F94-85C5-371512FF6F40}"/>
            </c:ext>
          </c:extLst>
        </c:ser>
        <c:ser>
          <c:idx val="7"/>
          <c:order val="7"/>
          <c:dPt>
            <c:idx val="0"/>
            <c:bubble3D val="0"/>
            <c:extLst>
              <c:ext xmlns:c16="http://schemas.microsoft.com/office/drawing/2014/chart" uri="{C3380CC4-5D6E-409C-BE32-E72D297353CC}">
                <c16:uniqueId val="{00000023-7065-4F94-85C5-371512FF6F40}"/>
              </c:ext>
            </c:extLst>
          </c:dPt>
          <c:dPt>
            <c:idx val="1"/>
            <c:bubble3D val="0"/>
            <c:extLst>
              <c:ext xmlns:c16="http://schemas.microsoft.com/office/drawing/2014/chart" uri="{C3380CC4-5D6E-409C-BE32-E72D297353CC}">
                <c16:uniqueId val="{00000024-7065-4F94-85C5-371512FF6F40}"/>
              </c:ext>
            </c:extLst>
          </c:dPt>
          <c:dPt>
            <c:idx val="2"/>
            <c:bubble3D val="0"/>
            <c:extLst>
              <c:ext xmlns:c16="http://schemas.microsoft.com/office/drawing/2014/chart" uri="{C3380CC4-5D6E-409C-BE32-E72D297353CC}">
                <c16:uniqueId val="{00000025-7065-4F94-85C5-371512FF6F40}"/>
              </c:ext>
            </c:extLst>
          </c:dPt>
          <c:dPt>
            <c:idx val="3"/>
            <c:bubble3D val="0"/>
            <c:extLst>
              <c:ext xmlns:c16="http://schemas.microsoft.com/office/drawing/2014/chart" uri="{C3380CC4-5D6E-409C-BE32-E72D297353CC}">
                <c16:uniqueId val="{00000026-7065-4F94-85C5-371512FF6F40}"/>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Results（结果）'!$D$61,'13. Results（结果）'!$D$63,'13. Results（结果）'!$D$65,'13. Results（结果）'!$D$67)</c:f>
              <c:strCache>
                <c:ptCount val="4"/>
                <c:pt idx="0">
                  <c:v>Electricity</c:v>
                </c:pt>
                <c:pt idx="1">
                  <c:v>Heat</c:v>
                </c:pt>
                <c:pt idx="2">
                  <c:v>Steam</c:v>
                </c:pt>
                <c:pt idx="3">
                  <c:v>Cooling</c:v>
                </c:pt>
              </c:strCache>
            </c:strRef>
          </c:cat>
          <c:val>
            <c:numRef>
              <c:f>'13. Results（结果）'!$D$48</c:f>
              <c:numCache>
                <c:formatCode>General</c:formatCode>
                <c:ptCount val="1"/>
                <c:pt idx="0">
                  <c:v>0</c:v>
                </c:pt>
              </c:numCache>
            </c:numRef>
          </c:val>
          <c:extLst>
            <c:ext xmlns:c16="http://schemas.microsoft.com/office/drawing/2014/chart" uri="{C3380CC4-5D6E-409C-BE32-E72D297353CC}">
              <c16:uniqueId val="{00000027-7065-4F94-85C5-371512FF6F40}"/>
            </c:ext>
          </c:extLst>
        </c:ser>
        <c:ser>
          <c:idx val="8"/>
          <c:order val="8"/>
          <c:dPt>
            <c:idx val="0"/>
            <c:bubble3D val="0"/>
            <c:extLst>
              <c:ext xmlns:c16="http://schemas.microsoft.com/office/drawing/2014/chart" uri="{C3380CC4-5D6E-409C-BE32-E72D297353CC}">
                <c16:uniqueId val="{00000028-7065-4F94-85C5-371512FF6F40}"/>
              </c:ext>
            </c:extLst>
          </c:dPt>
          <c:dPt>
            <c:idx val="1"/>
            <c:bubble3D val="0"/>
            <c:extLst>
              <c:ext xmlns:c16="http://schemas.microsoft.com/office/drawing/2014/chart" uri="{C3380CC4-5D6E-409C-BE32-E72D297353CC}">
                <c16:uniqueId val="{00000029-7065-4F94-85C5-371512FF6F40}"/>
              </c:ext>
            </c:extLst>
          </c:dPt>
          <c:dPt>
            <c:idx val="2"/>
            <c:bubble3D val="0"/>
            <c:extLst>
              <c:ext xmlns:c16="http://schemas.microsoft.com/office/drawing/2014/chart" uri="{C3380CC4-5D6E-409C-BE32-E72D297353CC}">
                <c16:uniqueId val="{0000002A-7065-4F94-85C5-371512FF6F40}"/>
              </c:ext>
            </c:extLst>
          </c:dPt>
          <c:dPt>
            <c:idx val="3"/>
            <c:bubble3D val="0"/>
            <c:extLst>
              <c:ext xmlns:c16="http://schemas.microsoft.com/office/drawing/2014/chart" uri="{C3380CC4-5D6E-409C-BE32-E72D297353CC}">
                <c16:uniqueId val="{0000002B-7065-4F94-85C5-371512FF6F40}"/>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Results（结果）'!$D$61,'13. Results（结果）'!$D$63,'13. Results（结果）'!$D$65,'13. Results（结果）'!$D$67)</c:f>
              <c:strCache>
                <c:ptCount val="4"/>
                <c:pt idx="0">
                  <c:v>Electricity</c:v>
                </c:pt>
                <c:pt idx="1">
                  <c:v>Heat</c:v>
                </c:pt>
                <c:pt idx="2">
                  <c:v>Steam</c:v>
                </c:pt>
                <c:pt idx="3">
                  <c:v>Cooling</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2C-7065-4F94-85C5-371512FF6F40}"/>
            </c:ext>
          </c:extLst>
        </c:ser>
        <c:ser>
          <c:idx val="9"/>
          <c:order val="9"/>
          <c:dPt>
            <c:idx val="0"/>
            <c:bubble3D val="0"/>
            <c:extLst>
              <c:ext xmlns:c16="http://schemas.microsoft.com/office/drawing/2014/chart" uri="{C3380CC4-5D6E-409C-BE32-E72D297353CC}">
                <c16:uniqueId val="{0000002D-7065-4F94-85C5-371512FF6F40}"/>
              </c:ext>
            </c:extLst>
          </c:dPt>
          <c:dPt>
            <c:idx val="1"/>
            <c:bubble3D val="0"/>
            <c:extLst>
              <c:ext xmlns:c16="http://schemas.microsoft.com/office/drawing/2014/chart" uri="{C3380CC4-5D6E-409C-BE32-E72D297353CC}">
                <c16:uniqueId val="{0000002E-7065-4F94-85C5-371512FF6F40}"/>
              </c:ext>
            </c:extLst>
          </c:dPt>
          <c:dPt>
            <c:idx val="2"/>
            <c:bubble3D val="0"/>
            <c:extLst>
              <c:ext xmlns:c16="http://schemas.microsoft.com/office/drawing/2014/chart" uri="{C3380CC4-5D6E-409C-BE32-E72D297353CC}">
                <c16:uniqueId val="{0000002F-7065-4F94-85C5-371512FF6F40}"/>
              </c:ext>
            </c:extLst>
          </c:dPt>
          <c:dPt>
            <c:idx val="3"/>
            <c:bubble3D val="0"/>
            <c:extLst>
              <c:ext xmlns:c16="http://schemas.microsoft.com/office/drawing/2014/chart" uri="{C3380CC4-5D6E-409C-BE32-E72D297353CC}">
                <c16:uniqueId val="{00000030-7065-4F94-85C5-371512FF6F40}"/>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Results（结果）'!$D$61,'13. Results（结果）'!$D$63,'13. Results（结果）'!$D$65,'13. Results（结果）'!$D$67)</c:f>
              <c:strCache>
                <c:ptCount val="4"/>
                <c:pt idx="0">
                  <c:v>Electricity</c:v>
                </c:pt>
                <c:pt idx="1">
                  <c:v>Heat</c:v>
                </c:pt>
                <c:pt idx="2">
                  <c:v>Steam</c:v>
                </c:pt>
                <c:pt idx="3">
                  <c:v>Cooling</c:v>
                </c:pt>
              </c:strCache>
            </c:strRef>
          </c:cat>
          <c:val>
            <c:numRef>
              <c:f>'13. Results（结果）'!$E$48</c:f>
              <c:numCache>
                <c:formatCode>#,##0.00</c:formatCode>
                <c:ptCount val="1"/>
                <c:pt idx="0">
                  <c:v>0</c:v>
                </c:pt>
              </c:numCache>
            </c:numRef>
          </c:val>
          <c:extLst>
            <c:ext xmlns:c16="http://schemas.microsoft.com/office/drawing/2014/chart" uri="{C3380CC4-5D6E-409C-BE32-E72D297353CC}">
              <c16:uniqueId val="{00000031-7065-4F94-85C5-371512FF6F40}"/>
            </c:ext>
          </c:extLst>
        </c:ser>
        <c:ser>
          <c:idx val="10"/>
          <c:order val="10"/>
          <c:dPt>
            <c:idx val="0"/>
            <c:bubble3D val="0"/>
            <c:extLst>
              <c:ext xmlns:c16="http://schemas.microsoft.com/office/drawing/2014/chart" uri="{C3380CC4-5D6E-409C-BE32-E72D297353CC}">
                <c16:uniqueId val="{00000032-7065-4F94-85C5-371512FF6F40}"/>
              </c:ext>
            </c:extLst>
          </c:dPt>
          <c:dPt>
            <c:idx val="1"/>
            <c:bubble3D val="0"/>
            <c:extLst>
              <c:ext xmlns:c16="http://schemas.microsoft.com/office/drawing/2014/chart" uri="{C3380CC4-5D6E-409C-BE32-E72D297353CC}">
                <c16:uniqueId val="{00000033-7065-4F94-85C5-371512FF6F40}"/>
              </c:ext>
            </c:extLst>
          </c:dPt>
          <c:dPt>
            <c:idx val="2"/>
            <c:bubble3D val="0"/>
            <c:extLst>
              <c:ext xmlns:c16="http://schemas.microsoft.com/office/drawing/2014/chart" uri="{C3380CC4-5D6E-409C-BE32-E72D297353CC}">
                <c16:uniqueId val="{00000034-7065-4F94-85C5-371512FF6F40}"/>
              </c:ext>
            </c:extLst>
          </c:dPt>
          <c:dPt>
            <c:idx val="3"/>
            <c:bubble3D val="0"/>
            <c:extLst>
              <c:ext xmlns:c16="http://schemas.microsoft.com/office/drawing/2014/chart" uri="{C3380CC4-5D6E-409C-BE32-E72D297353CC}">
                <c16:uniqueId val="{00000035-7065-4F94-85C5-371512FF6F40}"/>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Results（结果）'!$D$61,'13. Results（结果）'!$D$63,'13. Results（结果）'!$D$65,'13. Results（结果）'!$D$67)</c:f>
              <c:strCache>
                <c:ptCount val="4"/>
                <c:pt idx="0">
                  <c:v>Electricity</c:v>
                </c:pt>
                <c:pt idx="1">
                  <c:v>Heat</c:v>
                </c:pt>
                <c:pt idx="2">
                  <c:v>Steam</c:v>
                </c:pt>
                <c:pt idx="3">
                  <c:v>Cooling</c:v>
                </c:pt>
              </c:strCache>
            </c:strRef>
          </c:cat>
          <c:val>
            <c:numRef>
              <c:f>'13. Results（结果）'!$D$52</c:f>
              <c:numCache>
                <c:formatCode>General</c:formatCode>
                <c:ptCount val="1"/>
                <c:pt idx="0">
                  <c:v>0</c:v>
                </c:pt>
              </c:numCache>
            </c:numRef>
          </c:val>
          <c:extLst>
            <c:ext xmlns:c16="http://schemas.microsoft.com/office/drawing/2014/chart" uri="{C3380CC4-5D6E-409C-BE32-E72D297353CC}">
              <c16:uniqueId val="{00000036-7065-4F94-85C5-371512FF6F40}"/>
            </c:ext>
          </c:extLst>
        </c:ser>
        <c:ser>
          <c:idx val="11"/>
          <c:order val="11"/>
          <c:dPt>
            <c:idx val="0"/>
            <c:bubble3D val="0"/>
            <c:extLst>
              <c:ext xmlns:c16="http://schemas.microsoft.com/office/drawing/2014/chart" uri="{C3380CC4-5D6E-409C-BE32-E72D297353CC}">
                <c16:uniqueId val="{00000037-7065-4F94-85C5-371512FF6F40}"/>
              </c:ext>
            </c:extLst>
          </c:dPt>
          <c:dPt>
            <c:idx val="1"/>
            <c:bubble3D val="0"/>
            <c:extLst>
              <c:ext xmlns:c16="http://schemas.microsoft.com/office/drawing/2014/chart" uri="{C3380CC4-5D6E-409C-BE32-E72D297353CC}">
                <c16:uniqueId val="{00000038-7065-4F94-85C5-371512FF6F40}"/>
              </c:ext>
            </c:extLst>
          </c:dPt>
          <c:dPt>
            <c:idx val="2"/>
            <c:bubble3D val="0"/>
            <c:extLst>
              <c:ext xmlns:c16="http://schemas.microsoft.com/office/drawing/2014/chart" uri="{C3380CC4-5D6E-409C-BE32-E72D297353CC}">
                <c16:uniqueId val="{00000039-7065-4F94-85C5-371512FF6F40}"/>
              </c:ext>
            </c:extLst>
          </c:dPt>
          <c:dPt>
            <c:idx val="3"/>
            <c:bubble3D val="0"/>
            <c:extLst>
              <c:ext xmlns:c16="http://schemas.microsoft.com/office/drawing/2014/chart" uri="{C3380CC4-5D6E-409C-BE32-E72D297353CC}">
                <c16:uniqueId val="{0000003A-7065-4F94-85C5-371512FF6F40}"/>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Results（结果）'!$D$61,'13. Results（结果）'!$D$63,'13. Results（结果）'!$D$65,'13. Results（结果）'!$D$67)</c:f>
              <c:strCache>
                <c:ptCount val="4"/>
                <c:pt idx="0">
                  <c:v>Electricity</c:v>
                </c:pt>
                <c:pt idx="1">
                  <c:v>Heat</c:v>
                </c:pt>
                <c:pt idx="2">
                  <c:v>Steam</c:v>
                </c:pt>
                <c:pt idx="3">
                  <c:v>Cooling</c:v>
                </c:pt>
              </c:strCache>
            </c:strRef>
          </c:cat>
          <c:val>
            <c:numRef>
              <c:f>'13. Results（结果）'!$E$52</c:f>
              <c:numCache>
                <c:formatCode>#,##0.00</c:formatCode>
                <c:ptCount val="1"/>
                <c:pt idx="0">
                  <c:v>0</c:v>
                </c:pt>
              </c:numCache>
            </c:numRef>
          </c:val>
          <c:extLst>
            <c:ext xmlns:c16="http://schemas.microsoft.com/office/drawing/2014/chart" uri="{C3380CC4-5D6E-409C-BE32-E72D297353CC}">
              <c16:uniqueId val="{0000003B-7065-4F94-85C5-371512FF6F40}"/>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t>Electricity split by GHG</a:t>
            </a:r>
          </a:p>
        </c:rich>
      </c:tx>
      <c:layout>
        <c:manualLayout>
          <c:xMode val="edge"/>
          <c:yMode val="edge"/>
          <c:x val="0.11124015748031496"/>
          <c:y val="1.9382192610539067E-4"/>
        </c:manualLayout>
      </c:layout>
      <c:overlay val="0"/>
      <c:spPr>
        <a:noFill/>
        <a:ln w="25400">
          <a:noFill/>
        </a:ln>
      </c:spPr>
    </c:title>
    <c:autoTitleDeleted val="0"/>
    <c:plotArea>
      <c:layout>
        <c:manualLayout>
          <c:layoutTarget val="inner"/>
          <c:xMode val="edge"/>
          <c:yMode val="edge"/>
          <c:x val="0.30654851001124794"/>
          <c:y val="0.41258811698965558"/>
          <c:w val="0.40178688205357738"/>
          <c:h val="0.47202877791189413"/>
        </c:manualLayout>
      </c:layout>
      <c:pieChart>
        <c:varyColors val="1"/>
        <c:ser>
          <c:idx val="0"/>
          <c:order val="0"/>
          <c:dPt>
            <c:idx val="0"/>
            <c:bubble3D val="0"/>
            <c:extLst>
              <c:ext xmlns:c16="http://schemas.microsoft.com/office/drawing/2014/chart" uri="{C3380CC4-5D6E-409C-BE32-E72D297353CC}">
                <c16:uniqueId val="{00000000-B6BA-453A-8975-C898F3837881}"/>
              </c:ext>
            </c:extLst>
          </c:dPt>
          <c:dPt>
            <c:idx val="1"/>
            <c:bubble3D val="0"/>
            <c:extLst>
              <c:ext xmlns:c16="http://schemas.microsoft.com/office/drawing/2014/chart" uri="{C3380CC4-5D6E-409C-BE32-E72D297353CC}">
                <c16:uniqueId val="{00000001-B6BA-453A-8975-C898F3837881}"/>
              </c:ext>
            </c:extLst>
          </c:dPt>
          <c:dPt>
            <c:idx val="2"/>
            <c:bubble3D val="0"/>
            <c:extLst>
              <c:ext xmlns:c16="http://schemas.microsoft.com/office/drawing/2014/chart" uri="{C3380CC4-5D6E-409C-BE32-E72D297353CC}">
                <c16:uniqueId val="{00000002-B6BA-453A-8975-C898F3837881}"/>
              </c:ext>
            </c:extLst>
          </c:dPt>
          <c:dPt>
            <c:idx val="3"/>
            <c:bubble3D val="0"/>
            <c:extLst>
              <c:ext xmlns:c16="http://schemas.microsoft.com/office/drawing/2014/chart" uri="{C3380CC4-5D6E-409C-BE32-E72D297353CC}">
                <c16:uniqueId val="{00000003-B6BA-453A-8975-C898F3837881}"/>
              </c:ext>
            </c:extLst>
          </c:dPt>
          <c:dPt>
            <c:idx val="4"/>
            <c:bubble3D val="0"/>
            <c:extLst>
              <c:ext xmlns:c16="http://schemas.microsoft.com/office/drawing/2014/chart" uri="{C3380CC4-5D6E-409C-BE32-E72D297353CC}">
                <c16:uniqueId val="{00000004-B6BA-453A-8975-C898F3837881}"/>
              </c:ext>
            </c:extLst>
          </c:dPt>
          <c:dPt>
            <c:idx val="5"/>
            <c:bubble3D val="0"/>
            <c:extLst>
              <c:ext xmlns:c16="http://schemas.microsoft.com/office/drawing/2014/chart" uri="{C3380CC4-5D6E-409C-BE32-E72D297353CC}">
                <c16:uniqueId val="{00000005-B6BA-453A-8975-C898F3837881}"/>
              </c:ext>
            </c:extLst>
          </c:dPt>
          <c:dPt>
            <c:idx val="6"/>
            <c:bubble3D val="0"/>
            <c:extLst>
              <c:ext xmlns:c16="http://schemas.microsoft.com/office/drawing/2014/chart" uri="{C3380CC4-5D6E-409C-BE32-E72D297353CC}">
                <c16:uniqueId val="{00000006-B6BA-453A-8975-C898F3837881}"/>
              </c:ext>
            </c:extLst>
          </c:dPt>
          <c:dLbls>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Split'!$D$110,'14. Results - Percentage Split'!$D$112,'14. Results - Percentage Split'!$D$114,'14. Results - Percentage Split'!$D$116,'14. Results - Percentage Split'!$D$118,'14. Results - Percentage Split'!$D$120,'14. Results - Percentage Split'!$D$122)</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7-B6BA-453A-8975-C898F3837881}"/>
            </c:ext>
          </c:extLst>
        </c:ser>
        <c:ser>
          <c:idx val="1"/>
          <c:order val="1"/>
          <c:dPt>
            <c:idx val="0"/>
            <c:bubble3D val="0"/>
            <c:extLst>
              <c:ext xmlns:c16="http://schemas.microsoft.com/office/drawing/2014/chart" uri="{C3380CC4-5D6E-409C-BE32-E72D297353CC}">
                <c16:uniqueId val="{00000008-B6BA-453A-8975-C898F3837881}"/>
              </c:ext>
            </c:extLst>
          </c:dPt>
          <c:dPt>
            <c:idx val="1"/>
            <c:bubble3D val="0"/>
            <c:extLst>
              <c:ext xmlns:c16="http://schemas.microsoft.com/office/drawing/2014/chart" uri="{C3380CC4-5D6E-409C-BE32-E72D297353CC}">
                <c16:uniqueId val="{00000009-B6BA-453A-8975-C898F3837881}"/>
              </c:ext>
            </c:extLst>
          </c:dPt>
          <c:dPt>
            <c:idx val="2"/>
            <c:bubble3D val="0"/>
            <c:extLst>
              <c:ext xmlns:c16="http://schemas.microsoft.com/office/drawing/2014/chart" uri="{C3380CC4-5D6E-409C-BE32-E72D297353CC}">
                <c16:uniqueId val="{0000000A-B6BA-453A-8975-C898F3837881}"/>
              </c:ext>
            </c:extLst>
          </c:dPt>
          <c:dPt>
            <c:idx val="3"/>
            <c:bubble3D val="0"/>
            <c:extLst>
              <c:ext xmlns:c16="http://schemas.microsoft.com/office/drawing/2014/chart" uri="{C3380CC4-5D6E-409C-BE32-E72D297353CC}">
                <c16:uniqueId val="{0000000B-B6BA-453A-8975-C898F3837881}"/>
              </c:ext>
            </c:extLst>
          </c:dPt>
          <c:dPt>
            <c:idx val="4"/>
            <c:bubble3D val="0"/>
            <c:extLst>
              <c:ext xmlns:c16="http://schemas.microsoft.com/office/drawing/2014/chart" uri="{C3380CC4-5D6E-409C-BE32-E72D297353CC}">
                <c16:uniqueId val="{0000000C-B6BA-453A-8975-C898F3837881}"/>
              </c:ext>
            </c:extLst>
          </c:dPt>
          <c:dPt>
            <c:idx val="5"/>
            <c:bubble3D val="0"/>
            <c:extLst>
              <c:ext xmlns:c16="http://schemas.microsoft.com/office/drawing/2014/chart" uri="{C3380CC4-5D6E-409C-BE32-E72D297353CC}">
                <c16:uniqueId val="{0000000D-B6BA-453A-8975-C898F3837881}"/>
              </c:ext>
            </c:extLst>
          </c:dPt>
          <c:dPt>
            <c:idx val="6"/>
            <c:bubble3D val="0"/>
            <c:extLst>
              <c:ext xmlns:c16="http://schemas.microsoft.com/office/drawing/2014/chart" uri="{C3380CC4-5D6E-409C-BE32-E72D297353CC}">
                <c16:uniqueId val="{0000000E-B6BA-453A-8975-C898F3837881}"/>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Split'!$E$42</c:f>
              <c:numCache>
                <c:formatCode>0%</c:formatCode>
                <c:ptCount val="1"/>
                <c:pt idx="0">
                  <c:v>0</c:v>
                </c:pt>
              </c:numCache>
            </c:numRef>
          </c:val>
          <c:extLst>
            <c:ext xmlns:c16="http://schemas.microsoft.com/office/drawing/2014/chart" uri="{C3380CC4-5D6E-409C-BE32-E72D297353CC}">
              <c16:uniqueId val="{0000000F-B6BA-453A-8975-C898F3837881}"/>
            </c:ext>
          </c:extLst>
        </c:ser>
        <c:ser>
          <c:idx val="2"/>
          <c:order val="2"/>
          <c:dPt>
            <c:idx val="0"/>
            <c:bubble3D val="0"/>
            <c:extLst>
              <c:ext xmlns:c16="http://schemas.microsoft.com/office/drawing/2014/chart" uri="{C3380CC4-5D6E-409C-BE32-E72D297353CC}">
                <c16:uniqueId val="{00000010-B6BA-453A-8975-C898F3837881}"/>
              </c:ext>
            </c:extLst>
          </c:dPt>
          <c:dPt>
            <c:idx val="1"/>
            <c:bubble3D val="0"/>
            <c:extLst>
              <c:ext xmlns:c16="http://schemas.microsoft.com/office/drawing/2014/chart" uri="{C3380CC4-5D6E-409C-BE32-E72D297353CC}">
                <c16:uniqueId val="{00000011-B6BA-453A-8975-C898F3837881}"/>
              </c:ext>
            </c:extLst>
          </c:dPt>
          <c:dPt>
            <c:idx val="2"/>
            <c:bubble3D val="0"/>
            <c:extLst>
              <c:ext xmlns:c16="http://schemas.microsoft.com/office/drawing/2014/chart" uri="{C3380CC4-5D6E-409C-BE32-E72D297353CC}">
                <c16:uniqueId val="{00000012-B6BA-453A-8975-C898F3837881}"/>
              </c:ext>
            </c:extLst>
          </c:dPt>
          <c:dPt>
            <c:idx val="3"/>
            <c:bubble3D val="0"/>
            <c:extLst>
              <c:ext xmlns:c16="http://schemas.microsoft.com/office/drawing/2014/chart" uri="{C3380CC4-5D6E-409C-BE32-E72D297353CC}">
                <c16:uniqueId val="{00000013-B6BA-453A-8975-C898F3837881}"/>
              </c:ext>
            </c:extLst>
          </c:dPt>
          <c:dPt>
            <c:idx val="4"/>
            <c:bubble3D val="0"/>
            <c:extLst>
              <c:ext xmlns:c16="http://schemas.microsoft.com/office/drawing/2014/chart" uri="{C3380CC4-5D6E-409C-BE32-E72D297353CC}">
                <c16:uniqueId val="{00000014-B6BA-453A-8975-C898F3837881}"/>
              </c:ext>
            </c:extLst>
          </c:dPt>
          <c:dPt>
            <c:idx val="5"/>
            <c:bubble3D val="0"/>
            <c:extLst>
              <c:ext xmlns:c16="http://schemas.microsoft.com/office/drawing/2014/chart" uri="{C3380CC4-5D6E-409C-BE32-E72D297353CC}">
                <c16:uniqueId val="{00000015-B6BA-453A-8975-C898F3837881}"/>
              </c:ext>
            </c:extLst>
          </c:dPt>
          <c:dPt>
            <c:idx val="6"/>
            <c:bubble3D val="0"/>
            <c:extLst>
              <c:ext xmlns:c16="http://schemas.microsoft.com/office/drawing/2014/chart" uri="{C3380CC4-5D6E-409C-BE32-E72D297353CC}">
                <c16:uniqueId val="{00000016-B6BA-453A-8975-C898F3837881}"/>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Split'!$D$44</c:f>
              <c:numCache>
                <c:formatCode>General</c:formatCode>
                <c:ptCount val="1"/>
                <c:pt idx="0">
                  <c:v>0</c:v>
                </c:pt>
              </c:numCache>
            </c:numRef>
          </c:val>
          <c:extLst>
            <c:ext xmlns:c16="http://schemas.microsoft.com/office/drawing/2014/chart" uri="{C3380CC4-5D6E-409C-BE32-E72D297353CC}">
              <c16:uniqueId val="{00000017-B6BA-453A-8975-C898F3837881}"/>
            </c:ext>
          </c:extLst>
        </c:ser>
        <c:ser>
          <c:idx val="3"/>
          <c:order val="3"/>
          <c:dPt>
            <c:idx val="0"/>
            <c:bubble3D val="0"/>
            <c:extLst>
              <c:ext xmlns:c16="http://schemas.microsoft.com/office/drawing/2014/chart" uri="{C3380CC4-5D6E-409C-BE32-E72D297353CC}">
                <c16:uniqueId val="{00000018-B6BA-453A-8975-C898F3837881}"/>
              </c:ext>
            </c:extLst>
          </c:dPt>
          <c:dPt>
            <c:idx val="1"/>
            <c:bubble3D val="0"/>
            <c:extLst>
              <c:ext xmlns:c16="http://schemas.microsoft.com/office/drawing/2014/chart" uri="{C3380CC4-5D6E-409C-BE32-E72D297353CC}">
                <c16:uniqueId val="{00000019-B6BA-453A-8975-C898F3837881}"/>
              </c:ext>
            </c:extLst>
          </c:dPt>
          <c:dPt>
            <c:idx val="2"/>
            <c:bubble3D val="0"/>
            <c:extLst>
              <c:ext xmlns:c16="http://schemas.microsoft.com/office/drawing/2014/chart" uri="{C3380CC4-5D6E-409C-BE32-E72D297353CC}">
                <c16:uniqueId val="{0000001A-B6BA-453A-8975-C898F3837881}"/>
              </c:ext>
            </c:extLst>
          </c:dPt>
          <c:dPt>
            <c:idx val="3"/>
            <c:bubble3D val="0"/>
            <c:extLst>
              <c:ext xmlns:c16="http://schemas.microsoft.com/office/drawing/2014/chart" uri="{C3380CC4-5D6E-409C-BE32-E72D297353CC}">
                <c16:uniqueId val="{0000001B-B6BA-453A-8975-C898F3837881}"/>
              </c:ext>
            </c:extLst>
          </c:dPt>
          <c:dPt>
            <c:idx val="4"/>
            <c:bubble3D val="0"/>
            <c:extLst>
              <c:ext xmlns:c16="http://schemas.microsoft.com/office/drawing/2014/chart" uri="{C3380CC4-5D6E-409C-BE32-E72D297353CC}">
                <c16:uniqueId val="{0000001C-B6BA-453A-8975-C898F3837881}"/>
              </c:ext>
            </c:extLst>
          </c:dPt>
          <c:dPt>
            <c:idx val="5"/>
            <c:bubble3D val="0"/>
            <c:extLst>
              <c:ext xmlns:c16="http://schemas.microsoft.com/office/drawing/2014/chart" uri="{C3380CC4-5D6E-409C-BE32-E72D297353CC}">
                <c16:uniqueId val="{0000001D-B6BA-453A-8975-C898F3837881}"/>
              </c:ext>
            </c:extLst>
          </c:dPt>
          <c:dPt>
            <c:idx val="6"/>
            <c:bubble3D val="0"/>
            <c:extLst>
              <c:ext xmlns:c16="http://schemas.microsoft.com/office/drawing/2014/chart" uri="{C3380CC4-5D6E-409C-BE32-E72D297353CC}">
                <c16:uniqueId val="{0000001E-B6BA-453A-8975-C898F3837881}"/>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Split'!$E$44</c:f>
              <c:numCache>
                <c:formatCode>0%</c:formatCode>
                <c:ptCount val="1"/>
                <c:pt idx="0">
                  <c:v>0</c:v>
                </c:pt>
              </c:numCache>
            </c:numRef>
          </c:val>
          <c:extLst>
            <c:ext xmlns:c16="http://schemas.microsoft.com/office/drawing/2014/chart" uri="{C3380CC4-5D6E-409C-BE32-E72D297353CC}">
              <c16:uniqueId val="{0000001F-B6BA-453A-8975-C898F3837881}"/>
            </c:ext>
          </c:extLst>
        </c:ser>
        <c:ser>
          <c:idx val="4"/>
          <c:order val="4"/>
          <c:dPt>
            <c:idx val="0"/>
            <c:bubble3D val="0"/>
            <c:extLst>
              <c:ext xmlns:c16="http://schemas.microsoft.com/office/drawing/2014/chart" uri="{C3380CC4-5D6E-409C-BE32-E72D297353CC}">
                <c16:uniqueId val="{00000020-B6BA-453A-8975-C898F3837881}"/>
              </c:ext>
            </c:extLst>
          </c:dPt>
          <c:dPt>
            <c:idx val="1"/>
            <c:bubble3D val="0"/>
            <c:extLst>
              <c:ext xmlns:c16="http://schemas.microsoft.com/office/drawing/2014/chart" uri="{C3380CC4-5D6E-409C-BE32-E72D297353CC}">
                <c16:uniqueId val="{00000021-B6BA-453A-8975-C898F3837881}"/>
              </c:ext>
            </c:extLst>
          </c:dPt>
          <c:dPt>
            <c:idx val="2"/>
            <c:bubble3D val="0"/>
            <c:extLst>
              <c:ext xmlns:c16="http://schemas.microsoft.com/office/drawing/2014/chart" uri="{C3380CC4-5D6E-409C-BE32-E72D297353CC}">
                <c16:uniqueId val="{00000022-B6BA-453A-8975-C898F3837881}"/>
              </c:ext>
            </c:extLst>
          </c:dPt>
          <c:dPt>
            <c:idx val="3"/>
            <c:bubble3D val="0"/>
            <c:extLst>
              <c:ext xmlns:c16="http://schemas.microsoft.com/office/drawing/2014/chart" uri="{C3380CC4-5D6E-409C-BE32-E72D297353CC}">
                <c16:uniqueId val="{00000023-B6BA-453A-8975-C898F3837881}"/>
              </c:ext>
            </c:extLst>
          </c:dPt>
          <c:dPt>
            <c:idx val="4"/>
            <c:bubble3D val="0"/>
            <c:extLst>
              <c:ext xmlns:c16="http://schemas.microsoft.com/office/drawing/2014/chart" uri="{C3380CC4-5D6E-409C-BE32-E72D297353CC}">
                <c16:uniqueId val="{00000024-B6BA-453A-8975-C898F3837881}"/>
              </c:ext>
            </c:extLst>
          </c:dPt>
          <c:dPt>
            <c:idx val="5"/>
            <c:bubble3D val="0"/>
            <c:extLst>
              <c:ext xmlns:c16="http://schemas.microsoft.com/office/drawing/2014/chart" uri="{C3380CC4-5D6E-409C-BE32-E72D297353CC}">
                <c16:uniqueId val="{00000025-B6BA-453A-8975-C898F3837881}"/>
              </c:ext>
            </c:extLst>
          </c:dPt>
          <c:dPt>
            <c:idx val="6"/>
            <c:bubble3D val="0"/>
            <c:extLst>
              <c:ext xmlns:c16="http://schemas.microsoft.com/office/drawing/2014/chart" uri="{C3380CC4-5D6E-409C-BE32-E72D297353CC}">
                <c16:uniqueId val="{00000026-B6BA-453A-8975-C898F3837881}"/>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Split'!$D$46</c:f>
              <c:numCache>
                <c:formatCode>General</c:formatCode>
                <c:ptCount val="1"/>
                <c:pt idx="0">
                  <c:v>0</c:v>
                </c:pt>
              </c:numCache>
            </c:numRef>
          </c:val>
          <c:extLst>
            <c:ext xmlns:c16="http://schemas.microsoft.com/office/drawing/2014/chart" uri="{C3380CC4-5D6E-409C-BE32-E72D297353CC}">
              <c16:uniqueId val="{00000027-B6BA-453A-8975-C898F3837881}"/>
            </c:ext>
          </c:extLst>
        </c:ser>
        <c:ser>
          <c:idx val="5"/>
          <c:order val="5"/>
          <c:dPt>
            <c:idx val="0"/>
            <c:bubble3D val="0"/>
            <c:extLst>
              <c:ext xmlns:c16="http://schemas.microsoft.com/office/drawing/2014/chart" uri="{C3380CC4-5D6E-409C-BE32-E72D297353CC}">
                <c16:uniqueId val="{00000028-B6BA-453A-8975-C898F3837881}"/>
              </c:ext>
            </c:extLst>
          </c:dPt>
          <c:dPt>
            <c:idx val="1"/>
            <c:bubble3D val="0"/>
            <c:extLst>
              <c:ext xmlns:c16="http://schemas.microsoft.com/office/drawing/2014/chart" uri="{C3380CC4-5D6E-409C-BE32-E72D297353CC}">
                <c16:uniqueId val="{00000029-B6BA-453A-8975-C898F3837881}"/>
              </c:ext>
            </c:extLst>
          </c:dPt>
          <c:dPt>
            <c:idx val="2"/>
            <c:bubble3D val="0"/>
            <c:extLst>
              <c:ext xmlns:c16="http://schemas.microsoft.com/office/drawing/2014/chart" uri="{C3380CC4-5D6E-409C-BE32-E72D297353CC}">
                <c16:uniqueId val="{0000002A-B6BA-453A-8975-C898F3837881}"/>
              </c:ext>
            </c:extLst>
          </c:dPt>
          <c:dPt>
            <c:idx val="3"/>
            <c:bubble3D val="0"/>
            <c:extLst>
              <c:ext xmlns:c16="http://schemas.microsoft.com/office/drawing/2014/chart" uri="{C3380CC4-5D6E-409C-BE32-E72D297353CC}">
                <c16:uniqueId val="{0000002B-B6BA-453A-8975-C898F3837881}"/>
              </c:ext>
            </c:extLst>
          </c:dPt>
          <c:dPt>
            <c:idx val="4"/>
            <c:bubble3D val="0"/>
            <c:extLst>
              <c:ext xmlns:c16="http://schemas.microsoft.com/office/drawing/2014/chart" uri="{C3380CC4-5D6E-409C-BE32-E72D297353CC}">
                <c16:uniqueId val="{0000002C-B6BA-453A-8975-C898F3837881}"/>
              </c:ext>
            </c:extLst>
          </c:dPt>
          <c:dPt>
            <c:idx val="5"/>
            <c:bubble3D val="0"/>
            <c:extLst>
              <c:ext xmlns:c16="http://schemas.microsoft.com/office/drawing/2014/chart" uri="{C3380CC4-5D6E-409C-BE32-E72D297353CC}">
                <c16:uniqueId val="{0000002D-B6BA-453A-8975-C898F3837881}"/>
              </c:ext>
            </c:extLst>
          </c:dPt>
          <c:dPt>
            <c:idx val="6"/>
            <c:bubble3D val="0"/>
            <c:extLst>
              <c:ext xmlns:c16="http://schemas.microsoft.com/office/drawing/2014/chart" uri="{C3380CC4-5D6E-409C-BE32-E72D297353CC}">
                <c16:uniqueId val="{0000002E-B6BA-453A-8975-C898F3837881}"/>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Split'!$E$46</c:f>
              <c:numCache>
                <c:formatCode>0%</c:formatCode>
                <c:ptCount val="1"/>
                <c:pt idx="0">
                  <c:v>0</c:v>
                </c:pt>
              </c:numCache>
            </c:numRef>
          </c:val>
          <c:extLst>
            <c:ext xmlns:c16="http://schemas.microsoft.com/office/drawing/2014/chart" uri="{C3380CC4-5D6E-409C-BE32-E72D297353CC}">
              <c16:uniqueId val="{0000002F-B6BA-453A-8975-C898F3837881}"/>
            </c:ext>
          </c:extLst>
        </c:ser>
        <c:ser>
          <c:idx val="6"/>
          <c:order val="6"/>
          <c:dPt>
            <c:idx val="0"/>
            <c:bubble3D val="0"/>
            <c:extLst>
              <c:ext xmlns:c16="http://schemas.microsoft.com/office/drawing/2014/chart" uri="{C3380CC4-5D6E-409C-BE32-E72D297353CC}">
                <c16:uniqueId val="{00000030-B6BA-453A-8975-C898F3837881}"/>
              </c:ext>
            </c:extLst>
          </c:dPt>
          <c:dPt>
            <c:idx val="1"/>
            <c:bubble3D val="0"/>
            <c:extLst>
              <c:ext xmlns:c16="http://schemas.microsoft.com/office/drawing/2014/chart" uri="{C3380CC4-5D6E-409C-BE32-E72D297353CC}">
                <c16:uniqueId val="{00000031-B6BA-453A-8975-C898F3837881}"/>
              </c:ext>
            </c:extLst>
          </c:dPt>
          <c:dPt>
            <c:idx val="2"/>
            <c:bubble3D val="0"/>
            <c:extLst>
              <c:ext xmlns:c16="http://schemas.microsoft.com/office/drawing/2014/chart" uri="{C3380CC4-5D6E-409C-BE32-E72D297353CC}">
                <c16:uniqueId val="{00000032-B6BA-453A-8975-C898F3837881}"/>
              </c:ext>
            </c:extLst>
          </c:dPt>
          <c:dPt>
            <c:idx val="3"/>
            <c:bubble3D val="0"/>
            <c:extLst>
              <c:ext xmlns:c16="http://schemas.microsoft.com/office/drawing/2014/chart" uri="{C3380CC4-5D6E-409C-BE32-E72D297353CC}">
                <c16:uniqueId val="{00000033-B6BA-453A-8975-C898F3837881}"/>
              </c:ext>
            </c:extLst>
          </c:dPt>
          <c:dPt>
            <c:idx val="4"/>
            <c:bubble3D val="0"/>
            <c:extLst>
              <c:ext xmlns:c16="http://schemas.microsoft.com/office/drawing/2014/chart" uri="{C3380CC4-5D6E-409C-BE32-E72D297353CC}">
                <c16:uniqueId val="{00000034-B6BA-453A-8975-C898F3837881}"/>
              </c:ext>
            </c:extLst>
          </c:dPt>
          <c:dPt>
            <c:idx val="5"/>
            <c:bubble3D val="0"/>
            <c:extLst>
              <c:ext xmlns:c16="http://schemas.microsoft.com/office/drawing/2014/chart" uri="{C3380CC4-5D6E-409C-BE32-E72D297353CC}">
                <c16:uniqueId val="{00000035-B6BA-453A-8975-C898F3837881}"/>
              </c:ext>
            </c:extLst>
          </c:dPt>
          <c:dPt>
            <c:idx val="6"/>
            <c:bubble3D val="0"/>
            <c:extLst>
              <c:ext xmlns:c16="http://schemas.microsoft.com/office/drawing/2014/chart" uri="{C3380CC4-5D6E-409C-BE32-E72D297353CC}">
                <c16:uniqueId val="{00000036-B6BA-453A-8975-C898F3837881}"/>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37-B6BA-453A-8975-C898F3837881}"/>
            </c:ext>
          </c:extLst>
        </c:ser>
        <c:ser>
          <c:idx val="7"/>
          <c:order val="7"/>
          <c:dPt>
            <c:idx val="0"/>
            <c:bubble3D val="0"/>
            <c:extLst>
              <c:ext xmlns:c16="http://schemas.microsoft.com/office/drawing/2014/chart" uri="{C3380CC4-5D6E-409C-BE32-E72D297353CC}">
                <c16:uniqueId val="{00000038-B6BA-453A-8975-C898F3837881}"/>
              </c:ext>
            </c:extLst>
          </c:dPt>
          <c:dPt>
            <c:idx val="1"/>
            <c:bubble3D val="0"/>
            <c:extLst>
              <c:ext xmlns:c16="http://schemas.microsoft.com/office/drawing/2014/chart" uri="{C3380CC4-5D6E-409C-BE32-E72D297353CC}">
                <c16:uniqueId val="{00000039-B6BA-453A-8975-C898F3837881}"/>
              </c:ext>
            </c:extLst>
          </c:dPt>
          <c:dPt>
            <c:idx val="2"/>
            <c:bubble3D val="0"/>
            <c:extLst>
              <c:ext xmlns:c16="http://schemas.microsoft.com/office/drawing/2014/chart" uri="{C3380CC4-5D6E-409C-BE32-E72D297353CC}">
                <c16:uniqueId val="{0000003A-B6BA-453A-8975-C898F3837881}"/>
              </c:ext>
            </c:extLst>
          </c:dPt>
          <c:dPt>
            <c:idx val="3"/>
            <c:bubble3D val="0"/>
            <c:extLst>
              <c:ext xmlns:c16="http://schemas.microsoft.com/office/drawing/2014/chart" uri="{C3380CC4-5D6E-409C-BE32-E72D297353CC}">
                <c16:uniqueId val="{0000003B-B6BA-453A-8975-C898F3837881}"/>
              </c:ext>
            </c:extLst>
          </c:dPt>
          <c:dPt>
            <c:idx val="4"/>
            <c:bubble3D val="0"/>
            <c:extLst>
              <c:ext xmlns:c16="http://schemas.microsoft.com/office/drawing/2014/chart" uri="{C3380CC4-5D6E-409C-BE32-E72D297353CC}">
                <c16:uniqueId val="{0000003C-B6BA-453A-8975-C898F3837881}"/>
              </c:ext>
            </c:extLst>
          </c:dPt>
          <c:dPt>
            <c:idx val="5"/>
            <c:bubble3D val="0"/>
            <c:extLst>
              <c:ext xmlns:c16="http://schemas.microsoft.com/office/drawing/2014/chart" uri="{C3380CC4-5D6E-409C-BE32-E72D297353CC}">
                <c16:uniqueId val="{0000003D-B6BA-453A-8975-C898F3837881}"/>
              </c:ext>
            </c:extLst>
          </c:dPt>
          <c:dPt>
            <c:idx val="6"/>
            <c:bubble3D val="0"/>
            <c:extLst>
              <c:ext xmlns:c16="http://schemas.microsoft.com/office/drawing/2014/chart" uri="{C3380CC4-5D6E-409C-BE32-E72D297353CC}">
                <c16:uniqueId val="{0000003E-B6BA-453A-8975-C898F3837881}"/>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Split'!$D$48</c:f>
              <c:numCache>
                <c:formatCode>General</c:formatCode>
                <c:ptCount val="1"/>
                <c:pt idx="0">
                  <c:v>0</c:v>
                </c:pt>
              </c:numCache>
            </c:numRef>
          </c:val>
          <c:extLst>
            <c:ext xmlns:c16="http://schemas.microsoft.com/office/drawing/2014/chart" uri="{C3380CC4-5D6E-409C-BE32-E72D297353CC}">
              <c16:uniqueId val="{0000003F-B6BA-453A-8975-C898F3837881}"/>
            </c:ext>
          </c:extLst>
        </c:ser>
        <c:ser>
          <c:idx val="8"/>
          <c:order val="8"/>
          <c:dPt>
            <c:idx val="0"/>
            <c:bubble3D val="0"/>
            <c:extLst>
              <c:ext xmlns:c16="http://schemas.microsoft.com/office/drawing/2014/chart" uri="{C3380CC4-5D6E-409C-BE32-E72D297353CC}">
                <c16:uniqueId val="{00000040-B6BA-453A-8975-C898F3837881}"/>
              </c:ext>
            </c:extLst>
          </c:dPt>
          <c:dPt>
            <c:idx val="1"/>
            <c:bubble3D val="0"/>
            <c:extLst>
              <c:ext xmlns:c16="http://schemas.microsoft.com/office/drawing/2014/chart" uri="{C3380CC4-5D6E-409C-BE32-E72D297353CC}">
                <c16:uniqueId val="{00000041-B6BA-453A-8975-C898F3837881}"/>
              </c:ext>
            </c:extLst>
          </c:dPt>
          <c:dPt>
            <c:idx val="2"/>
            <c:bubble3D val="0"/>
            <c:extLst>
              <c:ext xmlns:c16="http://schemas.microsoft.com/office/drawing/2014/chart" uri="{C3380CC4-5D6E-409C-BE32-E72D297353CC}">
                <c16:uniqueId val="{00000042-B6BA-453A-8975-C898F3837881}"/>
              </c:ext>
            </c:extLst>
          </c:dPt>
          <c:dPt>
            <c:idx val="3"/>
            <c:bubble3D val="0"/>
            <c:extLst>
              <c:ext xmlns:c16="http://schemas.microsoft.com/office/drawing/2014/chart" uri="{C3380CC4-5D6E-409C-BE32-E72D297353CC}">
                <c16:uniqueId val="{00000043-B6BA-453A-8975-C898F3837881}"/>
              </c:ext>
            </c:extLst>
          </c:dPt>
          <c:dPt>
            <c:idx val="4"/>
            <c:bubble3D val="0"/>
            <c:extLst>
              <c:ext xmlns:c16="http://schemas.microsoft.com/office/drawing/2014/chart" uri="{C3380CC4-5D6E-409C-BE32-E72D297353CC}">
                <c16:uniqueId val="{00000044-B6BA-453A-8975-C898F3837881}"/>
              </c:ext>
            </c:extLst>
          </c:dPt>
          <c:dPt>
            <c:idx val="5"/>
            <c:bubble3D val="0"/>
            <c:extLst>
              <c:ext xmlns:c16="http://schemas.microsoft.com/office/drawing/2014/chart" uri="{C3380CC4-5D6E-409C-BE32-E72D297353CC}">
                <c16:uniqueId val="{00000045-B6BA-453A-8975-C898F3837881}"/>
              </c:ext>
            </c:extLst>
          </c:dPt>
          <c:dPt>
            <c:idx val="6"/>
            <c:bubble3D val="0"/>
            <c:extLst>
              <c:ext xmlns:c16="http://schemas.microsoft.com/office/drawing/2014/chart" uri="{C3380CC4-5D6E-409C-BE32-E72D297353CC}">
                <c16:uniqueId val="{00000046-B6BA-453A-8975-C898F3837881}"/>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Split'!$D$49</c:f>
              <c:numCache>
                <c:formatCode>General</c:formatCode>
                <c:ptCount val="1"/>
                <c:pt idx="0">
                  <c:v>0</c:v>
                </c:pt>
              </c:numCache>
            </c:numRef>
          </c:val>
          <c:extLst>
            <c:ext xmlns:c16="http://schemas.microsoft.com/office/drawing/2014/chart" uri="{C3380CC4-5D6E-409C-BE32-E72D297353CC}">
              <c16:uniqueId val="{00000047-B6BA-453A-8975-C898F3837881}"/>
            </c:ext>
          </c:extLst>
        </c:ser>
        <c:ser>
          <c:idx val="9"/>
          <c:order val="9"/>
          <c:dPt>
            <c:idx val="0"/>
            <c:bubble3D val="0"/>
            <c:extLst>
              <c:ext xmlns:c16="http://schemas.microsoft.com/office/drawing/2014/chart" uri="{C3380CC4-5D6E-409C-BE32-E72D297353CC}">
                <c16:uniqueId val="{00000048-B6BA-453A-8975-C898F3837881}"/>
              </c:ext>
            </c:extLst>
          </c:dPt>
          <c:dPt>
            <c:idx val="1"/>
            <c:bubble3D val="0"/>
            <c:extLst>
              <c:ext xmlns:c16="http://schemas.microsoft.com/office/drawing/2014/chart" uri="{C3380CC4-5D6E-409C-BE32-E72D297353CC}">
                <c16:uniqueId val="{00000049-B6BA-453A-8975-C898F3837881}"/>
              </c:ext>
            </c:extLst>
          </c:dPt>
          <c:dPt>
            <c:idx val="2"/>
            <c:bubble3D val="0"/>
            <c:extLst>
              <c:ext xmlns:c16="http://schemas.microsoft.com/office/drawing/2014/chart" uri="{C3380CC4-5D6E-409C-BE32-E72D297353CC}">
                <c16:uniqueId val="{0000004A-B6BA-453A-8975-C898F3837881}"/>
              </c:ext>
            </c:extLst>
          </c:dPt>
          <c:dPt>
            <c:idx val="3"/>
            <c:bubble3D val="0"/>
            <c:extLst>
              <c:ext xmlns:c16="http://schemas.microsoft.com/office/drawing/2014/chart" uri="{C3380CC4-5D6E-409C-BE32-E72D297353CC}">
                <c16:uniqueId val="{0000004B-B6BA-453A-8975-C898F3837881}"/>
              </c:ext>
            </c:extLst>
          </c:dPt>
          <c:dPt>
            <c:idx val="4"/>
            <c:bubble3D val="0"/>
            <c:extLst>
              <c:ext xmlns:c16="http://schemas.microsoft.com/office/drawing/2014/chart" uri="{C3380CC4-5D6E-409C-BE32-E72D297353CC}">
                <c16:uniqueId val="{0000004C-B6BA-453A-8975-C898F3837881}"/>
              </c:ext>
            </c:extLst>
          </c:dPt>
          <c:dPt>
            <c:idx val="5"/>
            <c:bubble3D val="0"/>
            <c:extLst>
              <c:ext xmlns:c16="http://schemas.microsoft.com/office/drawing/2014/chart" uri="{C3380CC4-5D6E-409C-BE32-E72D297353CC}">
                <c16:uniqueId val="{0000004D-B6BA-453A-8975-C898F3837881}"/>
              </c:ext>
            </c:extLst>
          </c:dPt>
          <c:dPt>
            <c:idx val="6"/>
            <c:bubble3D val="0"/>
            <c:extLst>
              <c:ext xmlns:c16="http://schemas.microsoft.com/office/drawing/2014/chart" uri="{C3380CC4-5D6E-409C-BE32-E72D297353CC}">
                <c16:uniqueId val="{0000004E-B6BA-453A-8975-C898F3837881}"/>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Split'!$E$48</c:f>
              <c:numCache>
                <c:formatCode>0%</c:formatCode>
                <c:ptCount val="1"/>
                <c:pt idx="0">
                  <c:v>0</c:v>
                </c:pt>
              </c:numCache>
            </c:numRef>
          </c:val>
          <c:extLst>
            <c:ext xmlns:c16="http://schemas.microsoft.com/office/drawing/2014/chart" uri="{C3380CC4-5D6E-409C-BE32-E72D297353CC}">
              <c16:uniqueId val="{0000004F-B6BA-453A-8975-C898F3837881}"/>
            </c:ext>
          </c:extLst>
        </c:ser>
        <c:ser>
          <c:idx val="10"/>
          <c:order val="10"/>
          <c:dPt>
            <c:idx val="0"/>
            <c:bubble3D val="0"/>
            <c:extLst>
              <c:ext xmlns:c16="http://schemas.microsoft.com/office/drawing/2014/chart" uri="{C3380CC4-5D6E-409C-BE32-E72D297353CC}">
                <c16:uniqueId val="{00000050-B6BA-453A-8975-C898F3837881}"/>
              </c:ext>
            </c:extLst>
          </c:dPt>
          <c:dPt>
            <c:idx val="1"/>
            <c:bubble3D val="0"/>
            <c:extLst>
              <c:ext xmlns:c16="http://schemas.microsoft.com/office/drawing/2014/chart" uri="{C3380CC4-5D6E-409C-BE32-E72D297353CC}">
                <c16:uniqueId val="{00000051-B6BA-453A-8975-C898F3837881}"/>
              </c:ext>
            </c:extLst>
          </c:dPt>
          <c:dPt>
            <c:idx val="2"/>
            <c:bubble3D val="0"/>
            <c:extLst>
              <c:ext xmlns:c16="http://schemas.microsoft.com/office/drawing/2014/chart" uri="{C3380CC4-5D6E-409C-BE32-E72D297353CC}">
                <c16:uniqueId val="{00000052-B6BA-453A-8975-C898F3837881}"/>
              </c:ext>
            </c:extLst>
          </c:dPt>
          <c:dPt>
            <c:idx val="3"/>
            <c:bubble3D val="0"/>
            <c:extLst>
              <c:ext xmlns:c16="http://schemas.microsoft.com/office/drawing/2014/chart" uri="{C3380CC4-5D6E-409C-BE32-E72D297353CC}">
                <c16:uniqueId val="{00000053-B6BA-453A-8975-C898F3837881}"/>
              </c:ext>
            </c:extLst>
          </c:dPt>
          <c:dPt>
            <c:idx val="4"/>
            <c:bubble3D val="0"/>
            <c:extLst>
              <c:ext xmlns:c16="http://schemas.microsoft.com/office/drawing/2014/chart" uri="{C3380CC4-5D6E-409C-BE32-E72D297353CC}">
                <c16:uniqueId val="{00000054-B6BA-453A-8975-C898F3837881}"/>
              </c:ext>
            </c:extLst>
          </c:dPt>
          <c:dPt>
            <c:idx val="5"/>
            <c:bubble3D val="0"/>
            <c:extLst>
              <c:ext xmlns:c16="http://schemas.microsoft.com/office/drawing/2014/chart" uri="{C3380CC4-5D6E-409C-BE32-E72D297353CC}">
                <c16:uniqueId val="{00000055-B6BA-453A-8975-C898F3837881}"/>
              </c:ext>
            </c:extLst>
          </c:dPt>
          <c:dPt>
            <c:idx val="6"/>
            <c:bubble3D val="0"/>
            <c:extLst>
              <c:ext xmlns:c16="http://schemas.microsoft.com/office/drawing/2014/chart" uri="{C3380CC4-5D6E-409C-BE32-E72D297353CC}">
                <c16:uniqueId val="{00000056-B6BA-453A-8975-C898F3837881}"/>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Split'!$D$52</c:f>
              <c:numCache>
                <c:formatCode>General</c:formatCode>
                <c:ptCount val="1"/>
                <c:pt idx="0">
                  <c:v>0</c:v>
                </c:pt>
              </c:numCache>
            </c:numRef>
          </c:val>
          <c:extLst>
            <c:ext xmlns:c16="http://schemas.microsoft.com/office/drawing/2014/chart" uri="{C3380CC4-5D6E-409C-BE32-E72D297353CC}">
              <c16:uniqueId val="{00000057-B6BA-453A-8975-C898F3837881}"/>
            </c:ext>
          </c:extLst>
        </c:ser>
        <c:ser>
          <c:idx val="11"/>
          <c:order val="11"/>
          <c:dPt>
            <c:idx val="0"/>
            <c:bubble3D val="0"/>
            <c:extLst>
              <c:ext xmlns:c16="http://schemas.microsoft.com/office/drawing/2014/chart" uri="{C3380CC4-5D6E-409C-BE32-E72D297353CC}">
                <c16:uniqueId val="{00000058-B6BA-453A-8975-C898F3837881}"/>
              </c:ext>
            </c:extLst>
          </c:dPt>
          <c:dPt>
            <c:idx val="1"/>
            <c:bubble3D val="0"/>
            <c:extLst>
              <c:ext xmlns:c16="http://schemas.microsoft.com/office/drawing/2014/chart" uri="{C3380CC4-5D6E-409C-BE32-E72D297353CC}">
                <c16:uniqueId val="{00000059-B6BA-453A-8975-C898F3837881}"/>
              </c:ext>
            </c:extLst>
          </c:dPt>
          <c:dPt>
            <c:idx val="2"/>
            <c:bubble3D val="0"/>
            <c:extLst>
              <c:ext xmlns:c16="http://schemas.microsoft.com/office/drawing/2014/chart" uri="{C3380CC4-5D6E-409C-BE32-E72D297353CC}">
                <c16:uniqueId val="{0000005A-B6BA-453A-8975-C898F3837881}"/>
              </c:ext>
            </c:extLst>
          </c:dPt>
          <c:dPt>
            <c:idx val="3"/>
            <c:bubble3D val="0"/>
            <c:extLst>
              <c:ext xmlns:c16="http://schemas.microsoft.com/office/drawing/2014/chart" uri="{C3380CC4-5D6E-409C-BE32-E72D297353CC}">
                <c16:uniqueId val="{0000005B-B6BA-453A-8975-C898F3837881}"/>
              </c:ext>
            </c:extLst>
          </c:dPt>
          <c:dPt>
            <c:idx val="4"/>
            <c:bubble3D val="0"/>
            <c:extLst>
              <c:ext xmlns:c16="http://schemas.microsoft.com/office/drawing/2014/chart" uri="{C3380CC4-5D6E-409C-BE32-E72D297353CC}">
                <c16:uniqueId val="{0000005C-B6BA-453A-8975-C898F3837881}"/>
              </c:ext>
            </c:extLst>
          </c:dPt>
          <c:dPt>
            <c:idx val="5"/>
            <c:bubble3D val="0"/>
            <c:extLst>
              <c:ext xmlns:c16="http://schemas.microsoft.com/office/drawing/2014/chart" uri="{C3380CC4-5D6E-409C-BE32-E72D297353CC}">
                <c16:uniqueId val="{0000005D-B6BA-453A-8975-C898F3837881}"/>
              </c:ext>
            </c:extLst>
          </c:dPt>
          <c:dPt>
            <c:idx val="6"/>
            <c:bubble3D val="0"/>
            <c:extLst>
              <c:ext xmlns:c16="http://schemas.microsoft.com/office/drawing/2014/chart" uri="{C3380CC4-5D6E-409C-BE32-E72D297353CC}">
                <c16:uniqueId val="{0000005E-B6BA-453A-8975-C898F3837881}"/>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('14. Results - Percentage Split'!$D$23,'14. Results - Percentage Split'!$D$25,'14. Results - Percentage Split'!$D$27,'14. Results - Percentage Split'!$D$29,'14. Results - Percentage Split'!$D$31,'14. Results - Percentage Split'!$D$33,'14. Results - Percentage Split'!$D$35)</c:f>
              <c:strCache>
                <c:ptCount val="7"/>
                <c:pt idx="0">
                  <c:v>Carbon dioxide (CO2)</c:v>
                </c:pt>
                <c:pt idx="1">
                  <c:v>Methane (CH4)</c:v>
                </c:pt>
                <c:pt idx="2">
                  <c:v>Nitrous Oxide (N2O)</c:v>
                </c:pt>
                <c:pt idx="3">
                  <c:v>Perfluorocarbons (PFCs)</c:v>
                </c:pt>
                <c:pt idx="4">
                  <c:v>Hydrofluorocarbons (HFCs)</c:v>
                </c:pt>
                <c:pt idx="5">
                  <c:v>Sulfur Hexafluoride (SF6)</c:v>
                </c:pt>
                <c:pt idx="6">
                  <c:v>Nitrogen Trifluoride (NF3)</c:v>
                </c:pt>
              </c:strCache>
            </c:strRef>
          </c:cat>
          <c:val>
            <c:numRef>
              <c:f>'14. Results - Percentage Split'!$E$52</c:f>
              <c:numCache>
                <c:formatCode>0%</c:formatCode>
                <c:ptCount val="1"/>
                <c:pt idx="0">
                  <c:v>0</c:v>
                </c:pt>
              </c:numCache>
            </c:numRef>
          </c:val>
          <c:extLst>
            <c:ext xmlns:c16="http://schemas.microsoft.com/office/drawing/2014/chart" uri="{C3380CC4-5D6E-409C-BE32-E72D297353CC}">
              <c16:uniqueId val="{0000005F-B6BA-453A-8975-C898F383788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t>Energy Breakdown</a:t>
            </a:r>
          </a:p>
        </c:rich>
      </c:tx>
      <c:layout>
        <c:manualLayout>
          <c:xMode val="edge"/>
          <c:yMode val="edge"/>
          <c:x val="0.25764242704955997"/>
          <c:y val="1.9485564304461941E-4"/>
        </c:manualLayout>
      </c:layout>
      <c:overlay val="0"/>
      <c:spPr>
        <a:noFill/>
        <a:ln w="25400">
          <a:noFill/>
        </a:ln>
      </c:spPr>
    </c:title>
    <c:autoTitleDeleted val="0"/>
    <c:plotArea>
      <c:layout>
        <c:manualLayout>
          <c:layoutTarget val="inner"/>
          <c:xMode val="edge"/>
          <c:yMode val="edge"/>
          <c:x val="0.33529459917078236"/>
          <c:y val="0.41176628280592376"/>
          <c:w val="0.34411814125422402"/>
          <c:h val="0.45882528655517218"/>
        </c:manualLayout>
      </c:layout>
      <c:pieChart>
        <c:varyColors val="1"/>
        <c:ser>
          <c:idx val="0"/>
          <c:order val="0"/>
          <c:dPt>
            <c:idx val="0"/>
            <c:bubble3D val="0"/>
            <c:extLst>
              <c:ext xmlns:c16="http://schemas.microsoft.com/office/drawing/2014/chart" uri="{C3380CC4-5D6E-409C-BE32-E72D297353CC}">
                <c16:uniqueId val="{00000000-9766-4689-9113-61DB1C26B36E}"/>
              </c:ext>
            </c:extLst>
          </c:dPt>
          <c:dPt>
            <c:idx val="1"/>
            <c:bubble3D val="0"/>
            <c:extLst>
              <c:ext xmlns:c16="http://schemas.microsoft.com/office/drawing/2014/chart" uri="{C3380CC4-5D6E-409C-BE32-E72D297353CC}">
                <c16:uniqueId val="{00000001-9766-4689-9113-61DB1C26B36E}"/>
              </c:ext>
            </c:extLst>
          </c:dPt>
          <c:dPt>
            <c:idx val="2"/>
            <c:bubble3D val="0"/>
            <c:extLst>
              <c:ext xmlns:c16="http://schemas.microsoft.com/office/drawing/2014/chart" uri="{C3380CC4-5D6E-409C-BE32-E72D297353CC}">
                <c16:uniqueId val="{00000002-9766-4689-9113-61DB1C26B36E}"/>
              </c:ext>
            </c:extLst>
          </c:dPt>
          <c:dPt>
            <c:idx val="3"/>
            <c:bubble3D val="0"/>
            <c:extLst>
              <c:ext xmlns:c16="http://schemas.microsoft.com/office/drawing/2014/chart" uri="{C3380CC4-5D6E-409C-BE32-E72D297353CC}">
                <c16:uniqueId val="{00000003-9766-4689-9113-61DB1C26B36E}"/>
              </c:ext>
            </c:extLst>
          </c:dPt>
          <c:dPt>
            <c:idx val="4"/>
            <c:bubble3D val="0"/>
            <c:extLst>
              <c:ext xmlns:c16="http://schemas.microsoft.com/office/drawing/2014/chart" uri="{C3380CC4-5D6E-409C-BE32-E72D297353CC}">
                <c16:uniqueId val="{00000004-9766-4689-9113-61DB1C26B36E}"/>
              </c:ext>
            </c:extLst>
          </c:dPt>
          <c:dLbls>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('13. Results（结果）'!$D$75,'13. Results（结果）'!$D$77,'13. Results（结果）'!$D$79,'13. Results（结果）'!$D$81,'13. Results（结果）'!$D$83)</c:f>
              <c:strCache>
                <c:ptCount val="5"/>
                <c:pt idx="0">
                  <c:v>Fuel</c:v>
                </c:pt>
                <c:pt idx="1">
                  <c:v>Electricity</c:v>
                </c:pt>
                <c:pt idx="2">
                  <c:v>Heat</c:v>
                </c:pt>
                <c:pt idx="3">
                  <c:v>Steam</c:v>
                </c:pt>
                <c:pt idx="4">
                  <c:v>Cooling</c:v>
                </c:pt>
              </c:strCache>
            </c:strRef>
          </c:cat>
          <c:val>
            <c:numRef>
              <c:f>('13. Results（结果）'!$E$74,'13. Results（结果）'!$E$76,'13. Results（结果）'!$E$78,'13. Results（结果）'!$E$80,'13. Results（结果）'!$E$82)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5-9766-4689-9113-61DB1C26B36E}"/>
            </c:ext>
          </c:extLst>
        </c:ser>
        <c:ser>
          <c:idx val="1"/>
          <c:order val="1"/>
          <c:dPt>
            <c:idx val="0"/>
            <c:bubble3D val="0"/>
            <c:extLst>
              <c:ext xmlns:c16="http://schemas.microsoft.com/office/drawing/2014/chart" uri="{C3380CC4-5D6E-409C-BE32-E72D297353CC}">
                <c16:uniqueId val="{00000006-9766-4689-9113-61DB1C26B36E}"/>
              </c:ext>
            </c:extLst>
          </c:dPt>
          <c:dPt>
            <c:idx val="1"/>
            <c:bubble3D val="0"/>
            <c:extLst>
              <c:ext xmlns:c16="http://schemas.microsoft.com/office/drawing/2014/chart" uri="{C3380CC4-5D6E-409C-BE32-E72D297353CC}">
                <c16:uniqueId val="{00000007-9766-4689-9113-61DB1C26B36E}"/>
              </c:ext>
            </c:extLst>
          </c:dPt>
          <c:dPt>
            <c:idx val="2"/>
            <c:bubble3D val="0"/>
            <c:extLst>
              <c:ext xmlns:c16="http://schemas.microsoft.com/office/drawing/2014/chart" uri="{C3380CC4-5D6E-409C-BE32-E72D297353CC}">
                <c16:uniqueId val="{00000008-9766-4689-9113-61DB1C26B36E}"/>
              </c:ext>
            </c:extLst>
          </c:dPt>
          <c:dPt>
            <c:idx val="3"/>
            <c:bubble3D val="0"/>
            <c:extLst>
              <c:ext xmlns:c16="http://schemas.microsoft.com/office/drawing/2014/chart" uri="{C3380CC4-5D6E-409C-BE32-E72D297353CC}">
                <c16:uniqueId val="{00000009-9766-4689-9113-61DB1C26B36E}"/>
              </c:ext>
            </c:extLst>
          </c:dPt>
          <c:dPt>
            <c:idx val="4"/>
            <c:bubble3D val="0"/>
            <c:extLst>
              <c:ext xmlns:c16="http://schemas.microsoft.com/office/drawing/2014/chart" uri="{C3380CC4-5D6E-409C-BE32-E72D297353CC}">
                <c16:uniqueId val="{0000000A-9766-4689-9113-61DB1C26B36E}"/>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Results（结果）'!$D$75,'13. Results（结果）'!$D$77,'13. Results（结果）'!$D$79,'13. Results（结果）'!$D$81,'13. Results（结果）'!$D$83)</c:f>
              <c:strCache>
                <c:ptCount val="5"/>
                <c:pt idx="0">
                  <c:v>Fuel</c:v>
                </c:pt>
                <c:pt idx="1">
                  <c:v>Electricity</c:v>
                </c:pt>
                <c:pt idx="2">
                  <c:v>Heat</c:v>
                </c:pt>
                <c:pt idx="3">
                  <c:v>Steam</c:v>
                </c:pt>
                <c:pt idx="4">
                  <c:v>Cooling</c:v>
                </c:pt>
              </c:strCache>
            </c:strRef>
          </c:cat>
          <c:val>
            <c:numRef>
              <c:f>'13. Results（结果）'!$E$42</c:f>
              <c:numCache>
                <c:formatCode>#,##0.00</c:formatCode>
                <c:ptCount val="1"/>
                <c:pt idx="0">
                  <c:v>0</c:v>
                </c:pt>
              </c:numCache>
            </c:numRef>
          </c:val>
          <c:extLst>
            <c:ext xmlns:c16="http://schemas.microsoft.com/office/drawing/2014/chart" uri="{C3380CC4-5D6E-409C-BE32-E72D297353CC}">
              <c16:uniqueId val="{0000000B-9766-4689-9113-61DB1C26B36E}"/>
            </c:ext>
          </c:extLst>
        </c:ser>
        <c:ser>
          <c:idx val="2"/>
          <c:order val="2"/>
          <c:dPt>
            <c:idx val="0"/>
            <c:bubble3D val="0"/>
            <c:extLst>
              <c:ext xmlns:c16="http://schemas.microsoft.com/office/drawing/2014/chart" uri="{C3380CC4-5D6E-409C-BE32-E72D297353CC}">
                <c16:uniqueId val="{0000000C-9766-4689-9113-61DB1C26B36E}"/>
              </c:ext>
            </c:extLst>
          </c:dPt>
          <c:dPt>
            <c:idx val="1"/>
            <c:bubble3D val="0"/>
            <c:extLst>
              <c:ext xmlns:c16="http://schemas.microsoft.com/office/drawing/2014/chart" uri="{C3380CC4-5D6E-409C-BE32-E72D297353CC}">
                <c16:uniqueId val="{0000000D-9766-4689-9113-61DB1C26B36E}"/>
              </c:ext>
            </c:extLst>
          </c:dPt>
          <c:dPt>
            <c:idx val="2"/>
            <c:bubble3D val="0"/>
            <c:extLst>
              <c:ext xmlns:c16="http://schemas.microsoft.com/office/drawing/2014/chart" uri="{C3380CC4-5D6E-409C-BE32-E72D297353CC}">
                <c16:uniqueId val="{0000000E-9766-4689-9113-61DB1C26B36E}"/>
              </c:ext>
            </c:extLst>
          </c:dPt>
          <c:dPt>
            <c:idx val="3"/>
            <c:bubble3D val="0"/>
            <c:extLst>
              <c:ext xmlns:c16="http://schemas.microsoft.com/office/drawing/2014/chart" uri="{C3380CC4-5D6E-409C-BE32-E72D297353CC}">
                <c16:uniqueId val="{0000000F-9766-4689-9113-61DB1C26B36E}"/>
              </c:ext>
            </c:extLst>
          </c:dPt>
          <c:dPt>
            <c:idx val="4"/>
            <c:bubble3D val="0"/>
            <c:extLst>
              <c:ext xmlns:c16="http://schemas.microsoft.com/office/drawing/2014/chart" uri="{C3380CC4-5D6E-409C-BE32-E72D297353CC}">
                <c16:uniqueId val="{00000010-9766-4689-9113-61DB1C26B36E}"/>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Results（结果）'!$D$75,'13. Results（结果）'!$D$77,'13. Results（结果）'!$D$79,'13. Results（结果）'!$D$81,'13. Results（结果）'!$D$83)</c:f>
              <c:strCache>
                <c:ptCount val="5"/>
                <c:pt idx="0">
                  <c:v>Fuel</c:v>
                </c:pt>
                <c:pt idx="1">
                  <c:v>Electricity</c:v>
                </c:pt>
                <c:pt idx="2">
                  <c:v>Heat</c:v>
                </c:pt>
                <c:pt idx="3">
                  <c:v>Steam</c:v>
                </c:pt>
                <c:pt idx="4">
                  <c:v>Cooling</c:v>
                </c:pt>
              </c:strCache>
            </c:strRef>
          </c:cat>
          <c:val>
            <c:numRef>
              <c:f>'13. Results（结果）'!$D$44</c:f>
              <c:numCache>
                <c:formatCode>General</c:formatCode>
                <c:ptCount val="1"/>
                <c:pt idx="0">
                  <c:v>0</c:v>
                </c:pt>
              </c:numCache>
            </c:numRef>
          </c:val>
          <c:extLst>
            <c:ext xmlns:c16="http://schemas.microsoft.com/office/drawing/2014/chart" uri="{C3380CC4-5D6E-409C-BE32-E72D297353CC}">
              <c16:uniqueId val="{00000011-9766-4689-9113-61DB1C26B36E}"/>
            </c:ext>
          </c:extLst>
        </c:ser>
        <c:ser>
          <c:idx val="3"/>
          <c:order val="3"/>
          <c:dPt>
            <c:idx val="0"/>
            <c:bubble3D val="0"/>
            <c:extLst>
              <c:ext xmlns:c16="http://schemas.microsoft.com/office/drawing/2014/chart" uri="{C3380CC4-5D6E-409C-BE32-E72D297353CC}">
                <c16:uniqueId val="{00000012-9766-4689-9113-61DB1C26B36E}"/>
              </c:ext>
            </c:extLst>
          </c:dPt>
          <c:dPt>
            <c:idx val="1"/>
            <c:bubble3D val="0"/>
            <c:extLst>
              <c:ext xmlns:c16="http://schemas.microsoft.com/office/drawing/2014/chart" uri="{C3380CC4-5D6E-409C-BE32-E72D297353CC}">
                <c16:uniqueId val="{00000013-9766-4689-9113-61DB1C26B36E}"/>
              </c:ext>
            </c:extLst>
          </c:dPt>
          <c:dPt>
            <c:idx val="2"/>
            <c:bubble3D val="0"/>
            <c:extLst>
              <c:ext xmlns:c16="http://schemas.microsoft.com/office/drawing/2014/chart" uri="{C3380CC4-5D6E-409C-BE32-E72D297353CC}">
                <c16:uniqueId val="{00000014-9766-4689-9113-61DB1C26B36E}"/>
              </c:ext>
            </c:extLst>
          </c:dPt>
          <c:dPt>
            <c:idx val="3"/>
            <c:bubble3D val="0"/>
            <c:extLst>
              <c:ext xmlns:c16="http://schemas.microsoft.com/office/drawing/2014/chart" uri="{C3380CC4-5D6E-409C-BE32-E72D297353CC}">
                <c16:uniqueId val="{00000015-9766-4689-9113-61DB1C26B36E}"/>
              </c:ext>
            </c:extLst>
          </c:dPt>
          <c:dPt>
            <c:idx val="4"/>
            <c:bubble3D val="0"/>
            <c:extLst>
              <c:ext xmlns:c16="http://schemas.microsoft.com/office/drawing/2014/chart" uri="{C3380CC4-5D6E-409C-BE32-E72D297353CC}">
                <c16:uniqueId val="{00000016-9766-4689-9113-61DB1C26B36E}"/>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Results（结果）'!$D$75,'13. Results（结果）'!$D$77,'13. Results（结果）'!$D$79,'13. Results（结果）'!$D$81,'13. Results（结果）'!$D$83)</c:f>
              <c:strCache>
                <c:ptCount val="5"/>
                <c:pt idx="0">
                  <c:v>Fuel</c:v>
                </c:pt>
                <c:pt idx="1">
                  <c:v>Electricity</c:v>
                </c:pt>
                <c:pt idx="2">
                  <c:v>Heat</c:v>
                </c:pt>
                <c:pt idx="3">
                  <c:v>Steam</c:v>
                </c:pt>
                <c:pt idx="4">
                  <c:v>Cooling</c:v>
                </c:pt>
              </c:strCache>
            </c:strRef>
          </c:cat>
          <c:val>
            <c:numRef>
              <c:f>'13. Results（结果）'!$E$44</c:f>
              <c:numCache>
                <c:formatCode>#,##0.00</c:formatCode>
                <c:ptCount val="1"/>
                <c:pt idx="0">
                  <c:v>0</c:v>
                </c:pt>
              </c:numCache>
            </c:numRef>
          </c:val>
          <c:extLst>
            <c:ext xmlns:c16="http://schemas.microsoft.com/office/drawing/2014/chart" uri="{C3380CC4-5D6E-409C-BE32-E72D297353CC}">
              <c16:uniqueId val="{00000017-9766-4689-9113-61DB1C26B36E}"/>
            </c:ext>
          </c:extLst>
        </c:ser>
        <c:ser>
          <c:idx val="4"/>
          <c:order val="4"/>
          <c:dPt>
            <c:idx val="0"/>
            <c:bubble3D val="0"/>
            <c:extLst>
              <c:ext xmlns:c16="http://schemas.microsoft.com/office/drawing/2014/chart" uri="{C3380CC4-5D6E-409C-BE32-E72D297353CC}">
                <c16:uniqueId val="{00000018-9766-4689-9113-61DB1C26B36E}"/>
              </c:ext>
            </c:extLst>
          </c:dPt>
          <c:dPt>
            <c:idx val="1"/>
            <c:bubble3D val="0"/>
            <c:extLst>
              <c:ext xmlns:c16="http://schemas.microsoft.com/office/drawing/2014/chart" uri="{C3380CC4-5D6E-409C-BE32-E72D297353CC}">
                <c16:uniqueId val="{00000019-9766-4689-9113-61DB1C26B36E}"/>
              </c:ext>
            </c:extLst>
          </c:dPt>
          <c:dPt>
            <c:idx val="2"/>
            <c:bubble3D val="0"/>
            <c:extLst>
              <c:ext xmlns:c16="http://schemas.microsoft.com/office/drawing/2014/chart" uri="{C3380CC4-5D6E-409C-BE32-E72D297353CC}">
                <c16:uniqueId val="{0000001A-9766-4689-9113-61DB1C26B36E}"/>
              </c:ext>
            </c:extLst>
          </c:dPt>
          <c:dPt>
            <c:idx val="3"/>
            <c:bubble3D val="0"/>
            <c:extLst>
              <c:ext xmlns:c16="http://schemas.microsoft.com/office/drawing/2014/chart" uri="{C3380CC4-5D6E-409C-BE32-E72D297353CC}">
                <c16:uniqueId val="{0000001B-9766-4689-9113-61DB1C26B36E}"/>
              </c:ext>
            </c:extLst>
          </c:dPt>
          <c:dPt>
            <c:idx val="4"/>
            <c:bubble3D val="0"/>
            <c:extLst>
              <c:ext xmlns:c16="http://schemas.microsoft.com/office/drawing/2014/chart" uri="{C3380CC4-5D6E-409C-BE32-E72D297353CC}">
                <c16:uniqueId val="{0000001C-9766-4689-9113-61DB1C26B36E}"/>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Results（结果）'!$D$75,'13. Results（结果）'!$D$77,'13. Results（结果）'!$D$79,'13. Results（结果）'!$D$81,'13. Results（结果）'!$D$83)</c:f>
              <c:strCache>
                <c:ptCount val="5"/>
                <c:pt idx="0">
                  <c:v>Fuel</c:v>
                </c:pt>
                <c:pt idx="1">
                  <c:v>Electricity</c:v>
                </c:pt>
                <c:pt idx="2">
                  <c:v>Heat</c:v>
                </c:pt>
                <c:pt idx="3">
                  <c:v>Steam</c:v>
                </c:pt>
                <c:pt idx="4">
                  <c:v>Cooling</c:v>
                </c:pt>
              </c:strCache>
            </c:strRef>
          </c:cat>
          <c:val>
            <c:numRef>
              <c:f>'13. Results（结果）'!$D$46</c:f>
              <c:numCache>
                <c:formatCode>General</c:formatCode>
                <c:ptCount val="1"/>
                <c:pt idx="0">
                  <c:v>0</c:v>
                </c:pt>
              </c:numCache>
            </c:numRef>
          </c:val>
          <c:extLst>
            <c:ext xmlns:c16="http://schemas.microsoft.com/office/drawing/2014/chart" uri="{C3380CC4-5D6E-409C-BE32-E72D297353CC}">
              <c16:uniqueId val="{0000001D-9766-4689-9113-61DB1C26B36E}"/>
            </c:ext>
          </c:extLst>
        </c:ser>
        <c:ser>
          <c:idx val="5"/>
          <c:order val="5"/>
          <c:dPt>
            <c:idx val="0"/>
            <c:bubble3D val="0"/>
            <c:extLst>
              <c:ext xmlns:c16="http://schemas.microsoft.com/office/drawing/2014/chart" uri="{C3380CC4-5D6E-409C-BE32-E72D297353CC}">
                <c16:uniqueId val="{0000001E-9766-4689-9113-61DB1C26B36E}"/>
              </c:ext>
            </c:extLst>
          </c:dPt>
          <c:dPt>
            <c:idx val="1"/>
            <c:bubble3D val="0"/>
            <c:extLst>
              <c:ext xmlns:c16="http://schemas.microsoft.com/office/drawing/2014/chart" uri="{C3380CC4-5D6E-409C-BE32-E72D297353CC}">
                <c16:uniqueId val="{0000001F-9766-4689-9113-61DB1C26B36E}"/>
              </c:ext>
            </c:extLst>
          </c:dPt>
          <c:dPt>
            <c:idx val="2"/>
            <c:bubble3D val="0"/>
            <c:extLst>
              <c:ext xmlns:c16="http://schemas.microsoft.com/office/drawing/2014/chart" uri="{C3380CC4-5D6E-409C-BE32-E72D297353CC}">
                <c16:uniqueId val="{00000020-9766-4689-9113-61DB1C26B36E}"/>
              </c:ext>
            </c:extLst>
          </c:dPt>
          <c:dPt>
            <c:idx val="3"/>
            <c:bubble3D val="0"/>
            <c:extLst>
              <c:ext xmlns:c16="http://schemas.microsoft.com/office/drawing/2014/chart" uri="{C3380CC4-5D6E-409C-BE32-E72D297353CC}">
                <c16:uniqueId val="{00000021-9766-4689-9113-61DB1C26B36E}"/>
              </c:ext>
            </c:extLst>
          </c:dPt>
          <c:dPt>
            <c:idx val="4"/>
            <c:bubble3D val="0"/>
            <c:extLst>
              <c:ext xmlns:c16="http://schemas.microsoft.com/office/drawing/2014/chart" uri="{C3380CC4-5D6E-409C-BE32-E72D297353CC}">
                <c16:uniqueId val="{00000022-9766-4689-9113-61DB1C26B36E}"/>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Results（结果）'!$D$75,'13. Results（结果）'!$D$77,'13. Results（结果）'!$D$79,'13. Results（结果）'!$D$81,'13. Results（结果）'!$D$83)</c:f>
              <c:strCache>
                <c:ptCount val="5"/>
                <c:pt idx="0">
                  <c:v>Fuel</c:v>
                </c:pt>
                <c:pt idx="1">
                  <c:v>Electricity</c:v>
                </c:pt>
                <c:pt idx="2">
                  <c:v>Heat</c:v>
                </c:pt>
                <c:pt idx="3">
                  <c:v>Steam</c:v>
                </c:pt>
                <c:pt idx="4">
                  <c:v>Cooling</c:v>
                </c:pt>
              </c:strCache>
            </c:strRef>
          </c:cat>
          <c:val>
            <c:numRef>
              <c:f>'13. Results（结果）'!$E$46</c:f>
              <c:numCache>
                <c:formatCode>#,##0.00</c:formatCode>
                <c:ptCount val="1"/>
                <c:pt idx="0">
                  <c:v>0</c:v>
                </c:pt>
              </c:numCache>
            </c:numRef>
          </c:val>
          <c:extLst>
            <c:ext xmlns:c16="http://schemas.microsoft.com/office/drawing/2014/chart" uri="{C3380CC4-5D6E-409C-BE32-E72D297353CC}">
              <c16:uniqueId val="{00000023-9766-4689-9113-61DB1C26B36E}"/>
            </c:ext>
          </c:extLst>
        </c:ser>
        <c:ser>
          <c:idx val="6"/>
          <c:order val="6"/>
          <c:dPt>
            <c:idx val="0"/>
            <c:bubble3D val="0"/>
            <c:extLst>
              <c:ext xmlns:c16="http://schemas.microsoft.com/office/drawing/2014/chart" uri="{C3380CC4-5D6E-409C-BE32-E72D297353CC}">
                <c16:uniqueId val="{00000024-9766-4689-9113-61DB1C26B36E}"/>
              </c:ext>
            </c:extLst>
          </c:dPt>
          <c:dPt>
            <c:idx val="1"/>
            <c:bubble3D val="0"/>
            <c:extLst>
              <c:ext xmlns:c16="http://schemas.microsoft.com/office/drawing/2014/chart" uri="{C3380CC4-5D6E-409C-BE32-E72D297353CC}">
                <c16:uniqueId val="{00000025-9766-4689-9113-61DB1C26B36E}"/>
              </c:ext>
            </c:extLst>
          </c:dPt>
          <c:dPt>
            <c:idx val="2"/>
            <c:bubble3D val="0"/>
            <c:extLst>
              <c:ext xmlns:c16="http://schemas.microsoft.com/office/drawing/2014/chart" uri="{C3380CC4-5D6E-409C-BE32-E72D297353CC}">
                <c16:uniqueId val="{00000026-9766-4689-9113-61DB1C26B36E}"/>
              </c:ext>
            </c:extLst>
          </c:dPt>
          <c:dPt>
            <c:idx val="3"/>
            <c:bubble3D val="0"/>
            <c:extLst>
              <c:ext xmlns:c16="http://schemas.microsoft.com/office/drawing/2014/chart" uri="{C3380CC4-5D6E-409C-BE32-E72D297353CC}">
                <c16:uniqueId val="{00000027-9766-4689-9113-61DB1C26B36E}"/>
              </c:ext>
            </c:extLst>
          </c:dPt>
          <c:dPt>
            <c:idx val="4"/>
            <c:bubble3D val="0"/>
            <c:extLst>
              <c:ext xmlns:c16="http://schemas.microsoft.com/office/drawing/2014/chart" uri="{C3380CC4-5D6E-409C-BE32-E72D297353CC}">
                <c16:uniqueId val="{00000028-9766-4689-9113-61DB1C26B36E}"/>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Results（结果）'!$D$75,'13. Results（结果）'!$D$77,'13. Results（结果）'!$D$79,'13. Results（结果）'!$D$81,'13. Results（结果）'!$D$83)</c:f>
              <c:strCache>
                <c:ptCount val="5"/>
                <c:pt idx="0">
                  <c:v>Fuel</c:v>
                </c:pt>
                <c:pt idx="1">
                  <c:v>Electricity</c:v>
                </c:pt>
                <c:pt idx="2">
                  <c:v>Heat</c:v>
                </c:pt>
                <c:pt idx="3">
                  <c:v>Steam</c:v>
                </c:pt>
                <c:pt idx="4">
                  <c:v>Cooling</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29-9766-4689-9113-61DB1C26B36E}"/>
            </c:ext>
          </c:extLst>
        </c:ser>
        <c:ser>
          <c:idx val="7"/>
          <c:order val="7"/>
          <c:dPt>
            <c:idx val="0"/>
            <c:bubble3D val="0"/>
            <c:extLst>
              <c:ext xmlns:c16="http://schemas.microsoft.com/office/drawing/2014/chart" uri="{C3380CC4-5D6E-409C-BE32-E72D297353CC}">
                <c16:uniqueId val="{0000002A-9766-4689-9113-61DB1C26B36E}"/>
              </c:ext>
            </c:extLst>
          </c:dPt>
          <c:dPt>
            <c:idx val="1"/>
            <c:bubble3D val="0"/>
            <c:extLst>
              <c:ext xmlns:c16="http://schemas.microsoft.com/office/drawing/2014/chart" uri="{C3380CC4-5D6E-409C-BE32-E72D297353CC}">
                <c16:uniqueId val="{0000002B-9766-4689-9113-61DB1C26B36E}"/>
              </c:ext>
            </c:extLst>
          </c:dPt>
          <c:dPt>
            <c:idx val="2"/>
            <c:bubble3D val="0"/>
            <c:extLst>
              <c:ext xmlns:c16="http://schemas.microsoft.com/office/drawing/2014/chart" uri="{C3380CC4-5D6E-409C-BE32-E72D297353CC}">
                <c16:uniqueId val="{0000002C-9766-4689-9113-61DB1C26B36E}"/>
              </c:ext>
            </c:extLst>
          </c:dPt>
          <c:dPt>
            <c:idx val="3"/>
            <c:bubble3D val="0"/>
            <c:extLst>
              <c:ext xmlns:c16="http://schemas.microsoft.com/office/drawing/2014/chart" uri="{C3380CC4-5D6E-409C-BE32-E72D297353CC}">
                <c16:uniqueId val="{0000002D-9766-4689-9113-61DB1C26B36E}"/>
              </c:ext>
            </c:extLst>
          </c:dPt>
          <c:dPt>
            <c:idx val="4"/>
            <c:bubble3D val="0"/>
            <c:extLst>
              <c:ext xmlns:c16="http://schemas.microsoft.com/office/drawing/2014/chart" uri="{C3380CC4-5D6E-409C-BE32-E72D297353CC}">
                <c16:uniqueId val="{0000002E-9766-4689-9113-61DB1C26B36E}"/>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Results（结果）'!$D$75,'13. Results（结果）'!$D$77,'13. Results（结果）'!$D$79,'13. Results（结果）'!$D$81,'13. Results（结果）'!$D$83)</c:f>
              <c:strCache>
                <c:ptCount val="5"/>
                <c:pt idx="0">
                  <c:v>Fuel</c:v>
                </c:pt>
                <c:pt idx="1">
                  <c:v>Electricity</c:v>
                </c:pt>
                <c:pt idx="2">
                  <c:v>Heat</c:v>
                </c:pt>
                <c:pt idx="3">
                  <c:v>Steam</c:v>
                </c:pt>
                <c:pt idx="4">
                  <c:v>Cooling</c:v>
                </c:pt>
              </c:strCache>
            </c:strRef>
          </c:cat>
          <c:val>
            <c:numRef>
              <c:f>'13. Results（结果）'!$D$48</c:f>
              <c:numCache>
                <c:formatCode>General</c:formatCode>
                <c:ptCount val="1"/>
                <c:pt idx="0">
                  <c:v>0</c:v>
                </c:pt>
              </c:numCache>
            </c:numRef>
          </c:val>
          <c:extLst>
            <c:ext xmlns:c16="http://schemas.microsoft.com/office/drawing/2014/chart" uri="{C3380CC4-5D6E-409C-BE32-E72D297353CC}">
              <c16:uniqueId val="{0000002F-9766-4689-9113-61DB1C26B36E}"/>
            </c:ext>
          </c:extLst>
        </c:ser>
        <c:ser>
          <c:idx val="8"/>
          <c:order val="8"/>
          <c:dPt>
            <c:idx val="0"/>
            <c:bubble3D val="0"/>
            <c:extLst>
              <c:ext xmlns:c16="http://schemas.microsoft.com/office/drawing/2014/chart" uri="{C3380CC4-5D6E-409C-BE32-E72D297353CC}">
                <c16:uniqueId val="{00000030-9766-4689-9113-61DB1C26B36E}"/>
              </c:ext>
            </c:extLst>
          </c:dPt>
          <c:dPt>
            <c:idx val="1"/>
            <c:bubble3D val="0"/>
            <c:extLst>
              <c:ext xmlns:c16="http://schemas.microsoft.com/office/drawing/2014/chart" uri="{C3380CC4-5D6E-409C-BE32-E72D297353CC}">
                <c16:uniqueId val="{00000031-9766-4689-9113-61DB1C26B36E}"/>
              </c:ext>
            </c:extLst>
          </c:dPt>
          <c:dPt>
            <c:idx val="2"/>
            <c:bubble3D val="0"/>
            <c:extLst>
              <c:ext xmlns:c16="http://schemas.microsoft.com/office/drawing/2014/chart" uri="{C3380CC4-5D6E-409C-BE32-E72D297353CC}">
                <c16:uniqueId val="{00000032-9766-4689-9113-61DB1C26B36E}"/>
              </c:ext>
            </c:extLst>
          </c:dPt>
          <c:dPt>
            <c:idx val="3"/>
            <c:bubble3D val="0"/>
            <c:extLst>
              <c:ext xmlns:c16="http://schemas.microsoft.com/office/drawing/2014/chart" uri="{C3380CC4-5D6E-409C-BE32-E72D297353CC}">
                <c16:uniqueId val="{00000033-9766-4689-9113-61DB1C26B36E}"/>
              </c:ext>
            </c:extLst>
          </c:dPt>
          <c:dPt>
            <c:idx val="4"/>
            <c:bubble3D val="0"/>
            <c:extLst>
              <c:ext xmlns:c16="http://schemas.microsoft.com/office/drawing/2014/chart" uri="{C3380CC4-5D6E-409C-BE32-E72D297353CC}">
                <c16:uniqueId val="{00000034-9766-4689-9113-61DB1C26B36E}"/>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Results（结果）'!$D$75,'13. Results（结果）'!$D$77,'13. Results（结果）'!$D$79,'13. Results（结果）'!$D$81,'13. Results（结果）'!$D$83)</c:f>
              <c:strCache>
                <c:ptCount val="5"/>
                <c:pt idx="0">
                  <c:v>Fuel</c:v>
                </c:pt>
                <c:pt idx="1">
                  <c:v>Electricity</c:v>
                </c:pt>
                <c:pt idx="2">
                  <c:v>Heat</c:v>
                </c:pt>
                <c:pt idx="3">
                  <c:v>Steam</c:v>
                </c:pt>
                <c:pt idx="4">
                  <c:v>Cooling</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35-9766-4689-9113-61DB1C26B36E}"/>
            </c:ext>
          </c:extLst>
        </c:ser>
        <c:ser>
          <c:idx val="9"/>
          <c:order val="9"/>
          <c:dPt>
            <c:idx val="0"/>
            <c:bubble3D val="0"/>
            <c:extLst>
              <c:ext xmlns:c16="http://schemas.microsoft.com/office/drawing/2014/chart" uri="{C3380CC4-5D6E-409C-BE32-E72D297353CC}">
                <c16:uniqueId val="{00000036-9766-4689-9113-61DB1C26B36E}"/>
              </c:ext>
            </c:extLst>
          </c:dPt>
          <c:dPt>
            <c:idx val="1"/>
            <c:bubble3D val="0"/>
            <c:extLst>
              <c:ext xmlns:c16="http://schemas.microsoft.com/office/drawing/2014/chart" uri="{C3380CC4-5D6E-409C-BE32-E72D297353CC}">
                <c16:uniqueId val="{00000037-9766-4689-9113-61DB1C26B36E}"/>
              </c:ext>
            </c:extLst>
          </c:dPt>
          <c:dPt>
            <c:idx val="2"/>
            <c:bubble3D val="0"/>
            <c:extLst>
              <c:ext xmlns:c16="http://schemas.microsoft.com/office/drawing/2014/chart" uri="{C3380CC4-5D6E-409C-BE32-E72D297353CC}">
                <c16:uniqueId val="{00000038-9766-4689-9113-61DB1C26B36E}"/>
              </c:ext>
            </c:extLst>
          </c:dPt>
          <c:dPt>
            <c:idx val="3"/>
            <c:bubble3D val="0"/>
            <c:extLst>
              <c:ext xmlns:c16="http://schemas.microsoft.com/office/drawing/2014/chart" uri="{C3380CC4-5D6E-409C-BE32-E72D297353CC}">
                <c16:uniqueId val="{00000039-9766-4689-9113-61DB1C26B36E}"/>
              </c:ext>
            </c:extLst>
          </c:dPt>
          <c:dPt>
            <c:idx val="4"/>
            <c:bubble3D val="0"/>
            <c:extLst>
              <c:ext xmlns:c16="http://schemas.microsoft.com/office/drawing/2014/chart" uri="{C3380CC4-5D6E-409C-BE32-E72D297353CC}">
                <c16:uniqueId val="{0000003A-9766-4689-9113-61DB1C26B36E}"/>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Results（结果）'!$D$75,'13. Results（结果）'!$D$77,'13. Results（结果）'!$D$79,'13. Results（结果）'!$D$81,'13. Results（结果）'!$D$83)</c:f>
              <c:strCache>
                <c:ptCount val="5"/>
                <c:pt idx="0">
                  <c:v>Fuel</c:v>
                </c:pt>
                <c:pt idx="1">
                  <c:v>Electricity</c:v>
                </c:pt>
                <c:pt idx="2">
                  <c:v>Heat</c:v>
                </c:pt>
                <c:pt idx="3">
                  <c:v>Steam</c:v>
                </c:pt>
                <c:pt idx="4">
                  <c:v>Cooling</c:v>
                </c:pt>
              </c:strCache>
            </c:strRef>
          </c:cat>
          <c:val>
            <c:numRef>
              <c:f>'13. Results（结果）'!$E$48</c:f>
              <c:numCache>
                <c:formatCode>#,##0.00</c:formatCode>
                <c:ptCount val="1"/>
                <c:pt idx="0">
                  <c:v>0</c:v>
                </c:pt>
              </c:numCache>
            </c:numRef>
          </c:val>
          <c:extLst>
            <c:ext xmlns:c16="http://schemas.microsoft.com/office/drawing/2014/chart" uri="{C3380CC4-5D6E-409C-BE32-E72D297353CC}">
              <c16:uniqueId val="{0000003B-9766-4689-9113-61DB1C26B36E}"/>
            </c:ext>
          </c:extLst>
        </c:ser>
        <c:ser>
          <c:idx val="10"/>
          <c:order val="10"/>
          <c:dPt>
            <c:idx val="0"/>
            <c:bubble3D val="0"/>
            <c:extLst>
              <c:ext xmlns:c16="http://schemas.microsoft.com/office/drawing/2014/chart" uri="{C3380CC4-5D6E-409C-BE32-E72D297353CC}">
                <c16:uniqueId val="{0000003C-9766-4689-9113-61DB1C26B36E}"/>
              </c:ext>
            </c:extLst>
          </c:dPt>
          <c:dPt>
            <c:idx val="1"/>
            <c:bubble3D val="0"/>
            <c:extLst>
              <c:ext xmlns:c16="http://schemas.microsoft.com/office/drawing/2014/chart" uri="{C3380CC4-5D6E-409C-BE32-E72D297353CC}">
                <c16:uniqueId val="{0000003D-9766-4689-9113-61DB1C26B36E}"/>
              </c:ext>
            </c:extLst>
          </c:dPt>
          <c:dPt>
            <c:idx val="2"/>
            <c:bubble3D val="0"/>
            <c:extLst>
              <c:ext xmlns:c16="http://schemas.microsoft.com/office/drawing/2014/chart" uri="{C3380CC4-5D6E-409C-BE32-E72D297353CC}">
                <c16:uniqueId val="{0000003E-9766-4689-9113-61DB1C26B36E}"/>
              </c:ext>
            </c:extLst>
          </c:dPt>
          <c:dPt>
            <c:idx val="3"/>
            <c:bubble3D val="0"/>
            <c:extLst>
              <c:ext xmlns:c16="http://schemas.microsoft.com/office/drawing/2014/chart" uri="{C3380CC4-5D6E-409C-BE32-E72D297353CC}">
                <c16:uniqueId val="{0000003F-9766-4689-9113-61DB1C26B36E}"/>
              </c:ext>
            </c:extLst>
          </c:dPt>
          <c:dPt>
            <c:idx val="4"/>
            <c:bubble3D val="0"/>
            <c:extLst>
              <c:ext xmlns:c16="http://schemas.microsoft.com/office/drawing/2014/chart" uri="{C3380CC4-5D6E-409C-BE32-E72D297353CC}">
                <c16:uniqueId val="{00000040-9766-4689-9113-61DB1C26B36E}"/>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Results（结果）'!$D$75,'13. Results（结果）'!$D$77,'13. Results（结果）'!$D$79,'13. Results（结果）'!$D$81,'13. Results（结果）'!$D$83)</c:f>
              <c:strCache>
                <c:ptCount val="5"/>
                <c:pt idx="0">
                  <c:v>Fuel</c:v>
                </c:pt>
                <c:pt idx="1">
                  <c:v>Electricity</c:v>
                </c:pt>
                <c:pt idx="2">
                  <c:v>Heat</c:v>
                </c:pt>
                <c:pt idx="3">
                  <c:v>Steam</c:v>
                </c:pt>
                <c:pt idx="4">
                  <c:v>Cooling</c:v>
                </c:pt>
              </c:strCache>
            </c:strRef>
          </c:cat>
          <c:val>
            <c:numRef>
              <c:f>'13. Results（结果）'!$D$52</c:f>
              <c:numCache>
                <c:formatCode>General</c:formatCode>
                <c:ptCount val="1"/>
                <c:pt idx="0">
                  <c:v>0</c:v>
                </c:pt>
              </c:numCache>
            </c:numRef>
          </c:val>
          <c:extLst>
            <c:ext xmlns:c16="http://schemas.microsoft.com/office/drawing/2014/chart" uri="{C3380CC4-5D6E-409C-BE32-E72D297353CC}">
              <c16:uniqueId val="{00000041-9766-4689-9113-61DB1C26B36E}"/>
            </c:ext>
          </c:extLst>
        </c:ser>
        <c:ser>
          <c:idx val="11"/>
          <c:order val="11"/>
          <c:dPt>
            <c:idx val="0"/>
            <c:bubble3D val="0"/>
            <c:extLst>
              <c:ext xmlns:c16="http://schemas.microsoft.com/office/drawing/2014/chart" uri="{C3380CC4-5D6E-409C-BE32-E72D297353CC}">
                <c16:uniqueId val="{00000042-9766-4689-9113-61DB1C26B36E}"/>
              </c:ext>
            </c:extLst>
          </c:dPt>
          <c:dPt>
            <c:idx val="1"/>
            <c:bubble3D val="0"/>
            <c:extLst>
              <c:ext xmlns:c16="http://schemas.microsoft.com/office/drawing/2014/chart" uri="{C3380CC4-5D6E-409C-BE32-E72D297353CC}">
                <c16:uniqueId val="{00000043-9766-4689-9113-61DB1C26B36E}"/>
              </c:ext>
            </c:extLst>
          </c:dPt>
          <c:dPt>
            <c:idx val="2"/>
            <c:bubble3D val="0"/>
            <c:extLst>
              <c:ext xmlns:c16="http://schemas.microsoft.com/office/drawing/2014/chart" uri="{C3380CC4-5D6E-409C-BE32-E72D297353CC}">
                <c16:uniqueId val="{00000044-9766-4689-9113-61DB1C26B36E}"/>
              </c:ext>
            </c:extLst>
          </c:dPt>
          <c:dPt>
            <c:idx val="3"/>
            <c:bubble3D val="0"/>
            <c:extLst>
              <c:ext xmlns:c16="http://schemas.microsoft.com/office/drawing/2014/chart" uri="{C3380CC4-5D6E-409C-BE32-E72D297353CC}">
                <c16:uniqueId val="{00000045-9766-4689-9113-61DB1C26B36E}"/>
              </c:ext>
            </c:extLst>
          </c:dPt>
          <c:dPt>
            <c:idx val="4"/>
            <c:bubble3D val="0"/>
            <c:extLst>
              <c:ext xmlns:c16="http://schemas.microsoft.com/office/drawing/2014/chart" uri="{C3380CC4-5D6E-409C-BE32-E72D297353CC}">
                <c16:uniqueId val="{00000046-9766-4689-9113-61DB1C26B36E}"/>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Results（结果）'!$D$75,'13. Results（结果）'!$D$77,'13. Results（结果）'!$D$79,'13. Results（结果）'!$D$81,'13. Results（结果）'!$D$83)</c:f>
              <c:strCache>
                <c:ptCount val="5"/>
                <c:pt idx="0">
                  <c:v>Fuel</c:v>
                </c:pt>
                <c:pt idx="1">
                  <c:v>Electricity</c:v>
                </c:pt>
                <c:pt idx="2">
                  <c:v>Heat</c:v>
                </c:pt>
                <c:pt idx="3">
                  <c:v>Steam</c:v>
                </c:pt>
                <c:pt idx="4">
                  <c:v>Cooling</c:v>
                </c:pt>
              </c:strCache>
            </c:strRef>
          </c:cat>
          <c:val>
            <c:numRef>
              <c:f>'13. Results（结果）'!$E$52</c:f>
              <c:numCache>
                <c:formatCode>#,##0.00</c:formatCode>
                <c:ptCount val="1"/>
                <c:pt idx="0">
                  <c:v>0</c:v>
                </c:pt>
              </c:numCache>
            </c:numRef>
          </c:val>
          <c:extLst>
            <c:ext xmlns:c16="http://schemas.microsoft.com/office/drawing/2014/chart" uri="{C3380CC4-5D6E-409C-BE32-E72D297353CC}">
              <c16:uniqueId val="{00000047-9766-4689-9113-61DB1C26B36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rPr>
              <a:t>         按能源划分</a:t>
            </a:r>
            <a:endParaRPr lang="en-US"/>
          </a:p>
        </c:rich>
      </c:tx>
      <c:layout>
        <c:manualLayout>
          <c:xMode val="edge"/>
          <c:yMode val="edge"/>
          <c:x val="0.24712229791500784"/>
          <c:y val="1.9479492774246592E-4"/>
        </c:manualLayout>
      </c:layout>
      <c:overlay val="0"/>
      <c:spPr>
        <a:noFill/>
        <a:ln w="25400">
          <a:noFill/>
        </a:ln>
      </c:spPr>
    </c:title>
    <c:autoTitleDeleted val="0"/>
    <c:plotArea>
      <c:layout>
        <c:manualLayout>
          <c:layoutTarget val="inner"/>
          <c:xMode val="edge"/>
          <c:yMode val="edge"/>
          <c:x val="0.34269662921348315"/>
          <c:y val="0.42125984251968501"/>
          <c:w val="0.32303370786516855"/>
          <c:h val="0.452755905511811"/>
        </c:manualLayout>
      </c:layout>
      <c:pieChart>
        <c:varyColors val="1"/>
        <c:ser>
          <c:idx val="0"/>
          <c:order val="0"/>
          <c:dPt>
            <c:idx val="0"/>
            <c:bubble3D val="0"/>
            <c:extLst>
              <c:ext xmlns:c16="http://schemas.microsoft.com/office/drawing/2014/chart" uri="{C3380CC4-5D6E-409C-BE32-E72D297353CC}">
                <c16:uniqueId val="{00000000-7D89-4DC1-8230-09C27488E90C}"/>
              </c:ext>
            </c:extLst>
          </c:dPt>
          <c:dPt>
            <c:idx val="1"/>
            <c:bubble3D val="0"/>
            <c:extLst>
              <c:ext xmlns:c16="http://schemas.microsoft.com/office/drawing/2014/chart" uri="{C3380CC4-5D6E-409C-BE32-E72D297353CC}">
                <c16:uniqueId val="{00000001-7D89-4DC1-8230-09C27488E90C}"/>
              </c:ext>
            </c:extLst>
          </c:dPt>
          <c:dPt>
            <c:idx val="2"/>
            <c:bubble3D val="0"/>
            <c:extLst>
              <c:ext xmlns:c16="http://schemas.microsoft.com/office/drawing/2014/chart" uri="{C3380CC4-5D6E-409C-BE32-E72D297353CC}">
                <c16:uniqueId val="{00000002-7D89-4DC1-8230-09C27488E90C}"/>
              </c:ext>
            </c:extLst>
          </c:dPt>
          <c:dPt>
            <c:idx val="3"/>
            <c:bubble3D val="0"/>
            <c:extLst>
              <c:ext xmlns:c16="http://schemas.microsoft.com/office/drawing/2014/chart" uri="{C3380CC4-5D6E-409C-BE32-E72D297353CC}">
                <c16:uniqueId val="{00000003-7D89-4DC1-8230-09C27488E90C}"/>
              </c:ext>
            </c:extLst>
          </c:dPt>
          <c:dPt>
            <c:idx val="4"/>
            <c:bubble3D val="0"/>
            <c:extLst>
              <c:ext xmlns:c16="http://schemas.microsoft.com/office/drawing/2014/chart" uri="{C3380CC4-5D6E-409C-BE32-E72D297353CC}">
                <c16:uniqueId val="{00000004-7D89-4DC1-8230-09C27488E90C}"/>
              </c:ext>
            </c:extLst>
          </c:dPt>
          <c:dLbls>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('13. Results（结果）'!$D$74,'13. Results（结果）'!$D$76,'13. Results（结果）'!$D$78,'13. Results（结果）'!$D$80,'13. Results（结果）'!$D$82)</c:f>
              <c:strCache>
                <c:ptCount val="5"/>
                <c:pt idx="0">
                  <c:v>燃料</c:v>
                </c:pt>
                <c:pt idx="1">
                  <c:v>电力</c:v>
                </c:pt>
                <c:pt idx="2">
                  <c:v>热力</c:v>
                </c:pt>
                <c:pt idx="3">
                  <c:v>蒸汽</c:v>
                </c:pt>
                <c:pt idx="4">
                  <c:v>冷力</c:v>
                </c:pt>
              </c:strCache>
            </c:strRef>
          </c:cat>
          <c:val>
            <c:numRef>
              <c:f>('13. Results（结果）'!$E$74,'13. Results（结果）'!$E$76,'13. Results（结果）'!$E$78,'13. Results（结果）'!$E$80,'13. Results（结果）'!$E$82)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5-7D89-4DC1-8230-09C27488E90C}"/>
            </c:ext>
          </c:extLst>
        </c:ser>
        <c:ser>
          <c:idx val="1"/>
          <c:order val="1"/>
          <c:dPt>
            <c:idx val="0"/>
            <c:bubble3D val="0"/>
            <c:extLst>
              <c:ext xmlns:c16="http://schemas.microsoft.com/office/drawing/2014/chart" uri="{C3380CC4-5D6E-409C-BE32-E72D297353CC}">
                <c16:uniqueId val="{00000006-7D89-4DC1-8230-09C27488E90C}"/>
              </c:ext>
            </c:extLst>
          </c:dPt>
          <c:dPt>
            <c:idx val="1"/>
            <c:bubble3D val="0"/>
            <c:extLst>
              <c:ext xmlns:c16="http://schemas.microsoft.com/office/drawing/2014/chart" uri="{C3380CC4-5D6E-409C-BE32-E72D297353CC}">
                <c16:uniqueId val="{00000007-7D89-4DC1-8230-09C27488E90C}"/>
              </c:ext>
            </c:extLst>
          </c:dPt>
          <c:dPt>
            <c:idx val="2"/>
            <c:bubble3D val="0"/>
            <c:extLst>
              <c:ext xmlns:c16="http://schemas.microsoft.com/office/drawing/2014/chart" uri="{C3380CC4-5D6E-409C-BE32-E72D297353CC}">
                <c16:uniqueId val="{00000008-7D89-4DC1-8230-09C27488E90C}"/>
              </c:ext>
            </c:extLst>
          </c:dPt>
          <c:dPt>
            <c:idx val="3"/>
            <c:bubble3D val="0"/>
            <c:extLst>
              <c:ext xmlns:c16="http://schemas.microsoft.com/office/drawing/2014/chart" uri="{C3380CC4-5D6E-409C-BE32-E72D297353CC}">
                <c16:uniqueId val="{00000009-7D89-4DC1-8230-09C27488E90C}"/>
              </c:ext>
            </c:extLst>
          </c:dPt>
          <c:dPt>
            <c:idx val="4"/>
            <c:bubble3D val="0"/>
            <c:extLst>
              <c:ext xmlns:c16="http://schemas.microsoft.com/office/drawing/2014/chart" uri="{C3380CC4-5D6E-409C-BE32-E72D297353CC}">
                <c16:uniqueId val="{0000000A-7D89-4DC1-8230-09C27488E90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Results（结果）'!$D$74,'13. Results（结果）'!$D$76,'13. Results（结果）'!$D$78,'13. Results（结果）'!$D$80,'13. Results（结果）'!$D$82)</c:f>
              <c:strCache>
                <c:ptCount val="5"/>
                <c:pt idx="0">
                  <c:v>燃料</c:v>
                </c:pt>
                <c:pt idx="1">
                  <c:v>电力</c:v>
                </c:pt>
                <c:pt idx="2">
                  <c:v>热力</c:v>
                </c:pt>
                <c:pt idx="3">
                  <c:v>蒸汽</c:v>
                </c:pt>
                <c:pt idx="4">
                  <c:v>冷力</c:v>
                </c:pt>
              </c:strCache>
            </c:strRef>
          </c:cat>
          <c:val>
            <c:numRef>
              <c:f>'13. Results（结果）'!$E$42</c:f>
              <c:numCache>
                <c:formatCode>#,##0.00</c:formatCode>
                <c:ptCount val="1"/>
                <c:pt idx="0">
                  <c:v>0</c:v>
                </c:pt>
              </c:numCache>
            </c:numRef>
          </c:val>
          <c:extLst>
            <c:ext xmlns:c16="http://schemas.microsoft.com/office/drawing/2014/chart" uri="{C3380CC4-5D6E-409C-BE32-E72D297353CC}">
              <c16:uniqueId val="{0000000B-7D89-4DC1-8230-09C27488E90C}"/>
            </c:ext>
          </c:extLst>
        </c:ser>
        <c:ser>
          <c:idx val="2"/>
          <c:order val="2"/>
          <c:dPt>
            <c:idx val="0"/>
            <c:bubble3D val="0"/>
            <c:extLst>
              <c:ext xmlns:c16="http://schemas.microsoft.com/office/drawing/2014/chart" uri="{C3380CC4-5D6E-409C-BE32-E72D297353CC}">
                <c16:uniqueId val="{0000000C-7D89-4DC1-8230-09C27488E90C}"/>
              </c:ext>
            </c:extLst>
          </c:dPt>
          <c:dPt>
            <c:idx val="1"/>
            <c:bubble3D val="0"/>
            <c:extLst>
              <c:ext xmlns:c16="http://schemas.microsoft.com/office/drawing/2014/chart" uri="{C3380CC4-5D6E-409C-BE32-E72D297353CC}">
                <c16:uniqueId val="{0000000D-7D89-4DC1-8230-09C27488E90C}"/>
              </c:ext>
            </c:extLst>
          </c:dPt>
          <c:dPt>
            <c:idx val="2"/>
            <c:bubble3D val="0"/>
            <c:extLst>
              <c:ext xmlns:c16="http://schemas.microsoft.com/office/drawing/2014/chart" uri="{C3380CC4-5D6E-409C-BE32-E72D297353CC}">
                <c16:uniqueId val="{0000000E-7D89-4DC1-8230-09C27488E90C}"/>
              </c:ext>
            </c:extLst>
          </c:dPt>
          <c:dPt>
            <c:idx val="3"/>
            <c:bubble3D val="0"/>
            <c:extLst>
              <c:ext xmlns:c16="http://schemas.microsoft.com/office/drawing/2014/chart" uri="{C3380CC4-5D6E-409C-BE32-E72D297353CC}">
                <c16:uniqueId val="{0000000F-7D89-4DC1-8230-09C27488E90C}"/>
              </c:ext>
            </c:extLst>
          </c:dPt>
          <c:dPt>
            <c:idx val="4"/>
            <c:bubble3D val="0"/>
            <c:extLst>
              <c:ext xmlns:c16="http://schemas.microsoft.com/office/drawing/2014/chart" uri="{C3380CC4-5D6E-409C-BE32-E72D297353CC}">
                <c16:uniqueId val="{00000010-7D89-4DC1-8230-09C27488E90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Results（结果）'!$D$74,'13. Results（结果）'!$D$76,'13. Results（结果）'!$D$78,'13. Results（结果）'!$D$80,'13. Results（结果）'!$D$82)</c:f>
              <c:strCache>
                <c:ptCount val="5"/>
                <c:pt idx="0">
                  <c:v>燃料</c:v>
                </c:pt>
                <c:pt idx="1">
                  <c:v>电力</c:v>
                </c:pt>
                <c:pt idx="2">
                  <c:v>热力</c:v>
                </c:pt>
                <c:pt idx="3">
                  <c:v>蒸汽</c:v>
                </c:pt>
                <c:pt idx="4">
                  <c:v>冷力</c:v>
                </c:pt>
              </c:strCache>
            </c:strRef>
          </c:cat>
          <c:val>
            <c:numRef>
              <c:f>'13. Results（结果）'!$D$44</c:f>
              <c:numCache>
                <c:formatCode>General</c:formatCode>
                <c:ptCount val="1"/>
                <c:pt idx="0">
                  <c:v>0</c:v>
                </c:pt>
              </c:numCache>
            </c:numRef>
          </c:val>
          <c:extLst>
            <c:ext xmlns:c16="http://schemas.microsoft.com/office/drawing/2014/chart" uri="{C3380CC4-5D6E-409C-BE32-E72D297353CC}">
              <c16:uniqueId val="{00000011-7D89-4DC1-8230-09C27488E90C}"/>
            </c:ext>
          </c:extLst>
        </c:ser>
        <c:ser>
          <c:idx val="3"/>
          <c:order val="3"/>
          <c:dPt>
            <c:idx val="0"/>
            <c:bubble3D val="0"/>
            <c:extLst>
              <c:ext xmlns:c16="http://schemas.microsoft.com/office/drawing/2014/chart" uri="{C3380CC4-5D6E-409C-BE32-E72D297353CC}">
                <c16:uniqueId val="{00000012-7D89-4DC1-8230-09C27488E90C}"/>
              </c:ext>
            </c:extLst>
          </c:dPt>
          <c:dPt>
            <c:idx val="1"/>
            <c:bubble3D val="0"/>
            <c:extLst>
              <c:ext xmlns:c16="http://schemas.microsoft.com/office/drawing/2014/chart" uri="{C3380CC4-5D6E-409C-BE32-E72D297353CC}">
                <c16:uniqueId val="{00000013-7D89-4DC1-8230-09C27488E90C}"/>
              </c:ext>
            </c:extLst>
          </c:dPt>
          <c:dPt>
            <c:idx val="2"/>
            <c:bubble3D val="0"/>
            <c:extLst>
              <c:ext xmlns:c16="http://schemas.microsoft.com/office/drawing/2014/chart" uri="{C3380CC4-5D6E-409C-BE32-E72D297353CC}">
                <c16:uniqueId val="{00000014-7D89-4DC1-8230-09C27488E90C}"/>
              </c:ext>
            </c:extLst>
          </c:dPt>
          <c:dPt>
            <c:idx val="3"/>
            <c:bubble3D val="0"/>
            <c:extLst>
              <c:ext xmlns:c16="http://schemas.microsoft.com/office/drawing/2014/chart" uri="{C3380CC4-5D6E-409C-BE32-E72D297353CC}">
                <c16:uniqueId val="{00000015-7D89-4DC1-8230-09C27488E90C}"/>
              </c:ext>
            </c:extLst>
          </c:dPt>
          <c:dPt>
            <c:idx val="4"/>
            <c:bubble3D val="0"/>
            <c:extLst>
              <c:ext xmlns:c16="http://schemas.microsoft.com/office/drawing/2014/chart" uri="{C3380CC4-5D6E-409C-BE32-E72D297353CC}">
                <c16:uniqueId val="{00000016-7D89-4DC1-8230-09C27488E90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Results（结果）'!$D$74,'13. Results（结果）'!$D$76,'13. Results（结果）'!$D$78,'13. Results（结果）'!$D$80,'13. Results（结果）'!$D$82)</c:f>
              <c:strCache>
                <c:ptCount val="5"/>
                <c:pt idx="0">
                  <c:v>燃料</c:v>
                </c:pt>
                <c:pt idx="1">
                  <c:v>电力</c:v>
                </c:pt>
                <c:pt idx="2">
                  <c:v>热力</c:v>
                </c:pt>
                <c:pt idx="3">
                  <c:v>蒸汽</c:v>
                </c:pt>
                <c:pt idx="4">
                  <c:v>冷力</c:v>
                </c:pt>
              </c:strCache>
            </c:strRef>
          </c:cat>
          <c:val>
            <c:numRef>
              <c:f>'13. Results（结果）'!$E$44</c:f>
              <c:numCache>
                <c:formatCode>#,##0.00</c:formatCode>
                <c:ptCount val="1"/>
                <c:pt idx="0">
                  <c:v>0</c:v>
                </c:pt>
              </c:numCache>
            </c:numRef>
          </c:val>
          <c:extLst>
            <c:ext xmlns:c16="http://schemas.microsoft.com/office/drawing/2014/chart" uri="{C3380CC4-5D6E-409C-BE32-E72D297353CC}">
              <c16:uniqueId val="{00000017-7D89-4DC1-8230-09C27488E90C}"/>
            </c:ext>
          </c:extLst>
        </c:ser>
        <c:ser>
          <c:idx val="4"/>
          <c:order val="4"/>
          <c:dPt>
            <c:idx val="0"/>
            <c:bubble3D val="0"/>
            <c:extLst>
              <c:ext xmlns:c16="http://schemas.microsoft.com/office/drawing/2014/chart" uri="{C3380CC4-5D6E-409C-BE32-E72D297353CC}">
                <c16:uniqueId val="{00000018-7D89-4DC1-8230-09C27488E90C}"/>
              </c:ext>
            </c:extLst>
          </c:dPt>
          <c:dPt>
            <c:idx val="1"/>
            <c:bubble3D val="0"/>
            <c:extLst>
              <c:ext xmlns:c16="http://schemas.microsoft.com/office/drawing/2014/chart" uri="{C3380CC4-5D6E-409C-BE32-E72D297353CC}">
                <c16:uniqueId val="{00000019-7D89-4DC1-8230-09C27488E90C}"/>
              </c:ext>
            </c:extLst>
          </c:dPt>
          <c:dPt>
            <c:idx val="2"/>
            <c:bubble3D val="0"/>
            <c:extLst>
              <c:ext xmlns:c16="http://schemas.microsoft.com/office/drawing/2014/chart" uri="{C3380CC4-5D6E-409C-BE32-E72D297353CC}">
                <c16:uniqueId val="{0000001A-7D89-4DC1-8230-09C27488E90C}"/>
              </c:ext>
            </c:extLst>
          </c:dPt>
          <c:dPt>
            <c:idx val="3"/>
            <c:bubble3D val="0"/>
            <c:extLst>
              <c:ext xmlns:c16="http://schemas.microsoft.com/office/drawing/2014/chart" uri="{C3380CC4-5D6E-409C-BE32-E72D297353CC}">
                <c16:uniqueId val="{0000001B-7D89-4DC1-8230-09C27488E90C}"/>
              </c:ext>
            </c:extLst>
          </c:dPt>
          <c:dPt>
            <c:idx val="4"/>
            <c:bubble3D val="0"/>
            <c:extLst>
              <c:ext xmlns:c16="http://schemas.microsoft.com/office/drawing/2014/chart" uri="{C3380CC4-5D6E-409C-BE32-E72D297353CC}">
                <c16:uniqueId val="{0000001C-7D89-4DC1-8230-09C27488E90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Results（结果）'!$D$74,'13. Results（结果）'!$D$76,'13. Results（结果）'!$D$78,'13. Results（结果）'!$D$80,'13. Results（结果）'!$D$82)</c:f>
              <c:strCache>
                <c:ptCount val="5"/>
                <c:pt idx="0">
                  <c:v>燃料</c:v>
                </c:pt>
                <c:pt idx="1">
                  <c:v>电力</c:v>
                </c:pt>
                <c:pt idx="2">
                  <c:v>热力</c:v>
                </c:pt>
                <c:pt idx="3">
                  <c:v>蒸汽</c:v>
                </c:pt>
                <c:pt idx="4">
                  <c:v>冷力</c:v>
                </c:pt>
              </c:strCache>
            </c:strRef>
          </c:cat>
          <c:val>
            <c:numRef>
              <c:f>'13. Results（结果）'!$D$46</c:f>
              <c:numCache>
                <c:formatCode>General</c:formatCode>
                <c:ptCount val="1"/>
                <c:pt idx="0">
                  <c:v>0</c:v>
                </c:pt>
              </c:numCache>
            </c:numRef>
          </c:val>
          <c:extLst>
            <c:ext xmlns:c16="http://schemas.microsoft.com/office/drawing/2014/chart" uri="{C3380CC4-5D6E-409C-BE32-E72D297353CC}">
              <c16:uniqueId val="{0000001D-7D89-4DC1-8230-09C27488E90C}"/>
            </c:ext>
          </c:extLst>
        </c:ser>
        <c:ser>
          <c:idx val="5"/>
          <c:order val="5"/>
          <c:dPt>
            <c:idx val="0"/>
            <c:bubble3D val="0"/>
            <c:extLst>
              <c:ext xmlns:c16="http://schemas.microsoft.com/office/drawing/2014/chart" uri="{C3380CC4-5D6E-409C-BE32-E72D297353CC}">
                <c16:uniqueId val="{0000001E-7D89-4DC1-8230-09C27488E90C}"/>
              </c:ext>
            </c:extLst>
          </c:dPt>
          <c:dPt>
            <c:idx val="1"/>
            <c:bubble3D val="0"/>
            <c:extLst>
              <c:ext xmlns:c16="http://schemas.microsoft.com/office/drawing/2014/chart" uri="{C3380CC4-5D6E-409C-BE32-E72D297353CC}">
                <c16:uniqueId val="{0000001F-7D89-4DC1-8230-09C27488E90C}"/>
              </c:ext>
            </c:extLst>
          </c:dPt>
          <c:dPt>
            <c:idx val="2"/>
            <c:bubble3D val="0"/>
            <c:extLst>
              <c:ext xmlns:c16="http://schemas.microsoft.com/office/drawing/2014/chart" uri="{C3380CC4-5D6E-409C-BE32-E72D297353CC}">
                <c16:uniqueId val="{00000020-7D89-4DC1-8230-09C27488E90C}"/>
              </c:ext>
            </c:extLst>
          </c:dPt>
          <c:dPt>
            <c:idx val="3"/>
            <c:bubble3D val="0"/>
            <c:extLst>
              <c:ext xmlns:c16="http://schemas.microsoft.com/office/drawing/2014/chart" uri="{C3380CC4-5D6E-409C-BE32-E72D297353CC}">
                <c16:uniqueId val="{00000021-7D89-4DC1-8230-09C27488E90C}"/>
              </c:ext>
            </c:extLst>
          </c:dPt>
          <c:dPt>
            <c:idx val="4"/>
            <c:bubble3D val="0"/>
            <c:extLst>
              <c:ext xmlns:c16="http://schemas.microsoft.com/office/drawing/2014/chart" uri="{C3380CC4-5D6E-409C-BE32-E72D297353CC}">
                <c16:uniqueId val="{00000022-7D89-4DC1-8230-09C27488E90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Results（结果）'!$D$74,'13. Results（结果）'!$D$76,'13. Results（结果）'!$D$78,'13. Results（结果）'!$D$80,'13. Results（结果）'!$D$82)</c:f>
              <c:strCache>
                <c:ptCount val="5"/>
                <c:pt idx="0">
                  <c:v>燃料</c:v>
                </c:pt>
                <c:pt idx="1">
                  <c:v>电力</c:v>
                </c:pt>
                <c:pt idx="2">
                  <c:v>热力</c:v>
                </c:pt>
                <c:pt idx="3">
                  <c:v>蒸汽</c:v>
                </c:pt>
                <c:pt idx="4">
                  <c:v>冷力</c:v>
                </c:pt>
              </c:strCache>
            </c:strRef>
          </c:cat>
          <c:val>
            <c:numRef>
              <c:f>'13. Results（结果）'!$E$46</c:f>
              <c:numCache>
                <c:formatCode>#,##0.00</c:formatCode>
                <c:ptCount val="1"/>
                <c:pt idx="0">
                  <c:v>0</c:v>
                </c:pt>
              </c:numCache>
            </c:numRef>
          </c:val>
          <c:extLst>
            <c:ext xmlns:c16="http://schemas.microsoft.com/office/drawing/2014/chart" uri="{C3380CC4-5D6E-409C-BE32-E72D297353CC}">
              <c16:uniqueId val="{00000023-7D89-4DC1-8230-09C27488E90C}"/>
            </c:ext>
          </c:extLst>
        </c:ser>
        <c:ser>
          <c:idx val="6"/>
          <c:order val="6"/>
          <c:dPt>
            <c:idx val="0"/>
            <c:bubble3D val="0"/>
            <c:extLst>
              <c:ext xmlns:c16="http://schemas.microsoft.com/office/drawing/2014/chart" uri="{C3380CC4-5D6E-409C-BE32-E72D297353CC}">
                <c16:uniqueId val="{00000024-7D89-4DC1-8230-09C27488E90C}"/>
              </c:ext>
            </c:extLst>
          </c:dPt>
          <c:dPt>
            <c:idx val="1"/>
            <c:bubble3D val="0"/>
            <c:extLst>
              <c:ext xmlns:c16="http://schemas.microsoft.com/office/drawing/2014/chart" uri="{C3380CC4-5D6E-409C-BE32-E72D297353CC}">
                <c16:uniqueId val="{00000025-7D89-4DC1-8230-09C27488E90C}"/>
              </c:ext>
            </c:extLst>
          </c:dPt>
          <c:dPt>
            <c:idx val="2"/>
            <c:bubble3D val="0"/>
            <c:extLst>
              <c:ext xmlns:c16="http://schemas.microsoft.com/office/drawing/2014/chart" uri="{C3380CC4-5D6E-409C-BE32-E72D297353CC}">
                <c16:uniqueId val="{00000026-7D89-4DC1-8230-09C27488E90C}"/>
              </c:ext>
            </c:extLst>
          </c:dPt>
          <c:dPt>
            <c:idx val="3"/>
            <c:bubble3D val="0"/>
            <c:extLst>
              <c:ext xmlns:c16="http://schemas.microsoft.com/office/drawing/2014/chart" uri="{C3380CC4-5D6E-409C-BE32-E72D297353CC}">
                <c16:uniqueId val="{00000027-7D89-4DC1-8230-09C27488E90C}"/>
              </c:ext>
            </c:extLst>
          </c:dPt>
          <c:dPt>
            <c:idx val="4"/>
            <c:bubble3D val="0"/>
            <c:extLst>
              <c:ext xmlns:c16="http://schemas.microsoft.com/office/drawing/2014/chart" uri="{C3380CC4-5D6E-409C-BE32-E72D297353CC}">
                <c16:uniqueId val="{00000028-7D89-4DC1-8230-09C27488E90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Results（结果）'!$D$74,'13. Results（结果）'!$D$76,'13. Results（结果）'!$D$78,'13. Results（结果）'!$D$80,'13. Results（结果）'!$D$82)</c:f>
              <c:strCache>
                <c:ptCount val="5"/>
                <c:pt idx="0">
                  <c:v>燃料</c:v>
                </c:pt>
                <c:pt idx="1">
                  <c:v>电力</c:v>
                </c:pt>
                <c:pt idx="2">
                  <c:v>热力</c:v>
                </c:pt>
                <c:pt idx="3">
                  <c:v>蒸汽</c:v>
                </c:pt>
                <c:pt idx="4">
                  <c:v>冷力</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29-7D89-4DC1-8230-09C27488E90C}"/>
            </c:ext>
          </c:extLst>
        </c:ser>
        <c:ser>
          <c:idx val="7"/>
          <c:order val="7"/>
          <c:dPt>
            <c:idx val="0"/>
            <c:bubble3D val="0"/>
            <c:extLst>
              <c:ext xmlns:c16="http://schemas.microsoft.com/office/drawing/2014/chart" uri="{C3380CC4-5D6E-409C-BE32-E72D297353CC}">
                <c16:uniqueId val="{0000002A-7D89-4DC1-8230-09C27488E90C}"/>
              </c:ext>
            </c:extLst>
          </c:dPt>
          <c:dPt>
            <c:idx val="1"/>
            <c:bubble3D val="0"/>
            <c:extLst>
              <c:ext xmlns:c16="http://schemas.microsoft.com/office/drawing/2014/chart" uri="{C3380CC4-5D6E-409C-BE32-E72D297353CC}">
                <c16:uniqueId val="{0000002B-7D89-4DC1-8230-09C27488E90C}"/>
              </c:ext>
            </c:extLst>
          </c:dPt>
          <c:dPt>
            <c:idx val="2"/>
            <c:bubble3D val="0"/>
            <c:extLst>
              <c:ext xmlns:c16="http://schemas.microsoft.com/office/drawing/2014/chart" uri="{C3380CC4-5D6E-409C-BE32-E72D297353CC}">
                <c16:uniqueId val="{0000002C-7D89-4DC1-8230-09C27488E90C}"/>
              </c:ext>
            </c:extLst>
          </c:dPt>
          <c:dPt>
            <c:idx val="3"/>
            <c:bubble3D val="0"/>
            <c:extLst>
              <c:ext xmlns:c16="http://schemas.microsoft.com/office/drawing/2014/chart" uri="{C3380CC4-5D6E-409C-BE32-E72D297353CC}">
                <c16:uniqueId val="{0000002D-7D89-4DC1-8230-09C27488E90C}"/>
              </c:ext>
            </c:extLst>
          </c:dPt>
          <c:dPt>
            <c:idx val="4"/>
            <c:bubble3D val="0"/>
            <c:extLst>
              <c:ext xmlns:c16="http://schemas.microsoft.com/office/drawing/2014/chart" uri="{C3380CC4-5D6E-409C-BE32-E72D297353CC}">
                <c16:uniqueId val="{0000002E-7D89-4DC1-8230-09C27488E90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Results（结果）'!$D$74,'13. Results（结果）'!$D$76,'13. Results（结果）'!$D$78,'13. Results（结果）'!$D$80,'13. Results（结果）'!$D$82)</c:f>
              <c:strCache>
                <c:ptCount val="5"/>
                <c:pt idx="0">
                  <c:v>燃料</c:v>
                </c:pt>
                <c:pt idx="1">
                  <c:v>电力</c:v>
                </c:pt>
                <c:pt idx="2">
                  <c:v>热力</c:v>
                </c:pt>
                <c:pt idx="3">
                  <c:v>蒸汽</c:v>
                </c:pt>
                <c:pt idx="4">
                  <c:v>冷力</c:v>
                </c:pt>
              </c:strCache>
            </c:strRef>
          </c:cat>
          <c:val>
            <c:numRef>
              <c:f>'13. Results（结果）'!$D$48</c:f>
              <c:numCache>
                <c:formatCode>General</c:formatCode>
                <c:ptCount val="1"/>
                <c:pt idx="0">
                  <c:v>0</c:v>
                </c:pt>
              </c:numCache>
            </c:numRef>
          </c:val>
          <c:extLst>
            <c:ext xmlns:c16="http://schemas.microsoft.com/office/drawing/2014/chart" uri="{C3380CC4-5D6E-409C-BE32-E72D297353CC}">
              <c16:uniqueId val="{0000002F-7D89-4DC1-8230-09C27488E90C}"/>
            </c:ext>
          </c:extLst>
        </c:ser>
        <c:ser>
          <c:idx val="8"/>
          <c:order val="8"/>
          <c:dPt>
            <c:idx val="0"/>
            <c:bubble3D val="0"/>
            <c:extLst>
              <c:ext xmlns:c16="http://schemas.microsoft.com/office/drawing/2014/chart" uri="{C3380CC4-5D6E-409C-BE32-E72D297353CC}">
                <c16:uniqueId val="{00000030-7D89-4DC1-8230-09C27488E90C}"/>
              </c:ext>
            </c:extLst>
          </c:dPt>
          <c:dPt>
            <c:idx val="1"/>
            <c:bubble3D val="0"/>
            <c:extLst>
              <c:ext xmlns:c16="http://schemas.microsoft.com/office/drawing/2014/chart" uri="{C3380CC4-5D6E-409C-BE32-E72D297353CC}">
                <c16:uniqueId val="{00000031-7D89-4DC1-8230-09C27488E90C}"/>
              </c:ext>
            </c:extLst>
          </c:dPt>
          <c:dPt>
            <c:idx val="2"/>
            <c:bubble3D val="0"/>
            <c:extLst>
              <c:ext xmlns:c16="http://schemas.microsoft.com/office/drawing/2014/chart" uri="{C3380CC4-5D6E-409C-BE32-E72D297353CC}">
                <c16:uniqueId val="{00000032-7D89-4DC1-8230-09C27488E90C}"/>
              </c:ext>
            </c:extLst>
          </c:dPt>
          <c:dPt>
            <c:idx val="3"/>
            <c:bubble3D val="0"/>
            <c:extLst>
              <c:ext xmlns:c16="http://schemas.microsoft.com/office/drawing/2014/chart" uri="{C3380CC4-5D6E-409C-BE32-E72D297353CC}">
                <c16:uniqueId val="{00000033-7D89-4DC1-8230-09C27488E90C}"/>
              </c:ext>
            </c:extLst>
          </c:dPt>
          <c:dPt>
            <c:idx val="4"/>
            <c:bubble3D val="0"/>
            <c:extLst>
              <c:ext xmlns:c16="http://schemas.microsoft.com/office/drawing/2014/chart" uri="{C3380CC4-5D6E-409C-BE32-E72D297353CC}">
                <c16:uniqueId val="{00000034-7D89-4DC1-8230-09C27488E90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Results（结果）'!$D$74,'13. Results（结果）'!$D$76,'13. Results（结果）'!$D$78,'13. Results（结果）'!$D$80,'13. Results（结果）'!$D$82)</c:f>
              <c:strCache>
                <c:ptCount val="5"/>
                <c:pt idx="0">
                  <c:v>燃料</c:v>
                </c:pt>
                <c:pt idx="1">
                  <c:v>电力</c:v>
                </c:pt>
                <c:pt idx="2">
                  <c:v>热力</c:v>
                </c:pt>
                <c:pt idx="3">
                  <c:v>蒸汽</c:v>
                </c:pt>
                <c:pt idx="4">
                  <c:v>冷力</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35-7D89-4DC1-8230-09C27488E90C}"/>
            </c:ext>
          </c:extLst>
        </c:ser>
        <c:ser>
          <c:idx val="9"/>
          <c:order val="9"/>
          <c:dPt>
            <c:idx val="0"/>
            <c:bubble3D val="0"/>
            <c:extLst>
              <c:ext xmlns:c16="http://schemas.microsoft.com/office/drawing/2014/chart" uri="{C3380CC4-5D6E-409C-BE32-E72D297353CC}">
                <c16:uniqueId val="{00000036-7D89-4DC1-8230-09C27488E90C}"/>
              </c:ext>
            </c:extLst>
          </c:dPt>
          <c:dPt>
            <c:idx val="1"/>
            <c:bubble3D val="0"/>
            <c:extLst>
              <c:ext xmlns:c16="http://schemas.microsoft.com/office/drawing/2014/chart" uri="{C3380CC4-5D6E-409C-BE32-E72D297353CC}">
                <c16:uniqueId val="{00000037-7D89-4DC1-8230-09C27488E90C}"/>
              </c:ext>
            </c:extLst>
          </c:dPt>
          <c:dPt>
            <c:idx val="2"/>
            <c:bubble3D val="0"/>
            <c:extLst>
              <c:ext xmlns:c16="http://schemas.microsoft.com/office/drawing/2014/chart" uri="{C3380CC4-5D6E-409C-BE32-E72D297353CC}">
                <c16:uniqueId val="{00000038-7D89-4DC1-8230-09C27488E90C}"/>
              </c:ext>
            </c:extLst>
          </c:dPt>
          <c:dPt>
            <c:idx val="3"/>
            <c:bubble3D val="0"/>
            <c:extLst>
              <c:ext xmlns:c16="http://schemas.microsoft.com/office/drawing/2014/chart" uri="{C3380CC4-5D6E-409C-BE32-E72D297353CC}">
                <c16:uniqueId val="{00000039-7D89-4DC1-8230-09C27488E90C}"/>
              </c:ext>
            </c:extLst>
          </c:dPt>
          <c:dPt>
            <c:idx val="4"/>
            <c:bubble3D val="0"/>
            <c:extLst>
              <c:ext xmlns:c16="http://schemas.microsoft.com/office/drawing/2014/chart" uri="{C3380CC4-5D6E-409C-BE32-E72D297353CC}">
                <c16:uniqueId val="{0000003A-7D89-4DC1-8230-09C27488E90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Results（结果）'!$D$74,'13. Results（结果）'!$D$76,'13. Results（结果）'!$D$78,'13. Results（结果）'!$D$80,'13. Results（结果）'!$D$82)</c:f>
              <c:strCache>
                <c:ptCount val="5"/>
                <c:pt idx="0">
                  <c:v>燃料</c:v>
                </c:pt>
                <c:pt idx="1">
                  <c:v>电力</c:v>
                </c:pt>
                <c:pt idx="2">
                  <c:v>热力</c:v>
                </c:pt>
                <c:pt idx="3">
                  <c:v>蒸汽</c:v>
                </c:pt>
                <c:pt idx="4">
                  <c:v>冷力</c:v>
                </c:pt>
              </c:strCache>
            </c:strRef>
          </c:cat>
          <c:val>
            <c:numRef>
              <c:f>'13. Results（结果）'!$E$48</c:f>
              <c:numCache>
                <c:formatCode>#,##0.00</c:formatCode>
                <c:ptCount val="1"/>
                <c:pt idx="0">
                  <c:v>0</c:v>
                </c:pt>
              </c:numCache>
            </c:numRef>
          </c:val>
          <c:extLst>
            <c:ext xmlns:c16="http://schemas.microsoft.com/office/drawing/2014/chart" uri="{C3380CC4-5D6E-409C-BE32-E72D297353CC}">
              <c16:uniqueId val="{0000003B-7D89-4DC1-8230-09C27488E90C}"/>
            </c:ext>
          </c:extLst>
        </c:ser>
        <c:ser>
          <c:idx val="10"/>
          <c:order val="10"/>
          <c:dPt>
            <c:idx val="0"/>
            <c:bubble3D val="0"/>
            <c:extLst>
              <c:ext xmlns:c16="http://schemas.microsoft.com/office/drawing/2014/chart" uri="{C3380CC4-5D6E-409C-BE32-E72D297353CC}">
                <c16:uniqueId val="{0000003C-7D89-4DC1-8230-09C27488E90C}"/>
              </c:ext>
            </c:extLst>
          </c:dPt>
          <c:dPt>
            <c:idx val="1"/>
            <c:bubble3D val="0"/>
            <c:extLst>
              <c:ext xmlns:c16="http://schemas.microsoft.com/office/drawing/2014/chart" uri="{C3380CC4-5D6E-409C-BE32-E72D297353CC}">
                <c16:uniqueId val="{0000003D-7D89-4DC1-8230-09C27488E90C}"/>
              </c:ext>
            </c:extLst>
          </c:dPt>
          <c:dPt>
            <c:idx val="2"/>
            <c:bubble3D val="0"/>
            <c:extLst>
              <c:ext xmlns:c16="http://schemas.microsoft.com/office/drawing/2014/chart" uri="{C3380CC4-5D6E-409C-BE32-E72D297353CC}">
                <c16:uniqueId val="{0000003E-7D89-4DC1-8230-09C27488E90C}"/>
              </c:ext>
            </c:extLst>
          </c:dPt>
          <c:dPt>
            <c:idx val="3"/>
            <c:bubble3D val="0"/>
            <c:extLst>
              <c:ext xmlns:c16="http://schemas.microsoft.com/office/drawing/2014/chart" uri="{C3380CC4-5D6E-409C-BE32-E72D297353CC}">
                <c16:uniqueId val="{0000003F-7D89-4DC1-8230-09C27488E90C}"/>
              </c:ext>
            </c:extLst>
          </c:dPt>
          <c:dPt>
            <c:idx val="4"/>
            <c:bubble3D val="0"/>
            <c:extLst>
              <c:ext xmlns:c16="http://schemas.microsoft.com/office/drawing/2014/chart" uri="{C3380CC4-5D6E-409C-BE32-E72D297353CC}">
                <c16:uniqueId val="{00000040-7D89-4DC1-8230-09C27488E90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Results（结果）'!$D$74,'13. Results（结果）'!$D$76,'13. Results（结果）'!$D$78,'13. Results（结果）'!$D$80,'13. Results（结果）'!$D$82)</c:f>
              <c:strCache>
                <c:ptCount val="5"/>
                <c:pt idx="0">
                  <c:v>燃料</c:v>
                </c:pt>
                <c:pt idx="1">
                  <c:v>电力</c:v>
                </c:pt>
                <c:pt idx="2">
                  <c:v>热力</c:v>
                </c:pt>
                <c:pt idx="3">
                  <c:v>蒸汽</c:v>
                </c:pt>
                <c:pt idx="4">
                  <c:v>冷力</c:v>
                </c:pt>
              </c:strCache>
            </c:strRef>
          </c:cat>
          <c:val>
            <c:numRef>
              <c:f>'13. Results（结果）'!$D$52</c:f>
              <c:numCache>
                <c:formatCode>General</c:formatCode>
                <c:ptCount val="1"/>
                <c:pt idx="0">
                  <c:v>0</c:v>
                </c:pt>
              </c:numCache>
            </c:numRef>
          </c:val>
          <c:extLst>
            <c:ext xmlns:c16="http://schemas.microsoft.com/office/drawing/2014/chart" uri="{C3380CC4-5D6E-409C-BE32-E72D297353CC}">
              <c16:uniqueId val="{00000041-7D89-4DC1-8230-09C27488E90C}"/>
            </c:ext>
          </c:extLst>
        </c:ser>
        <c:ser>
          <c:idx val="11"/>
          <c:order val="11"/>
          <c:dPt>
            <c:idx val="0"/>
            <c:bubble3D val="0"/>
            <c:extLst>
              <c:ext xmlns:c16="http://schemas.microsoft.com/office/drawing/2014/chart" uri="{C3380CC4-5D6E-409C-BE32-E72D297353CC}">
                <c16:uniqueId val="{00000042-7D89-4DC1-8230-09C27488E90C}"/>
              </c:ext>
            </c:extLst>
          </c:dPt>
          <c:dPt>
            <c:idx val="1"/>
            <c:bubble3D val="0"/>
            <c:extLst>
              <c:ext xmlns:c16="http://schemas.microsoft.com/office/drawing/2014/chart" uri="{C3380CC4-5D6E-409C-BE32-E72D297353CC}">
                <c16:uniqueId val="{00000043-7D89-4DC1-8230-09C27488E90C}"/>
              </c:ext>
            </c:extLst>
          </c:dPt>
          <c:dPt>
            <c:idx val="2"/>
            <c:bubble3D val="0"/>
            <c:extLst>
              <c:ext xmlns:c16="http://schemas.microsoft.com/office/drawing/2014/chart" uri="{C3380CC4-5D6E-409C-BE32-E72D297353CC}">
                <c16:uniqueId val="{00000044-7D89-4DC1-8230-09C27488E90C}"/>
              </c:ext>
            </c:extLst>
          </c:dPt>
          <c:dPt>
            <c:idx val="3"/>
            <c:bubble3D val="0"/>
            <c:extLst>
              <c:ext xmlns:c16="http://schemas.microsoft.com/office/drawing/2014/chart" uri="{C3380CC4-5D6E-409C-BE32-E72D297353CC}">
                <c16:uniqueId val="{00000045-7D89-4DC1-8230-09C27488E90C}"/>
              </c:ext>
            </c:extLst>
          </c:dPt>
          <c:dPt>
            <c:idx val="4"/>
            <c:bubble3D val="0"/>
            <c:extLst>
              <c:ext xmlns:c16="http://schemas.microsoft.com/office/drawing/2014/chart" uri="{C3380CC4-5D6E-409C-BE32-E72D297353CC}">
                <c16:uniqueId val="{00000046-7D89-4DC1-8230-09C27488E90C}"/>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Results（结果）'!$D$74,'13. Results（结果）'!$D$76,'13. Results（结果）'!$D$78,'13. Results（结果）'!$D$80,'13. Results（结果）'!$D$82)</c:f>
              <c:strCache>
                <c:ptCount val="5"/>
                <c:pt idx="0">
                  <c:v>燃料</c:v>
                </c:pt>
                <c:pt idx="1">
                  <c:v>电力</c:v>
                </c:pt>
                <c:pt idx="2">
                  <c:v>热力</c:v>
                </c:pt>
                <c:pt idx="3">
                  <c:v>蒸汽</c:v>
                </c:pt>
                <c:pt idx="4">
                  <c:v>冷力</c:v>
                </c:pt>
              </c:strCache>
            </c:strRef>
          </c:cat>
          <c:val>
            <c:numRef>
              <c:f>'13. Results（结果）'!$E$52</c:f>
              <c:numCache>
                <c:formatCode>#,##0.00</c:formatCode>
                <c:ptCount val="1"/>
                <c:pt idx="0">
                  <c:v>0</c:v>
                </c:pt>
              </c:numCache>
            </c:numRef>
          </c:val>
          <c:extLst>
            <c:ext xmlns:c16="http://schemas.microsoft.com/office/drawing/2014/chart" uri="{C3380CC4-5D6E-409C-BE32-E72D297353CC}">
              <c16:uniqueId val="{00000047-7D89-4DC1-8230-09C27488E90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t>Scope 3 Emissions by Activity</a:t>
            </a:r>
          </a:p>
        </c:rich>
      </c:tx>
      <c:layout>
        <c:manualLayout>
          <c:xMode val="edge"/>
          <c:yMode val="edge"/>
          <c:x val="0.1181723586326857"/>
          <c:y val="1.9438479280998964E-4"/>
        </c:manualLayout>
      </c:layout>
      <c:overlay val="0"/>
      <c:spPr>
        <a:noFill/>
        <a:ln w="25400">
          <a:noFill/>
        </a:ln>
      </c:spPr>
    </c:title>
    <c:autoTitleDeleted val="0"/>
    <c:plotArea>
      <c:layout>
        <c:manualLayout>
          <c:layoutTarget val="inner"/>
          <c:xMode val="edge"/>
          <c:yMode val="edge"/>
          <c:x val="0.30473372781065089"/>
          <c:y val="0.4424255516854631"/>
          <c:w val="0.39940828402366862"/>
          <c:h val="0.4090921197091611"/>
        </c:manualLayout>
      </c:layout>
      <c:pieChart>
        <c:varyColors val="1"/>
        <c:ser>
          <c:idx val="0"/>
          <c:order val="0"/>
          <c:dPt>
            <c:idx val="0"/>
            <c:bubble3D val="0"/>
            <c:extLst>
              <c:ext xmlns:c16="http://schemas.microsoft.com/office/drawing/2014/chart" uri="{C3380CC4-5D6E-409C-BE32-E72D297353CC}">
                <c16:uniqueId val="{00000000-0C3F-4EB9-B493-4B65D5901577}"/>
              </c:ext>
            </c:extLst>
          </c:dPt>
          <c:dPt>
            <c:idx val="1"/>
            <c:bubble3D val="0"/>
            <c:extLst>
              <c:ext xmlns:c16="http://schemas.microsoft.com/office/drawing/2014/chart" uri="{C3380CC4-5D6E-409C-BE32-E72D297353CC}">
                <c16:uniqueId val="{00000001-0C3F-4EB9-B493-4B65D5901577}"/>
              </c:ext>
            </c:extLst>
          </c:dPt>
          <c:dPt>
            <c:idx val="2"/>
            <c:bubble3D val="0"/>
            <c:extLst>
              <c:ext xmlns:c16="http://schemas.microsoft.com/office/drawing/2014/chart" uri="{C3380CC4-5D6E-409C-BE32-E72D297353CC}">
                <c16:uniqueId val="{00000002-0C3F-4EB9-B493-4B65D5901577}"/>
              </c:ext>
            </c:extLst>
          </c:dPt>
          <c:dPt>
            <c:idx val="3"/>
            <c:bubble3D val="0"/>
            <c:extLst>
              <c:ext xmlns:c16="http://schemas.microsoft.com/office/drawing/2014/chart" uri="{C3380CC4-5D6E-409C-BE32-E72D297353CC}">
                <c16:uniqueId val="{00000003-0C3F-4EB9-B493-4B65D5901577}"/>
              </c:ext>
            </c:extLst>
          </c:dPt>
          <c:dPt>
            <c:idx val="4"/>
            <c:bubble3D val="0"/>
            <c:extLst>
              <c:ext xmlns:c16="http://schemas.microsoft.com/office/drawing/2014/chart" uri="{C3380CC4-5D6E-409C-BE32-E72D297353CC}">
                <c16:uniqueId val="{00000004-0C3F-4EB9-B493-4B65D5901577}"/>
              </c:ext>
            </c:extLst>
          </c:dPt>
          <c:dPt>
            <c:idx val="5"/>
            <c:bubble3D val="0"/>
            <c:extLst>
              <c:ext xmlns:c16="http://schemas.microsoft.com/office/drawing/2014/chart" uri="{C3380CC4-5D6E-409C-BE32-E72D297353CC}">
                <c16:uniqueId val="{00000005-0C3F-4EB9-B493-4B65D5901577}"/>
              </c:ext>
            </c:extLst>
          </c:dPt>
          <c:dPt>
            <c:idx val="6"/>
            <c:bubble3D val="0"/>
            <c:extLst>
              <c:ext xmlns:c16="http://schemas.microsoft.com/office/drawing/2014/chart" uri="{C3380CC4-5D6E-409C-BE32-E72D297353CC}">
                <c16:uniqueId val="{00000006-0C3F-4EB9-B493-4B65D5901577}"/>
              </c:ext>
            </c:extLst>
          </c:dPt>
          <c:dLbls>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('13. Results（结果）'!$D$91,'13. Results（结果）'!$D$93,'13. Results（结果）'!$D$95,'13. Results（结果）'!$D$97,'13. Results（结果）'!$D$99,'13. Results（结果）'!$D$101,'13. Results（结果）'!$D$103)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('13. Results（结果）'!$E$90,'13. Results（结果）'!$E$92,'13. Results（结果）'!$E$94,'13. Results（结果）'!$E$96,'13. Results（结果）'!$E$98,'13. Results（结果）'!$E$100,'13. Results（结果）'!$E$102)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7-0C3F-4EB9-B493-4B65D5901577}"/>
            </c:ext>
          </c:extLst>
        </c:ser>
        <c:ser>
          <c:idx val="1"/>
          <c:order val="1"/>
          <c:dPt>
            <c:idx val="0"/>
            <c:bubble3D val="0"/>
            <c:extLst>
              <c:ext xmlns:c16="http://schemas.microsoft.com/office/drawing/2014/chart" uri="{C3380CC4-5D6E-409C-BE32-E72D297353CC}">
                <c16:uniqueId val="{00000008-0C3F-4EB9-B493-4B65D5901577}"/>
              </c:ext>
            </c:extLst>
          </c:dPt>
          <c:dPt>
            <c:idx val="1"/>
            <c:bubble3D val="0"/>
            <c:extLst>
              <c:ext xmlns:c16="http://schemas.microsoft.com/office/drawing/2014/chart" uri="{C3380CC4-5D6E-409C-BE32-E72D297353CC}">
                <c16:uniqueId val="{00000009-0C3F-4EB9-B493-4B65D5901577}"/>
              </c:ext>
            </c:extLst>
          </c:dPt>
          <c:dPt>
            <c:idx val="2"/>
            <c:bubble3D val="0"/>
            <c:extLst>
              <c:ext xmlns:c16="http://schemas.microsoft.com/office/drawing/2014/chart" uri="{C3380CC4-5D6E-409C-BE32-E72D297353CC}">
                <c16:uniqueId val="{0000000A-0C3F-4EB9-B493-4B65D5901577}"/>
              </c:ext>
            </c:extLst>
          </c:dPt>
          <c:dPt>
            <c:idx val="3"/>
            <c:bubble3D val="0"/>
            <c:extLst>
              <c:ext xmlns:c16="http://schemas.microsoft.com/office/drawing/2014/chart" uri="{C3380CC4-5D6E-409C-BE32-E72D297353CC}">
                <c16:uniqueId val="{0000000B-0C3F-4EB9-B493-4B65D5901577}"/>
              </c:ext>
            </c:extLst>
          </c:dPt>
          <c:dPt>
            <c:idx val="4"/>
            <c:bubble3D val="0"/>
            <c:extLst>
              <c:ext xmlns:c16="http://schemas.microsoft.com/office/drawing/2014/chart" uri="{C3380CC4-5D6E-409C-BE32-E72D297353CC}">
                <c16:uniqueId val="{0000000C-0C3F-4EB9-B493-4B65D5901577}"/>
              </c:ext>
            </c:extLst>
          </c:dPt>
          <c:dPt>
            <c:idx val="5"/>
            <c:bubble3D val="0"/>
            <c:extLst>
              <c:ext xmlns:c16="http://schemas.microsoft.com/office/drawing/2014/chart" uri="{C3380CC4-5D6E-409C-BE32-E72D297353CC}">
                <c16:uniqueId val="{0000000D-0C3F-4EB9-B493-4B65D5901577}"/>
              </c:ext>
            </c:extLst>
          </c:dPt>
          <c:dPt>
            <c:idx val="6"/>
            <c:bubble3D val="0"/>
            <c:extLst>
              <c:ext xmlns:c16="http://schemas.microsoft.com/office/drawing/2014/chart" uri="{C3380CC4-5D6E-409C-BE32-E72D297353CC}">
                <c16:uniqueId val="{0000000E-0C3F-4EB9-B493-4B65D590157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Results（结果）'!$D$91,'13. Results（结果）'!$D$93,'13. Results（结果）'!$D$95,'13. Results（结果）'!$D$97,'13. Results（结果）'!$D$99,'13. Results（结果）'!$D$101,'13. Results（结果）'!$D$103)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'13. Results（结果）'!$E$42</c:f>
              <c:numCache>
                <c:formatCode>#,##0.00</c:formatCode>
                <c:ptCount val="1"/>
                <c:pt idx="0">
                  <c:v>0</c:v>
                </c:pt>
              </c:numCache>
            </c:numRef>
          </c:val>
          <c:extLst>
            <c:ext xmlns:c16="http://schemas.microsoft.com/office/drawing/2014/chart" uri="{C3380CC4-5D6E-409C-BE32-E72D297353CC}">
              <c16:uniqueId val="{0000000F-0C3F-4EB9-B493-4B65D5901577}"/>
            </c:ext>
          </c:extLst>
        </c:ser>
        <c:ser>
          <c:idx val="2"/>
          <c:order val="2"/>
          <c:dPt>
            <c:idx val="0"/>
            <c:bubble3D val="0"/>
            <c:extLst>
              <c:ext xmlns:c16="http://schemas.microsoft.com/office/drawing/2014/chart" uri="{C3380CC4-5D6E-409C-BE32-E72D297353CC}">
                <c16:uniqueId val="{00000010-0C3F-4EB9-B493-4B65D5901577}"/>
              </c:ext>
            </c:extLst>
          </c:dPt>
          <c:dPt>
            <c:idx val="1"/>
            <c:bubble3D val="0"/>
            <c:extLst>
              <c:ext xmlns:c16="http://schemas.microsoft.com/office/drawing/2014/chart" uri="{C3380CC4-5D6E-409C-BE32-E72D297353CC}">
                <c16:uniqueId val="{00000011-0C3F-4EB9-B493-4B65D5901577}"/>
              </c:ext>
            </c:extLst>
          </c:dPt>
          <c:dPt>
            <c:idx val="2"/>
            <c:bubble3D val="0"/>
            <c:extLst>
              <c:ext xmlns:c16="http://schemas.microsoft.com/office/drawing/2014/chart" uri="{C3380CC4-5D6E-409C-BE32-E72D297353CC}">
                <c16:uniqueId val="{00000012-0C3F-4EB9-B493-4B65D5901577}"/>
              </c:ext>
            </c:extLst>
          </c:dPt>
          <c:dPt>
            <c:idx val="3"/>
            <c:bubble3D val="0"/>
            <c:extLst>
              <c:ext xmlns:c16="http://schemas.microsoft.com/office/drawing/2014/chart" uri="{C3380CC4-5D6E-409C-BE32-E72D297353CC}">
                <c16:uniqueId val="{00000013-0C3F-4EB9-B493-4B65D5901577}"/>
              </c:ext>
            </c:extLst>
          </c:dPt>
          <c:dPt>
            <c:idx val="4"/>
            <c:bubble3D val="0"/>
            <c:extLst>
              <c:ext xmlns:c16="http://schemas.microsoft.com/office/drawing/2014/chart" uri="{C3380CC4-5D6E-409C-BE32-E72D297353CC}">
                <c16:uniqueId val="{00000014-0C3F-4EB9-B493-4B65D5901577}"/>
              </c:ext>
            </c:extLst>
          </c:dPt>
          <c:dPt>
            <c:idx val="5"/>
            <c:bubble3D val="0"/>
            <c:extLst>
              <c:ext xmlns:c16="http://schemas.microsoft.com/office/drawing/2014/chart" uri="{C3380CC4-5D6E-409C-BE32-E72D297353CC}">
                <c16:uniqueId val="{00000015-0C3F-4EB9-B493-4B65D5901577}"/>
              </c:ext>
            </c:extLst>
          </c:dPt>
          <c:dPt>
            <c:idx val="6"/>
            <c:bubble3D val="0"/>
            <c:extLst>
              <c:ext xmlns:c16="http://schemas.microsoft.com/office/drawing/2014/chart" uri="{C3380CC4-5D6E-409C-BE32-E72D297353CC}">
                <c16:uniqueId val="{00000016-0C3F-4EB9-B493-4B65D590157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Results（结果）'!$D$91,'13. Results（结果）'!$D$93,'13. Results（结果）'!$D$95,'13. Results（结果）'!$D$97,'13. Results（结果）'!$D$99,'13. Results（结果）'!$D$101,'13. Results（结果）'!$D$103)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'13. Results（结果）'!$D$44</c:f>
              <c:numCache>
                <c:formatCode>General</c:formatCode>
                <c:ptCount val="1"/>
                <c:pt idx="0">
                  <c:v>0</c:v>
                </c:pt>
              </c:numCache>
            </c:numRef>
          </c:val>
          <c:extLst>
            <c:ext xmlns:c16="http://schemas.microsoft.com/office/drawing/2014/chart" uri="{C3380CC4-5D6E-409C-BE32-E72D297353CC}">
              <c16:uniqueId val="{00000017-0C3F-4EB9-B493-4B65D5901577}"/>
            </c:ext>
          </c:extLst>
        </c:ser>
        <c:ser>
          <c:idx val="3"/>
          <c:order val="3"/>
          <c:dPt>
            <c:idx val="0"/>
            <c:bubble3D val="0"/>
            <c:extLst>
              <c:ext xmlns:c16="http://schemas.microsoft.com/office/drawing/2014/chart" uri="{C3380CC4-5D6E-409C-BE32-E72D297353CC}">
                <c16:uniqueId val="{00000018-0C3F-4EB9-B493-4B65D5901577}"/>
              </c:ext>
            </c:extLst>
          </c:dPt>
          <c:dPt>
            <c:idx val="1"/>
            <c:bubble3D val="0"/>
            <c:extLst>
              <c:ext xmlns:c16="http://schemas.microsoft.com/office/drawing/2014/chart" uri="{C3380CC4-5D6E-409C-BE32-E72D297353CC}">
                <c16:uniqueId val="{00000019-0C3F-4EB9-B493-4B65D5901577}"/>
              </c:ext>
            </c:extLst>
          </c:dPt>
          <c:dPt>
            <c:idx val="2"/>
            <c:bubble3D val="0"/>
            <c:extLst>
              <c:ext xmlns:c16="http://schemas.microsoft.com/office/drawing/2014/chart" uri="{C3380CC4-5D6E-409C-BE32-E72D297353CC}">
                <c16:uniqueId val="{0000001A-0C3F-4EB9-B493-4B65D5901577}"/>
              </c:ext>
            </c:extLst>
          </c:dPt>
          <c:dPt>
            <c:idx val="3"/>
            <c:bubble3D val="0"/>
            <c:extLst>
              <c:ext xmlns:c16="http://schemas.microsoft.com/office/drawing/2014/chart" uri="{C3380CC4-5D6E-409C-BE32-E72D297353CC}">
                <c16:uniqueId val="{0000001B-0C3F-4EB9-B493-4B65D5901577}"/>
              </c:ext>
            </c:extLst>
          </c:dPt>
          <c:dPt>
            <c:idx val="4"/>
            <c:bubble3D val="0"/>
            <c:extLst>
              <c:ext xmlns:c16="http://schemas.microsoft.com/office/drawing/2014/chart" uri="{C3380CC4-5D6E-409C-BE32-E72D297353CC}">
                <c16:uniqueId val="{0000001C-0C3F-4EB9-B493-4B65D5901577}"/>
              </c:ext>
            </c:extLst>
          </c:dPt>
          <c:dPt>
            <c:idx val="5"/>
            <c:bubble3D val="0"/>
            <c:extLst>
              <c:ext xmlns:c16="http://schemas.microsoft.com/office/drawing/2014/chart" uri="{C3380CC4-5D6E-409C-BE32-E72D297353CC}">
                <c16:uniqueId val="{0000001D-0C3F-4EB9-B493-4B65D5901577}"/>
              </c:ext>
            </c:extLst>
          </c:dPt>
          <c:dPt>
            <c:idx val="6"/>
            <c:bubble3D val="0"/>
            <c:extLst>
              <c:ext xmlns:c16="http://schemas.microsoft.com/office/drawing/2014/chart" uri="{C3380CC4-5D6E-409C-BE32-E72D297353CC}">
                <c16:uniqueId val="{0000001E-0C3F-4EB9-B493-4B65D590157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Results（结果）'!$D$91,'13. Results（结果）'!$D$93,'13. Results（结果）'!$D$95,'13. Results（结果）'!$D$97,'13. Results（结果）'!$D$99,'13. Results（结果）'!$D$101,'13. Results（结果）'!$D$103)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'13. Results（结果）'!$E$44</c:f>
              <c:numCache>
                <c:formatCode>#,##0.00</c:formatCode>
                <c:ptCount val="1"/>
                <c:pt idx="0">
                  <c:v>0</c:v>
                </c:pt>
              </c:numCache>
            </c:numRef>
          </c:val>
          <c:extLst>
            <c:ext xmlns:c16="http://schemas.microsoft.com/office/drawing/2014/chart" uri="{C3380CC4-5D6E-409C-BE32-E72D297353CC}">
              <c16:uniqueId val="{0000001F-0C3F-4EB9-B493-4B65D5901577}"/>
            </c:ext>
          </c:extLst>
        </c:ser>
        <c:ser>
          <c:idx val="4"/>
          <c:order val="4"/>
          <c:dPt>
            <c:idx val="0"/>
            <c:bubble3D val="0"/>
            <c:extLst>
              <c:ext xmlns:c16="http://schemas.microsoft.com/office/drawing/2014/chart" uri="{C3380CC4-5D6E-409C-BE32-E72D297353CC}">
                <c16:uniqueId val="{00000020-0C3F-4EB9-B493-4B65D5901577}"/>
              </c:ext>
            </c:extLst>
          </c:dPt>
          <c:dPt>
            <c:idx val="1"/>
            <c:bubble3D val="0"/>
            <c:extLst>
              <c:ext xmlns:c16="http://schemas.microsoft.com/office/drawing/2014/chart" uri="{C3380CC4-5D6E-409C-BE32-E72D297353CC}">
                <c16:uniqueId val="{00000021-0C3F-4EB9-B493-4B65D5901577}"/>
              </c:ext>
            </c:extLst>
          </c:dPt>
          <c:dPt>
            <c:idx val="2"/>
            <c:bubble3D val="0"/>
            <c:extLst>
              <c:ext xmlns:c16="http://schemas.microsoft.com/office/drawing/2014/chart" uri="{C3380CC4-5D6E-409C-BE32-E72D297353CC}">
                <c16:uniqueId val="{00000022-0C3F-4EB9-B493-4B65D5901577}"/>
              </c:ext>
            </c:extLst>
          </c:dPt>
          <c:dPt>
            <c:idx val="3"/>
            <c:bubble3D val="0"/>
            <c:extLst>
              <c:ext xmlns:c16="http://schemas.microsoft.com/office/drawing/2014/chart" uri="{C3380CC4-5D6E-409C-BE32-E72D297353CC}">
                <c16:uniqueId val="{00000023-0C3F-4EB9-B493-4B65D5901577}"/>
              </c:ext>
            </c:extLst>
          </c:dPt>
          <c:dPt>
            <c:idx val="4"/>
            <c:bubble3D val="0"/>
            <c:extLst>
              <c:ext xmlns:c16="http://schemas.microsoft.com/office/drawing/2014/chart" uri="{C3380CC4-5D6E-409C-BE32-E72D297353CC}">
                <c16:uniqueId val="{00000024-0C3F-4EB9-B493-4B65D5901577}"/>
              </c:ext>
            </c:extLst>
          </c:dPt>
          <c:dPt>
            <c:idx val="5"/>
            <c:bubble3D val="0"/>
            <c:extLst>
              <c:ext xmlns:c16="http://schemas.microsoft.com/office/drawing/2014/chart" uri="{C3380CC4-5D6E-409C-BE32-E72D297353CC}">
                <c16:uniqueId val="{00000025-0C3F-4EB9-B493-4B65D5901577}"/>
              </c:ext>
            </c:extLst>
          </c:dPt>
          <c:dPt>
            <c:idx val="6"/>
            <c:bubble3D val="0"/>
            <c:extLst>
              <c:ext xmlns:c16="http://schemas.microsoft.com/office/drawing/2014/chart" uri="{C3380CC4-5D6E-409C-BE32-E72D297353CC}">
                <c16:uniqueId val="{00000026-0C3F-4EB9-B493-4B65D590157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Results（结果）'!$D$91,'13. Results（结果）'!$D$93,'13. Results（结果）'!$D$95,'13. Results（结果）'!$D$97,'13. Results（结果）'!$D$99,'13. Results（结果）'!$D$101,'13. Results（结果）'!$D$103)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'13. Results（结果）'!$D$46</c:f>
              <c:numCache>
                <c:formatCode>General</c:formatCode>
                <c:ptCount val="1"/>
                <c:pt idx="0">
                  <c:v>0</c:v>
                </c:pt>
              </c:numCache>
            </c:numRef>
          </c:val>
          <c:extLst>
            <c:ext xmlns:c16="http://schemas.microsoft.com/office/drawing/2014/chart" uri="{C3380CC4-5D6E-409C-BE32-E72D297353CC}">
              <c16:uniqueId val="{00000027-0C3F-4EB9-B493-4B65D5901577}"/>
            </c:ext>
          </c:extLst>
        </c:ser>
        <c:ser>
          <c:idx val="5"/>
          <c:order val="5"/>
          <c:dPt>
            <c:idx val="0"/>
            <c:bubble3D val="0"/>
            <c:extLst>
              <c:ext xmlns:c16="http://schemas.microsoft.com/office/drawing/2014/chart" uri="{C3380CC4-5D6E-409C-BE32-E72D297353CC}">
                <c16:uniqueId val="{00000028-0C3F-4EB9-B493-4B65D5901577}"/>
              </c:ext>
            </c:extLst>
          </c:dPt>
          <c:dPt>
            <c:idx val="1"/>
            <c:bubble3D val="0"/>
            <c:extLst>
              <c:ext xmlns:c16="http://schemas.microsoft.com/office/drawing/2014/chart" uri="{C3380CC4-5D6E-409C-BE32-E72D297353CC}">
                <c16:uniqueId val="{00000029-0C3F-4EB9-B493-4B65D5901577}"/>
              </c:ext>
            </c:extLst>
          </c:dPt>
          <c:dPt>
            <c:idx val="2"/>
            <c:bubble3D val="0"/>
            <c:extLst>
              <c:ext xmlns:c16="http://schemas.microsoft.com/office/drawing/2014/chart" uri="{C3380CC4-5D6E-409C-BE32-E72D297353CC}">
                <c16:uniqueId val="{0000002A-0C3F-4EB9-B493-4B65D5901577}"/>
              </c:ext>
            </c:extLst>
          </c:dPt>
          <c:dPt>
            <c:idx val="3"/>
            <c:bubble3D val="0"/>
            <c:extLst>
              <c:ext xmlns:c16="http://schemas.microsoft.com/office/drawing/2014/chart" uri="{C3380CC4-5D6E-409C-BE32-E72D297353CC}">
                <c16:uniqueId val="{0000002B-0C3F-4EB9-B493-4B65D5901577}"/>
              </c:ext>
            </c:extLst>
          </c:dPt>
          <c:dPt>
            <c:idx val="4"/>
            <c:bubble3D val="0"/>
            <c:extLst>
              <c:ext xmlns:c16="http://schemas.microsoft.com/office/drawing/2014/chart" uri="{C3380CC4-5D6E-409C-BE32-E72D297353CC}">
                <c16:uniqueId val="{0000002C-0C3F-4EB9-B493-4B65D5901577}"/>
              </c:ext>
            </c:extLst>
          </c:dPt>
          <c:dPt>
            <c:idx val="5"/>
            <c:bubble3D val="0"/>
            <c:extLst>
              <c:ext xmlns:c16="http://schemas.microsoft.com/office/drawing/2014/chart" uri="{C3380CC4-5D6E-409C-BE32-E72D297353CC}">
                <c16:uniqueId val="{0000002D-0C3F-4EB9-B493-4B65D5901577}"/>
              </c:ext>
            </c:extLst>
          </c:dPt>
          <c:dPt>
            <c:idx val="6"/>
            <c:bubble3D val="0"/>
            <c:extLst>
              <c:ext xmlns:c16="http://schemas.microsoft.com/office/drawing/2014/chart" uri="{C3380CC4-5D6E-409C-BE32-E72D297353CC}">
                <c16:uniqueId val="{0000002E-0C3F-4EB9-B493-4B65D590157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Results（结果）'!$D$91,'13. Results（结果）'!$D$93,'13. Results（结果）'!$D$95,'13. Results（结果）'!$D$97,'13. Results（结果）'!$D$99,'13. Results（结果）'!$D$101,'13. Results（结果）'!$D$103)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'13. Results（结果）'!$E$46</c:f>
              <c:numCache>
                <c:formatCode>#,##0.00</c:formatCode>
                <c:ptCount val="1"/>
                <c:pt idx="0">
                  <c:v>0</c:v>
                </c:pt>
              </c:numCache>
            </c:numRef>
          </c:val>
          <c:extLst>
            <c:ext xmlns:c16="http://schemas.microsoft.com/office/drawing/2014/chart" uri="{C3380CC4-5D6E-409C-BE32-E72D297353CC}">
              <c16:uniqueId val="{0000002F-0C3F-4EB9-B493-4B65D5901577}"/>
            </c:ext>
          </c:extLst>
        </c:ser>
        <c:ser>
          <c:idx val="6"/>
          <c:order val="6"/>
          <c:dPt>
            <c:idx val="0"/>
            <c:bubble3D val="0"/>
            <c:extLst>
              <c:ext xmlns:c16="http://schemas.microsoft.com/office/drawing/2014/chart" uri="{C3380CC4-5D6E-409C-BE32-E72D297353CC}">
                <c16:uniqueId val="{00000030-0C3F-4EB9-B493-4B65D5901577}"/>
              </c:ext>
            </c:extLst>
          </c:dPt>
          <c:dPt>
            <c:idx val="1"/>
            <c:bubble3D val="0"/>
            <c:extLst>
              <c:ext xmlns:c16="http://schemas.microsoft.com/office/drawing/2014/chart" uri="{C3380CC4-5D6E-409C-BE32-E72D297353CC}">
                <c16:uniqueId val="{00000031-0C3F-4EB9-B493-4B65D5901577}"/>
              </c:ext>
            </c:extLst>
          </c:dPt>
          <c:dPt>
            <c:idx val="2"/>
            <c:bubble3D val="0"/>
            <c:extLst>
              <c:ext xmlns:c16="http://schemas.microsoft.com/office/drawing/2014/chart" uri="{C3380CC4-5D6E-409C-BE32-E72D297353CC}">
                <c16:uniqueId val="{00000032-0C3F-4EB9-B493-4B65D5901577}"/>
              </c:ext>
            </c:extLst>
          </c:dPt>
          <c:dPt>
            <c:idx val="3"/>
            <c:bubble3D val="0"/>
            <c:extLst>
              <c:ext xmlns:c16="http://schemas.microsoft.com/office/drawing/2014/chart" uri="{C3380CC4-5D6E-409C-BE32-E72D297353CC}">
                <c16:uniqueId val="{00000033-0C3F-4EB9-B493-4B65D5901577}"/>
              </c:ext>
            </c:extLst>
          </c:dPt>
          <c:dPt>
            <c:idx val="4"/>
            <c:bubble3D val="0"/>
            <c:extLst>
              <c:ext xmlns:c16="http://schemas.microsoft.com/office/drawing/2014/chart" uri="{C3380CC4-5D6E-409C-BE32-E72D297353CC}">
                <c16:uniqueId val="{00000034-0C3F-4EB9-B493-4B65D5901577}"/>
              </c:ext>
            </c:extLst>
          </c:dPt>
          <c:dPt>
            <c:idx val="5"/>
            <c:bubble3D val="0"/>
            <c:extLst>
              <c:ext xmlns:c16="http://schemas.microsoft.com/office/drawing/2014/chart" uri="{C3380CC4-5D6E-409C-BE32-E72D297353CC}">
                <c16:uniqueId val="{00000035-0C3F-4EB9-B493-4B65D5901577}"/>
              </c:ext>
            </c:extLst>
          </c:dPt>
          <c:dPt>
            <c:idx val="6"/>
            <c:bubble3D val="0"/>
            <c:extLst>
              <c:ext xmlns:c16="http://schemas.microsoft.com/office/drawing/2014/chart" uri="{C3380CC4-5D6E-409C-BE32-E72D297353CC}">
                <c16:uniqueId val="{00000036-0C3F-4EB9-B493-4B65D590157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Results（结果）'!$D$91,'13. Results（结果）'!$D$93,'13. Results（结果）'!$D$95,'13. Results（结果）'!$D$97,'13. Results（结果）'!$D$99,'13. Results（结果）'!$D$101,'13. Results（结果）'!$D$103)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37-0C3F-4EB9-B493-4B65D5901577}"/>
            </c:ext>
          </c:extLst>
        </c:ser>
        <c:ser>
          <c:idx val="7"/>
          <c:order val="7"/>
          <c:dPt>
            <c:idx val="0"/>
            <c:bubble3D val="0"/>
            <c:extLst>
              <c:ext xmlns:c16="http://schemas.microsoft.com/office/drawing/2014/chart" uri="{C3380CC4-5D6E-409C-BE32-E72D297353CC}">
                <c16:uniqueId val="{00000038-0C3F-4EB9-B493-4B65D5901577}"/>
              </c:ext>
            </c:extLst>
          </c:dPt>
          <c:dPt>
            <c:idx val="1"/>
            <c:bubble3D val="0"/>
            <c:extLst>
              <c:ext xmlns:c16="http://schemas.microsoft.com/office/drawing/2014/chart" uri="{C3380CC4-5D6E-409C-BE32-E72D297353CC}">
                <c16:uniqueId val="{00000039-0C3F-4EB9-B493-4B65D5901577}"/>
              </c:ext>
            </c:extLst>
          </c:dPt>
          <c:dPt>
            <c:idx val="2"/>
            <c:bubble3D val="0"/>
            <c:extLst>
              <c:ext xmlns:c16="http://schemas.microsoft.com/office/drawing/2014/chart" uri="{C3380CC4-5D6E-409C-BE32-E72D297353CC}">
                <c16:uniqueId val="{0000003A-0C3F-4EB9-B493-4B65D5901577}"/>
              </c:ext>
            </c:extLst>
          </c:dPt>
          <c:dPt>
            <c:idx val="3"/>
            <c:bubble3D val="0"/>
            <c:extLst>
              <c:ext xmlns:c16="http://schemas.microsoft.com/office/drawing/2014/chart" uri="{C3380CC4-5D6E-409C-BE32-E72D297353CC}">
                <c16:uniqueId val="{0000003B-0C3F-4EB9-B493-4B65D5901577}"/>
              </c:ext>
            </c:extLst>
          </c:dPt>
          <c:dPt>
            <c:idx val="4"/>
            <c:bubble3D val="0"/>
            <c:extLst>
              <c:ext xmlns:c16="http://schemas.microsoft.com/office/drawing/2014/chart" uri="{C3380CC4-5D6E-409C-BE32-E72D297353CC}">
                <c16:uniqueId val="{0000003C-0C3F-4EB9-B493-4B65D5901577}"/>
              </c:ext>
            </c:extLst>
          </c:dPt>
          <c:dPt>
            <c:idx val="5"/>
            <c:bubble3D val="0"/>
            <c:extLst>
              <c:ext xmlns:c16="http://schemas.microsoft.com/office/drawing/2014/chart" uri="{C3380CC4-5D6E-409C-BE32-E72D297353CC}">
                <c16:uniqueId val="{0000003D-0C3F-4EB9-B493-4B65D5901577}"/>
              </c:ext>
            </c:extLst>
          </c:dPt>
          <c:dPt>
            <c:idx val="6"/>
            <c:bubble3D val="0"/>
            <c:extLst>
              <c:ext xmlns:c16="http://schemas.microsoft.com/office/drawing/2014/chart" uri="{C3380CC4-5D6E-409C-BE32-E72D297353CC}">
                <c16:uniqueId val="{0000003E-0C3F-4EB9-B493-4B65D590157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Results（结果）'!$D$91,'13. Results（结果）'!$D$93,'13. Results（结果）'!$D$95,'13. Results（结果）'!$D$97,'13. Results（结果）'!$D$99,'13. Results（结果）'!$D$101,'13. Results（结果）'!$D$103)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'13. Results（结果）'!$D$48</c:f>
              <c:numCache>
                <c:formatCode>General</c:formatCode>
                <c:ptCount val="1"/>
                <c:pt idx="0">
                  <c:v>0</c:v>
                </c:pt>
              </c:numCache>
            </c:numRef>
          </c:val>
          <c:extLst>
            <c:ext xmlns:c16="http://schemas.microsoft.com/office/drawing/2014/chart" uri="{C3380CC4-5D6E-409C-BE32-E72D297353CC}">
              <c16:uniqueId val="{0000003F-0C3F-4EB9-B493-4B65D5901577}"/>
            </c:ext>
          </c:extLst>
        </c:ser>
        <c:ser>
          <c:idx val="8"/>
          <c:order val="8"/>
          <c:dPt>
            <c:idx val="0"/>
            <c:bubble3D val="0"/>
            <c:extLst>
              <c:ext xmlns:c16="http://schemas.microsoft.com/office/drawing/2014/chart" uri="{C3380CC4-5D6E-409C-BE32-E72D297353CC}">
                <c16:uniqueId val="{00000040-0C3F-4EB9-B493-4B65D5901577}"/>
              </c:ext>
            </c:extLst>
          </c:dPt>
          <c:dPt>
            <c:idx val="1"/>
            <c:bubble3D val="0"/>
            <c:extLst>
              <c:ext xmlns:c16="http://schemas.microsoft.com/office/drawing/2014/chart" uri="{C3380CC4-5D6E-409C-BE32-E72D297353CC}">
                <c16:uniqueId val="{00000041-0C3F-4EB9-B493-4B65D5901577}"/>
              </c:ext>
            </c:extLst>
          </c:dPt>
          <c:dPt>
            <c:idx val="2"/>
            <c:bubble3D val="0"/>
            <c:extLst>
              <c:ext xmlns:c16="http://schemas.microsoft.com/office/drawing/2014/chart" uri="{C3380CC4-5D6E-409C-BE32-E72D297353CC}">
                <c16:uniqueId val="{00000042-0C3F-4EB9-B493-4B65D5901577}"/>
              </c:ext>
            </c:extLst>
          </c:dPt>
          <c:dPt>
            <c:idx val="3"/>
            <c:bubble3D val="0"/>
            <c:extLst>
              <c:ext xmlns:c16="http://schemas.microsoft.com/office/drawing/2014/chart" uri="{C3380CC4-5D6E-409C-BE32-E72D297353CC}">
                <c16:uniqueId val="{00000043-0C3F-4EB9-B493-4B65D5901577}"/>
              </c:ext>
            </c:extLst>
          </c:dPt>
          <c:dPt>
            <c:idx val="4"/>
            <c:bubble3D val="0"/>
            <c:extLst>
              <c:ext xmlns:c16="http://schemas.microsoft.com/office/drawing/2014/chart" uri="{C3380CC4-5D6E-409C-BE32-E72D297353CC}">
                <c16:uniqueId val="{00000044-0C3F-4EB9-B493-4B65D5901577}"/>
              </c:ext>
            </c:extLst>
          </c:dPt>
          <c:dPt>
            <c:idx val="5"/>
            <c:bubble3D val="0"/>
            <c:extLst>
              <c:ext xmlns:c16="http://schemas.microsoft.com/office/drawing/2014/chart" uri="{C3380CC4-5D6E-409C-BE32-E72D297353CC}">
                <c16:uniqueId val="{00000045-0C3F-4EB9-B493-4B65D5901577}"/>
              </c:ext>
            </c:extLst>
          </c:dPt>
          <c:dPt>
            <c:idx val="6"/>
            <c:bubble3D val="0"/>
            <c:extLst>
              <c:ext xmlns:c16="http://schemas.microsoft.com/office/drawing/2014/chart" uri="{C3380CC4-5D6E-409C-BE32-E72D297353CC}">
                <c16:uniqueId val="{00000046-0C3F-4EB9-B493-4B65D590157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Results（结果）'!$D$91,'13. Results（结果）'!$D$93,'13. Results（结果）'!$D$95,'13. Results（结果）'!$D$97,'13. Results（结果）'!$D$99,'13. Results（结果）'!$D$101,'13. Results（结果）'!$D$103)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47-0C3F-4EB9-B493-4B65D5901577}"/>
            </c:ext>
          </c:extLst>
        </c:ser>
        <c:ser>
          <c:idx val="9"/>
          <c:order val="9"/>
          <c:dPt>
            <c:idx val="0"/>
            <c:bubble3D val="0"/>
            <c:extLst>
              <c:ext xmlns:c16="http://schemas.microsoft.com/office/drawing/2014/chart" uri="{C3380CC4-5D6E-409C-BE32-E72D297353CC}">
                <c16:uniqueId val="{00000048-0C3F-4EB9-B493-4B65D5901577}"/>
              </c:ext>
            </c:extLst>
          </c:dPt>
          <c:dPt>
            <c:idx val="1"/>
            <c:bubble3D val="0"/>
            <c:extLst>
              <c:ext xmlns:c16="http://schemas.microsoft.com/office/drawing/2014/chart" uri="{C3380CC4-5D6E-409C-BE32-E72D297353CC}">
                <c16:uniqueId val="{00000049-0C3F-4EB9-B493-4B65D5901577}"/>
              </c:ext>
            </c:extLst>
          </c:dPt>
          <c:dPt>
            <c:idx val="2"/>
            <c:bubble3D val="0"/>
            <c:extLst>
              <c:ext xmlns:c16="http://schemas.microsoft.com/office/drawing/2014/chart" uri="{C3380CC4-5D6E-409C-BE32-E72D297353CC}">
                <c16:uniqueId val="{0000004A-0C3F-4EB9-B493-4B65D5901577}"/>
              </c:ext>
            </c:extLst>
          </c:dPt>
          <c:dPt>
            <c:idx val="3"/>
            <c:bubble3D val="0"/>
            <c:extLst>
              <c:ext xmlns:c16="http://schemas.microsoft.com/office/drawing/2014/chart" uri="{C3380CC4-5D6E-409C-BE32-E72D297353CC}">
                <c16:uniqueId val="{0000004B-0C3F-4EB9-B493-4B65D5901577}"/>
              </c:ext>
            </c:extLst>
          </c:dPt>
          <c:dPt>
            <c:idx val="4"/>
            <c:bubble3D val="0"/>
            <c:extLst>
              <c:ext xmlns:c16="http://schemas.microsoft.com/office/drawing/2014/chart" uri="{C3380CC4-5D6E-409C-BE32-E72D297353CC}">
                <c16:uniqueId val="{0000004C-0C3F-4EB9-B493-4B65D5901577}"/>
              </c:ext>
            </c:extLst>
          </c:dPt>
          <c:dPt>
            <c:idx val="5"/>
            <c:bubble3D val="0"/>
            <c:extLst>
              <c:ext xmlns:c16="http://schemas.microsoft.com/office/drawing/2014/chart" uri="{C3380CC4-5D6E-409C-BE32-E72D297353CC}">
                <c16:uniqueId val="{0000004D-0C3F-4EB9-B493-4B65D5901577}"/>
              </c:ext>
            </c:extLst>
          </c:dPt>
          <c:dPt>
            <c:idx val="6"/>
            <c:bubble3D val="0"/>
            <c:extLst>
              <c:ext xmlns:c16="http://schemas.microsoft.com/office/drawing/2014/chart" uri="{C3380CC4-5D6E-409C-BE32-E72D297353CC}">
                <c16:uniqueId val="{0000004E-0C3F-4EB9-B493-4B65D590157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Results（结果）'!$D$91,'13. Results（结果）'!$D$93,'13. Results（结果）'!$D$95,'13. Results（结果）'!$D$97,'13. Results（结果）'!$D$99,'13. Results（结果）'!$D$101,'13. Results（结果）'!$D$103)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'13. Results（结果）'!$E$48</c:f>
              <c:numCache>
                <c:formatCode>#,##0.00</c:formatCode>
                <c:ptCount val="1"/>
                <c:pt idx="0">
                  <c:v>0</c:v>
                </c:pt>
              </c:numCache>
            </c:numRef>
          </c:val>
          <c:extLst>
            <c:ext xmlns:c16="http://schemas.microsoft.com/office/drawing/2014/chart" uri="{C3380CC4-5D6E-409C-BE32-E72D297353CC}">
              <c16:uniqueId val="{0000004F-0C3F-4EB9-B493-4B65D5901577}"/>
            </c:ext>
          </c:extLst>
        </c:ser>
        <c:ser>
          <c:idx val="10"/>
          <c:order val="10"/>
          <c:dPt>
            <c:idx val="0"/>
            <c:bubble3D val="0"/>
            <c:extLst>
              <c:ext xmlns:c16="http://schemas.microsoft.com/office/drawing/2014/chart" uri="{C3380CC4-5D6E-409C-BE32-E72D297353CC}">
                <c16:uniqueId val="{00000050-0C3F-4EB9-B493-4B65D5901577}"/>
              </c:ext>
            </c:extLst>
          </c:dPt>
          <c:dPt>
            <c:idx val="1"/>
            <c:bubble3D val="0"/>
            <c:extLst>
              <c:ext xmlns:c16="http://schemas.microsoft.com/office/drawing/2014/chart" uri="{C3380CC4-5D6E-409C-BE32-E72D297353CC}">
                <c16:uniqueId val="{00000051-0C3F-4EB9-B493-4B65D5901577}"/>
              </c:ext>
            </c:extLst>
          </c:dPt>
          <c:dPt>
            <c:idx val="2"/>
            <c:bubble3D val="0"/>
            <c:extLst>
              <c:ext xmlns:c16="http://schemas.microsoft.com/office/drawing/2014/chart" uri="{C3380CC4-5D6E-409C-BE32-E72D297353CC}">
                <c16:uniqueId val="{00000052-0C3F-4EB9-B493-4B65D5901577}"/>
              </c:ext>
            </c:extLst>
          </c:dPt>
          <c:dPt>
            <c:idx val="3"/>
            <c:bubble3D val="0"/>
            <c:extLst>
              <c:ext xmlns:c16="http://schemas.microsoft.com/office/drawing/2014/chart" uri="{C3380CC4-5D6E-409C-BE32-E72D297353CC}">
                <c16:uniqueId val="{00000053-0C3F-4EB9-B493-4B65D5901577}"/>
              </c:ext>
            </c:extLst>
          </c:dPt>
          <c:dPt>
            <c:idx val="4"/>
            <c:bubble3D val="0"/>
            <c:extLst>
              <c:ext xmlns:c16="http://schemas.microsoft.com/office/drawing/2014/chart" uri="{C3380CC4-5D6E-409C-BE32-E72D297353CC}">
                <c16:uniqueId val="{00000054-0C3F-4EB9-B493-4B65D5901577}"/>
              </c:ext>
            </c:extLst>
          </c:dPt>
          <c:dPt>
            <c:idx val="5"/>
            <c:bubble3D val="0"/>
            <c:extLst>
              <c:ext xmlns:c16="http://schemas.microsoft.com/office/drawing/2014/chart" uri="{C3380CC4-5D6E-409C-BE32-E72D297353CC}">
                <c16:uniqueId val="{00000055-0C3F-4EB9-B493-4B65D5901577}"/>
              </c:ext>
            </c:extLst>
          </c:dPt>
          <c:dPt>
            <c:idx val="6"/>
            <c:bubble3D val="0"/>
            <c:extLst>
              <c:ext xmlns:c16="http://schemas.microsoft.com/office/drawing/2014/chart" uri="{C3380CC4-5D6E-409C-BE32-E72D297353CC}">
                <c16:uniqueId val="{00000056-0C3F-4EB9-B493-4B65D590157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Results（结果）'!$D$91,'13. Results（结果）'!$D$93,'13. Results（结果）'!$D$95,'13. Results（结果）'!$D$97,'13. Results（结果）'!$D$99,'13. Results（结果）'!$D$101,'13. Results（结果）'!$D$103)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'13. Results（结果）'!$D$52</c:f>
              <c:numCache>
                <c:formatCode>General</c:formatCode>
                <c:ptCount val="1"/>
                <c:pt idx="0">
                  <c:v>0</c:v>
                </c:pt>
              </c:numCache>
            </c:numRef>
          </c:val>
          <c:extLst>
            <c:ext xmlns:c16="http://schemas.microsoft.com/office/drawing/2014/chart" uri="{C3380CC4-5D6E-409C-BE32-E72D297353CC}">
              <c16:uniqueId val="{00000057-0C3F-4EB9-B493-4B65D5901577}"/>
            </c:ext>
          </c:extLst>
        </c:ser>
        <c:ser>
          <c:idx val="11"/>
          <c:order val="11"/>
          <c:dPt>
            <c:idx val="0"/>
            <c:bubble3D val="0"/>
            <c:extLst>
              <c:ext xmlns:c16="http://schemas.microsoft.com/office/drawing/2014/chart" uri="{C3380CC4-5D6E-409C-BE32-E72D297353CC}">
                <c16:uniqueId val="{00000058-0C3F-4EB9-B493-4B65D5901577}"/>
              </c:ext>
            </c:extLst>
          </c:dPt>
          <c:dPt>
            <c:idx val="1"/>
            <c:bubble3D val="0"/>
            <c:extLst>
              <c:ext xmlns:c16="http://schemas.microsoft.com/office/drawing/2014/chart" uri="{C3380CC4-5D6E-409C-BE32-E72D297353CC}">
                <c16:uniqueId val="{00000059-0C3F-4EB9-B493-4B65D5901577}"/>
              </c:ext>
            </c:extLst>
          </c:dPt>
          <c:dPt>
            <c:idx val="2"/>
            <c:bubble3D val="0"/>
            <c:extLst>
              <c:ext xmlns:c16="http://schemas.microsoft.com/office/drawing/2014/chart" uri="{C3380CC4-5D6E-409C-BE32-E72D297353CC}">
                <c16:uniqueId val="{0000005A-0C3F-4EB9-B493-4B65D5901577}"/>
              </c:ext>
            </c:extLst>
          </c:dPt>
          <c:dPt>
            <c:idx val="3"/>
            <c:bubble3D val="0"/>
            <c:extLst>
              <c:ext xmlns:c16="http://schemas.microsoft.com/office/drawing/2014/chart" uri="{C3380CC4-5D6E-409C-BE32-E72D297353CC}">
                <c16:uniqueId val="{0000005B-0C3F-4EB9-B493-4B65D5901577}"/>
              </c:ext>
            </c:extLst>
          </c:dPt>
          <c:dPt>
            <c:idx val="4"/>
            <c:bubble3D val="0"/>
            <c:extLst>
              <c:ext xmlns:c16="http://schemas.microsoft.com/office/drawing/2014/chart" uri="{C3380CC4-5D6E-409C-BE32-E72D297353CC}">
                <c16:uniqueId val="{0000005C-0C3F-4EB9-B493-4B65D5901577}"/>
              </c:ext>
            </c:extLst>
          </c:dPt>
          <c:dPt>
            <c:idx val="5"/>
            <c:bubble3D val="0"/>
            <c:extLst>
              <c:ext xmlns:c16="http://schemas.microsoft.com/office/drawing/2014/chart" uri="{C3380CC4-5D6E-409C-BE32-E72D297353CC}">
                <c16:uniqueId val="{0000005D-0C3F-4EB9-B493-4B65D5901577}"/>
              </c:ext>
            </c:extLst>
          </c:dPt>
          <c:dPt>
            <c:idx val="6"/>
            <c:bubble3D val="0"/>
            <c:extLst>
              <c:ext xmlns:c16="http://schemas.microsoft.com/office/drawing/2014/chart" uri="{C3380CC4-5D6E-409C-BE32-E72D297353CC}">
                <c16:uniqueId val="{0000005E-0C3F-4EB9-B493-4B65D5901577}"/>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Results（结果）'!$D$91,'13. Results（结果）'!$D$93,'13. Results（结果）'!$D$95,'13. Results（结果）'!$D$97,'13. Results（结果）'!$D$99,'13. Results（结果）'!$D$101,'13. Results（结果）'!$D$103)</c:f>
              <c:strCache>
                <c:ptCount val="7"/>
                <c:pt idx="0">
                  <c:v>Purchased goods &amp; services</c:v>
                </c:pt>
                <c:pt idx="1">
                  <c:v>Fuel- and energy-related activities</c:v>
                </c:pt>
                <c:pt idx="2">
                  <c:v>Upstream transportation &amp; distribution</c:v>
                </c:pt>
                <c:pt idx="3">
                  <c:v>Downstream transportation &amp; distribution</c:v>
                </c:pt>
                <c:pt idx="4">
                  <c:v>Waste generated in operations</c:v>
                </c:pt>
                <c:pt idx="5">
                  <c:v>Business travel</c:v>
                </c:pt>
                <c:pt idx="6">
                  <c:v>Employee commuting</c:v>
                </c:pt>
              </c:strCache>
            </c:strRef>
          </c:cat>
          <c:val>
            <c:numRef>
              <c:f>'13. Results（结果）'!$E$52</c:f>
              <c:numCache>
                <c:formatCode>#,##0.00</c:formatCode>
                <c:ptCount val="1"/>
                <c:pt idx="0">
                  <c:v>0</c:v>
                </c:pt>
              </c:numCache>
            </c:numRef>
          </c:val>
          <c:extLst>
            <c:ext xmlns:c16="http://schemas.microsoft.com/office/drawing/2014/chart" uri="{C3380CC4-5D6E-409C-BE32-E72D297353CC}">
              <c16:uniqueId val="{0000005F-0C3F-4EB9-B493-4B65D590157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rPr>
              <a:t>各类活动的范围3排放</a:t>
            </a:r>
            <a:endParaRPr lang="en-US"/>
          </a:p>
        </c:rich>
      </c:tx>
      <c:layout>
        <c:manualLayout>
          <c:xMode val="edge"/>
          <c:yMode val="edge"/>
          <c:x val="0.22860799752972055"/>
          <c:y val="1.9438479280998964E-4"/>
        </c:manualLayout>
      </c:layout>
      <c:overlay val="0"/>
      <c:spPr>
        <a:noFill/>
        <a:ln w="25400">
          <a:noFill/>
        </a:ln>
      </c:spPr>
    </c:title>
    <c:autoTitleDeleted val="0"/>
    <c:plotArea>
      <c:layout>
        <c:manualLayout>
          <c:layoutTarget val="inner"/>
          <c:xMode val="edge"/>
          <c:yMode val="edge"/>
          <c:x val="0.30588279222597686"/>
          <c:y val="0.4424255516854631"/>
          <c:w val="0.39705939375487387"/>
          <c:h val="0.4090921197091611"/>
        </c:manualLayout>
      </c:layout>
      <c:pieChart>
        <c:varyColors val="1"/>
        <c:ser>
          <c:idx val="0"/>
          <c:order val="0"/>
          <c:dPt>
            <c:idx val="0"/>
            <c:bubble3D val="0"/>
            <c:extLst>
              <c:ext xmlns:c16="http://schemas.microsoft.com/office/drawing/2014/chart" uri="{C3380CC4-5D6E-409C-BE32-E72D297353CC}">
                <c16:uniqueId val="{00000000-DF86-4080-B7D0-F14B298B92B3}"/>
              </c:ext>
            </c:extLst>
          </c:dPt>
          <c:dPt>
            <c:idx val="1"/>
            <c:bubble3D val="0"/>
            <c:extLst>
              <c:ext xmlns:c16="http://schemas.microsoft.com/office/drawing/2014/chart" uri="{C3380CC4-5D6E-409C-BE32-E72D297353CC}">
                <c16:uniqueId val="{00000001-DF86-4080-B7D0-F14B298B92B3}"/>
              </c:ext>
            </c:extLst>
          </c:dPt>
          <c:dPt>
            <c:idx val="2"/>
            <c:bubble3D val="0"/>
            <c:extLst>
              <c:ext xmlns:c16="http://schemas.microsoft.com/office/drawing/2014/chart" uri="{C3380CC4-5D6E-409C-BE32-E72D297353CC}">
                <c16:uniqueId val="{00000002-DF86-4080-B7D0-F14B298B92B3}"/>
              </c:ext>
            </c:extLst>
          </c:dPt>
          <c:dPt>
            <c:idx val="3"/>
            <c:bubble3D val="0"/>
            <c:extLst>
              <c:ext xmlns:c16="http://schemas.microsoft.com/office/drawing/2014/chart" uri="{C3380CC4-5D6E-409C-BE32-E72D297353CC}">
                <c16:uniqueId val="{00000003-DF86-4080-B7D0-F14B298B92B3}"/>
              </c:ext>
            </c:extLst>
          </c:dPt>
          <c:dPt>
            <c:idx val="4"/>
            <c:bubble3D val="0"/>
            <c:extLst>
              <c:ext xmlns:c16="http://schemas.microsoft.com/office/drawing/2014/chart" uri="{C3380CC4-5D6E-409C-BE32-E72D297353CC}">
                <c16:uniqueId val="{00000004-DF86-4080-B7D0-F14B298B92B3}"/>
              </c:ext>
            </c:extLst>
          </c:dPt>
          <c:dPt>
            <c:idx val="5"/>
            <c:bubble3D val="0"/>
            <c:extLst>
              <c:ext xmlns:c16="http://schemas.microsoft.com/office/drawing/2014/chart" uri="{C3380CC4-5D6E-409C-BE32-E72D297353CC}">
                <c16:uniqueId val="{00000005-DF86-4080-B7D0-F14B298B92B3}"/>
              </c:ext>
            </c:extLst>
          </c:dPt>
          <c:dPt>
            <c:idx val="6"/>
            <c:bubble3D val="0"/>
            <c:extLst>
              <c:ext xmlns:c16="http://schemas.microsoft.com/office/drawing/2014/chart" uri="{C3380CC4-5D6E-409C-BE32-E72D297353CC}">
                <c16:uniqueId val="{00000006-DF86-4080-B7D0-F14B298B92B3}"/>
              </c:ext>
            </c:extLst>
          </c:dPt>
          <c:dLbls>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('13. Results（结果）'!$D$90,'13. Results（结果）'!$D$92,'13. Results（结果）'!$D$94,'13. Results（结果）'!$D$96,'13. Results（结果）'!$D$98,'13. Results（结果）'!$D$100,'13. Results（结果）'!$D$102)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('13. Results（结果）'!$E$90,'13. Results（结果）'!$E$92,'13. Results（结果）'!$E$94,'13. Results（结果）'!$E$96,'13. Results（结果）'!$E$98,'13. Results（结果）'!$E$100,'13. Results（结果）'!$E$102)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7-DF86-4080-B7D0-F14B298B92B3}"/>
            </c:ext>
          </c:extLst>
        </c:ser>
        <c:ser>
          <c:idx val="1"/>
          <c:order val="1"/>
          <c:dPt>
            <c:idx val="0"/>
            <c:bubble3D val="0"/>
            <c:extLst>
              <c:ext xmlns:c16="http://schemas.microsoft.com/office/drawing/2014/chart" uri="{C3380CC4-5D6E-409C-BE32-E72D297353CC}">
                <c16:uniqueId val="{00000008-DF86-4080-B7D0-F14B298B92B3}"/>
              </c:ext>
            </c:extLst>
          </c:dPt>
          <c:dPt>
            <c:idx val="1"/>
            <c:bubble3D val="0"/>
            <c:extLst>
              <c:ext xmlns:c16="http://schemas.microsoft.com/office/drawing/2014/chart" uri="{C3380CC4-5D6E-409C-BE32-E72D297353CC}">
                <c16:uniqueId val="{00000009-DF86-4080-B7D0-F14B298B92B3}"/>
              </c:ext>
            </c:extLst>
          </c:dPt>
          <c:dPt>
            <c:idx val="2"/>
            <c:bubble3D val="0"/>
            <c:extLst>
              <c:ext xmlns:c16="http://schemas.microsoft.com/office/drawing/2014/chart" uri="{C3380CC4-5D6E-409C-BE32-E72D297353CC}">
                <c16:uniqueId val="{0000000A-DF86-4080-B7D0-F14B298B92B3}"/>
              </c:ext>
            </c:extLst>
          </c:dPt>
          <c:dPt>
            <c:idx val="3"/>
            <c:bubble3D val="0"/>
            <c:extLst>
              <c:ext xmlns:c16="http://schemas.microsoft.com/office/drawing/2014/chart" uri="{C3380CC4-5D6E-409C-BE32-E72D297353CC}">
                <c16:uniqueId val="{0000000B-DF86-4080-B7D0-F14B298B92B3}"/>
              </c:ext>
            </c:extLst>
          </c:dPt>
          <c:dPt>
            <c:idx val="4"/>
            <c:bubble3D val="0"/>
            <c:extLst>
              <c:ext xmlns:c16="http://schemas.microsoft.com/office/drawing/2014/chart" uri="{C3380CC4-5D6E-409C-BE32-E72D297353CC}">
                <c16:uniqueId val="{0000000C-DF86-4080-B7D0-F14B298B92B3}"/>
              </c:ext>
            </c:extLst>
          </c:dPt>
          <c:dPt>
            <c:idx val="5"/>
            <c:bubble3D val="0"/>
            <c:extLst>
              <c:ext xmlns:c16="http://schemas.microsoft.com/office/drawing/2014/chart" uri="{C3380CC4-5D6E-409C-BE32-E72D297353CC}">
                <c16:uniqueId val="{0000000D-DF86-4080-B7D0-F14B298B92B3}"/>
              </c:ext>
            </c:extLst>
          </c:dPt>
          <c:dPt>
            <c:idx val="6"/>
            <c:bubble3D val="0"/>
            <c:extLst>
              <c:ext xmlns:c16="http://schemas.microsoft.com/office/drawing/2014/chart" uri="{C3380CC4-5D6E-409C-BE32-E72D297353CC}">
                <c16:uniqueId val="{0000000E-DF86-4080-B7D0-F14B298B92B3}"/>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Results（结果）'!$D$90,'13. Results（结果）'!$D$92,'13. Results（结果）'!$D$94,'13. Results（结果）'!$D$96,'13. Results（结果）'!$D$98,'13. Results（结果）'!$D$100,'13. Results（结果）'!$D$102)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'13. Results（结果）'!$E$42</c:f>
              <c:numCache>
                <c:formatCode>#,##0.00</c:formatCode>
                <c:ptCount val="1"/>
                <c:pt idx="0">
                  <c:v>0</c:v>
                </c:pt>
              </c:numCache>
            </c:numRef>
          </c:val>
          <c:extLst>
            <c:ext xmlns:c16="http://schemas.microsoft.com/office/drawing/2014/chart" uri="{C3380CC4-5D6E-409C-BE32-E72D297353CC}">
              <c16:uniqueId val="{0000000F-DF86-4080-B7D0-F14B298B92B3}"/>
            </c:ext>
          </c:extLst>
        </c:ser>
        <c:ser>
          <c:idx val="2"/>
          <c:order val="2"/>
          <c:dPt>
            <c:idx val="0"/>
            <c:bubble3D val="0"/>
            <c:extLst>
              <c:ext xmlns:c16="http://schemas.microsoft.com/office/drawing/2014/chart" uri="{C3380CC4-5D6E-409C-BE32-E72D297353CC}">
                <c16:uniqueId val="{00000010-DF86-4080-B7D0-F14B298B92B3}"/>
              </c:ext>
            </c:extLst>
          </c:dPt>
          <c:dPt>
            <c:idx val="1"/>
            <c:bubble3D val="0"/>
            <c:extLst>
              <c:ext xmlns:c16="http://schemas.microsoft.com/office/drawing/2014/chart" uri="{C3380CC4-5D6E-409C-BE32-E72D297353CC}">
                <c16:uniqueId val="{00000011-DF86-4080-B7D0-F14B298B92B3}"/>
              </c:ext>
            </c:extLst>
          </c:dPt>
          <c:dPt>
            <c:idx val="2"/>
            <c:bubble3D val="0"/>
            <c:extLst>
              <c:ext xmlns:c16="http://schemas.microsoft.com/office/drawing/2014/chart" uri="{C3380CC4-5D6E-409C-BE32-E72D297353CC}">
                <c16:uniqueId val="{00000012-DF86-4080-B7D0-F14B298B92B3}"/>
              </c:ext>
            </c:extLst>
          </c:dPt>
          <c:dPt>
            <c:idx val="3"/>
            <c:bubble3D val="0"/>
            <c:extLst>
              <c:ext xmlns:c16="http://schemas.microsoft.com/office/drawing/2014/chart" uri="{C3380CC4-5D6E-409C-BE32-E72D297353CC}">
                <c16:uniqueId val="{00000013-DF86-4080-B7D0-F14B298B92B3}"/>
              </c:ext>
            </c:extLst>
          </c:dPt>
          <c:dPt>
            <c:idx val="4"/>
            <c:bubble3D val="0"/>
            <c:extLst>
              <c:ext xmlns:c16="http://schemas.microsoft.com/office/drawing/2014/chart" uri="{C3380CC4-5D6E-409C-BE32-E72D297353CC}">
                <c16:uniqueId val="{00000014-DF86-4080-B7D0-F14B298B92B3}"/>
              </c:ext>
            </c:extLst>
          </c:dPt>
          <c:dPt>
            <c:idx val="5"/>
            <c:bubble3D val="0"/>
            <c:extLst>
              <c:ext xmlns:c16="http://schemas.microsoft.com/office/drawing/2014/chart" uri="{C3380CC4-5D6E-409C-BE32-E72D297353CC}">
                <c16:uniqueId val="{00000015-DF86-4080-B7D0-F14B298B92B3}"/>
              </c:ext>
            </c:extLst>
          </c:dPt>
          <c:dPt>
            <c:idx val="6"/>
            <c:bubble3D val="0"/>
            <c:extLst>
              <c:ext xmlns:c16="http://schemas.microsoft.com/office/drawing/2014/chart" uri="{C3380CC4-5D6E-409C-BE32-E72D297353CC}">
                <c16:uniqueId val="{00000016-DF86-4080-B7D0-F14B298B92B3}"/>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Results（结果）'!$D$90,'13. Results（结果）'!$D$92,'13. Results（结果）'!$D$94,'13. Results（结果）'!$D$96,'13. Results（结果）'!$D$98,'13. Results（结果）'!$D$100,'13. Results（结果）'!$D$102)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'13. Results（结果）'!$D$44</c:f>
              <c:numCache>
                <c:formatCode>General</c:formatCode>
                <c:ptCount val="1"/>
                <c:pt idx="0">
                  <c:v>0</c:v>
                </c:pt>
              </c:numCache>
            </c:numRef>
          </c:val>
          <c:extLst>
            <c:ext xmlns:c16="http://schemas.microsoft.com/office/drawing/2014/chart" uri="{C3380CC4-5D6E-409C-BE32-E72D297353CC}">
              <c16:uniqueId val="{00000017-DF86-4080-B7D0-F14B298B92B3}"/>
            </c:ext>
          </c:extLst>
        </c:ser>
        <c:ser>
          <c:idx val="3"/>
          <c:order val="3"/>
          <c:dPt>
            <c:idx val="0"/>
            <c:bubble3D val="0"/>
            <c:extLst>
              <c:ext xmlns:c16="http://schemas.microsoft.com/office/drawing/2014/chart" uri="{C3380CC4-5D6E-409C-BE32-E72D297353CC}">
                <c16:uniqueId val="{00000018-DF86-4080-B7D0-F14B298B92B3}"/>
              </c:ext>
            </c:extLst>
          </c:dPt>
          <c:dPt>
            <c:idx val="1"/>
            <c:bubble3D val="0"/>
            <c:extLst>
              <c:ext xmlns:c16="http://schemas.microsoft.com/office/drawing/2014/chart" uri="{C3380CC4-5D6E-409C-BE32-E72D297353CC}">
                <c16:uniqueId val="{00000019-DF86-4080-B7D0-F14B298B92B3}"/>
              </c:ext>
            </c:extLst>
          </c:dPt>
          <c:dPt>
            <c:idx val="2"/>
            <c:bubble3D val="0"/>
            <c:extLst>
              <c:ext xmlns:c16="http://schemas.microsoft.com/office/drawing/2014/chart" uri="{C3380CC4-5D6E-409C-BE32-E72D297353CC}">
                <c16:uniqueId val="{0000001A-DF86-4080-B7D0-F14B298B92B3}"/>
              </c:ext>
            </c:extLst>
          </c:dPt>
          <c:dPt>
            <c:idx val="3"/>
            <c:bubble3D val="0"/>
            <c:extLst>
              <c:ext xmlns:c16="http://schemas.microsoft.com/office/drawing/2014/chart" uri="{C3380CC4-5D6E-409C-BE32-E72D297353CC}">
                <c16:uniqueId val="{0000001B-DF86-4080-B7D0-F14B298B92B3}"/>
              </c:ext>
            </c:extLst>
          </c:dPt>
          <c:dPt>
            <c:idx val="4"/>
            <c:bubble3D val="0"/>
            <c:extLst>
              <c:ext xmlns:c16="http://schemas.microsoft.com/office/drawing/2014/chart" uri="{C3380CC4-5D6E-409C-BE32-E72D297353CC}">
                <c16:uniqueId val="{0000001C-DF86-4080-B7D0-F14B298B92B3}"/>
              </c:ext>
            </c:extLst>
          </c:dPt>
          <c:dPt>
            <c:idx val="5"/>
            <c:bubble3D val="0"/>
            <c:extLst>
              <c:ext xmlns:c16="http://schemas.microsoft.com/office/drawing/2014/chart" uri="{C3380CC4-5D6E-409C-BE32-E72D297353CC}">
                <c16:uniqueId val="{0000001D-DF86-4080-B7D0-F14B298B92B3}"/>
              </c:ext>
            </c:extLst>
          </c:dPt>
          <c:dPt>
            <c:idx val="6"/>
            <c:bubble3D val="0"/>
            <c:extLst>
              <c:ext xmlns:c16="http://schemas.microsoft.com/office/drawing/2014/chart" uri="{C3380CC4-5D6E-409C-BE32-E72D297353CC}">
                <c16:uniqueId val="{0000001E-DF86-4080-B7D0-F14B298B92B3}"/>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Results（结果）'!$D$90,'13. Results（结果）'!$D$92,'13. Results（结果）'!$D$94,'13. Results（结果）'!$D$96,'13. Results（结果）'!$D$98,'13. Results（结果）'!$D$100,'13. Results（结果）'!$D$102)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'13. Results（结果）'!$E$44</c:f>
              <c:numCache>
                <c:formatCode>#,##0.00</c:formatCode>
                <c:ptCount val="1"/>
                <c:pt idx="0">
                  <c:v>0</c:v>
                </c:pt>
              </c:numCache>
            </c:numRef>
          </c:val>
          <c:extLst>
            <c:ext xmlns:c16="http://schemas.microsoft.com/office/drawing/2014/chart" uri="{C3380CC4-5D6E-409C-BE32-E72D297353CC}">
              <c16:uniqueId val="{0000001F-DF86-4080-B7D0-F14B298B92B3}"/>
            </c:ext>
          </c:extLst>
        </c:ser>
        <c:ser>
          <c:idx val="4"/>
          <c:order val="4"/>
          <c:dPt>
            <c:idx val="0"/>
            <c:bubble3D val="0"/>
            <c:extLst>
              <c:ext xmlns:c16="http://schemas.microsoft.com/office/drawing/2014/chart" uri="{C3380CC4-5D6E-409C-BE32-E72D297353CC}">
                <c16:uniqueId val="{00000020-DF86-4080-B7D0-F14B298B92B3}"/>
              </c:ext>
            </c:extLst>
          </c:dPt>
          <c:dPt>
            <c:idx val="1"/>
            <c:bubble3D val="0"/>
            <c:extLst>
              <c:ext xmlns:c16="http://schemas.microsoft.com/office/drawing/2014/chart" uri="{C3380CC4-5D6E-409C-BE32-E72D297353CC}">
                <c16:uniqueId val="{00000021-DF86-4080-B7D0-F14B298B92B3}"/>
              </c:ext>
            </c:extLst>
          </c:dPt>
          <c:dPt>
            <c:idx val="2"/>
            <c:bubble3D val="0"/>
            <c:extLst>
              <c:ext xmlns:c16="http://schemas.microsoft.com/office/drawing/2014/chart" uri="{C3380CC4-5D6E-409C-BE32-E72D297353CC}">
                <c16:uniqueId val="{00000022-DF86-4080-B7D0-F14B298B92B3}"/>
              </c:ext>
            </c:extLst>
          </c:dPt>
          <c:dPt>
            <c:idx val="3"/>
            <c:bubble3D val="0"/>
            <c:extLst>
              <c:ext xmlns:c16="http://schemas.microsoft.com/office/drawing/2014/chart" uri="{C3380CC4-5D6E-409C-BE32-E72D297353CC}">
                <c16:uniqueId val="{00000023-DF86-4080-B7D0-F14B298B92B3}"/>
              </c:ext>
            </c:extLst>
          </c:dPt>
          <c:dPt>
            <c:idx val="4"/>
            <c:bubble3D val="0"/>
            <c:extLst>
              <c:ext xmlns:c16="http://schemas.microsoft.com/office/drawing/2014/chart" uri="{C3380CC4-5D6E-409C-BE32-E72D297353CC}">
                <c16:uniqueId val="{00000024-DF86-4080-B7D0-F14B298B92B3}"/>
              </c:ext>
            </c:extLst>
          </c:dPt>
          <c:dPt>
            <c:idx val="5"/>
            <c:bubble3D val="0"/>
            <c:extLst>
              <c:ext xmlns:c16="http://schemas.microsoft.com/office/drawing/2014/chart" uri="{C3380CC4-5D6E-409C-BE32-E72D297353CC}">
                <c16:uniqueId val="{00000025-DF86-4080-B7D0-F14B298B92B3}"/>
              </c:ext>
            </c:extLst>
          </c:dPt>
          <c:dPt>
            <c:idx val="6"/>
            <c:bubble3D val="0"/>
            <c:extLst>
              <c:ext xmlns:c16="http://schemas.microsoft.com/office/drawing/2014/chart" uri="{C3380CC4-5D6E-409C-BE32-E72D297353CC}">
                <c16:uniqueId val="{00000026-DF86-4080-B7D0-F14B298B92B3}"/>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Results（结果）'!$D$90,'13. Results（结果）'!$D$92,'13. Results（结果）'!$D$94,'13. Results（结果）'!$D$96,'13. Results（结果）'!$D$98,'13. Results（结果）'!$D$100,'13. Results（结果）'!$D$102)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'13. Results（结果）'!$D$46</c:f>
              <c:numCache>
                <c:formatCode>General</c:formatCode>
                <c:ptCount val="1"/>
                <c:pt idx="0">
                  <c:v>0</c:v>
                </c:pt>
              </c:numCache>
            </c:numRef>
          </c:val>
          <c:extLst>
            <c:ext xmlns:c16="http://schemas.microsoft.com/office/drawing/2014/chart" uri="{C3380CC4-5D6E-409C-BE32-E72D297353CC}">
              <c16:uniqueId val="{00000027-DF86-4080-B7D0-F14B298B92B3}"/>
            </c:ext>
          </c:extLst>
        </c:ser>
        <c:ser>
          <c:idx val="5"/>
          <c:order val="5"/>
          <c:dPt>
            <c:idx val="0"/>
            <c:bubble3D val="0"/>
            <c:extLst>
              <c:ext xmlns:c16="http://schemas.microsoft.com/office/drawing/2014/chart" uri="{C3380CC4-5D6E-409C-BE32-E72D297353CC}">
                <c16:uniqueId val="{00000028-DF86-4080-B7D0-F14B298B92B3}"/>
              </c:ext>
            </c:extLst>
          </c:dPt>
          <c:dPt>
            <c:idx val="1"/>
            <c:bubble3D val="0"/>
            <c:extLst>
              <c:ext xmlns:c16="http://schemas.microsoft.com/office/drawing/2014/chart" uri="{C3380CC4-5D6E-409C-BE32-E72D297353CC}">
                <c16:uniqueId val="{00000029-DF86-4080-B7D0-F14B298B92B3}"/>
              </c:ext>
            </c:extLst>
          </c:dPt>
          <c:dPt>
            <c:idx val="2"/>
            <c:bubble3D val="0"/>
            <c:extLst>
              <c:ext xmlns:c16="http://schemas.microsoft.com/office/drawing/2014/chart" uri="{C3380CC4-5D6E-409C-BE32-E72D297353CC}">
                <c16:uniqueId val="{0000002A-DF86-4080-B7D0-F14B298B92B3}"/>
              </c:ext>
            </c:extLst>
          </c:dPt>
          <c:dPt>
            <c:idx val="3"/>
            <c:bubble3D val="0"/>
            <c:extLst>
              <c:ext xmlns:c16="http://schemas.microsoft.com/office/drawing/2014/chart" uri="{C3380CC4-5D6E-409C-BE32-E72D297353CC}">
                <c16:uniqueId val="{0000002B-DF86-4080-B7D0-F14B298B92B3}"/>
              </c:ext>
            </c:extLst>
          </c:dPt>
          <c:dPt>
            <c:idx val="4"/>
            <c:bubble3D val="0"/>
            <c:extLst>
              <c:ext xmlns:c16="http://schemas.microsoft.com/office/drawing/2014/chart" uri="{C3380CC4-5D6E-409C-BE32-E72D297353CC}">
                <c16:uniqueId val="{0000002C-DF86-4080-B7D0-F14B298B92B3}"/>
              </c:ext>
            </c:extLst>
          </c:dPt>
          <c:dPt>
            <c:idx val="5"/>
            <c:bubble3D val="0"/>
            <c:extLst>
              <c:ext xmlns:c16="http://schemas.microsoft.com/office/drawing/2014/chart" uri="{C3380CC4-5D6E-409C-BE32-E72D297353CC}">
                <c16:uniqueId val="{0000002D-DF86-4080-B7D0-F14B298B92B3}"/>
              </c:ext>
            </c:extLst>
          </c:dPt>
          <c:dPt>
            <c:idx val="6"/>
            <c:bubble3D val="0"/>
            <c:extLst>
              <c:ext xmlns:c16="http://schemas.microsoft.com/office/drawing/2014/chart" uri="{C3380CC4-5D6E-409C-BE32-E72D297353CC}">
                <c16:uniqueId val="{0000002E-DF86-4080-B7D0-F14B298B92B3}"/>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Results（结果）'!$D$90,'13. Results（结果）'!$D$92,'13. Results（结果）'!$D$94,'13. Results（结果）'!$D$96,'13. Results（结果）'!$D$98,'13. Results（结果）'!$D$100,'13. Results（结果）'!$D$102)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'13. Results（结果）'!$E$46</c:f>
              <c:numCache>
                <c:formatCode>#,##0.00</c:formatCode>
                <c:ptCount val="1"/>
                <c:pt idx="0">
                  <c:v>0</c:v>
                </c:pt>
              </c:numCache>
            </c:numRef>
          </c:val>
          <c:extLst>
            <c:ext xmlns:c16="http://schemas.microsoft.com/office/drawing/2014/chart" uri="{C3380CC4-5D6E-409C-BE32-E72D297353CC}">
              <c16:uniqueId val="{0000002F-DF86-4080-B7D0-F14B298B92B3}"/>
            </c:ext>
          </c:extLst>
        </c:ser>
        <c:ser>
          <c:idx val="6"/>
          <c:order val="6"/>
          <c:dPt>
            <c:idx val="0"/>
            <c:bubble3D val="0"/>
            <c:extLst>
              <c:ext xmlns:c16="http://schemas.microsoft.com/office/drawing/2014/chart" uri="{C3380CC4-5D6E-409C-BE32-E72D297353CC}">
                <c16:uniqueId val="{00000030-DF86-4080-B7D0-F14B298B92B3}"/>
              </c:ext>
            </c:extLst>
          </c:dPt>
          <c:dPt>
            <c:idx val="1"/>
            <c:bubble3D val="0"/>
            <c:extLst>
              <c:ext xmlns:c16="http://schemas.microsoft.com/office/drawing/2014/chart" uri="{C3380CC4-5D6E-409C-BE32-E72D297353CC}">
                <c16:uniqueId val="{00000031-DF86-4080-B7D0-F14B298B92B3}"/>
              </c:ext>
            </c:extLst>
          </c:dPt>
          <c:dPt>
            <c:idx val="2"/>
            <c:bubble3D val="0"/>
            <c:extLst>
              <c:ext xmlns:c16="http://schemas.microsoft.com/office/drawing/2014/chart" uri="{C3380CC4-5D6E-409C-BE32-E72D297353CC}">
                <c16:uniqueId val="{00000032-DF86-4080-B7D0-F14B298B92B3}"/>
              </c:ext>
            </c:extLst>
          </c:dPt>
          <c:dPt>
            <c:idx val="3"/>
            <c:bubble3D val="0"/>
            <c:extLst>
              <c:ext xmlns:c16="http://schemas.microsoft.com/office/drawing/2014/chart" uri="{C3380CC4-5D6E-409C-BE32-E72D297353CC}">
                <c16:uniqueId val="{00000033-DF86-4080-B7D0-F14B298B92B3}"/>
              </c:ext>
            </c:extLst>
          </c:dPt>
          <c:dPt>
            <c:idx val="4"/>
            <c:bubble3D val="0"/>
            <c:extLst>
              <c:ext xmlns:c16="http://schemas.microsoft.com/office/drawing/2014/chart" uri="{C3380CC4-5D6E-409C-BE32-E72D297353CC}">
                <c16:uniqueId val="{00000034-DF86-4080-B7D0-F14B298B92B3}"/>
              </c:ext>
            </c:extLst>
          </c:dPt>
          <c:dPt>
            <c:idx val="5"/>
            <c:bubble3D val="0"/>
            <c:extLst>
              <c:ext xmlns:c16="http://schemas.microsoft.com/office/drawing/2014/chart" uri="{C3380CC4-5D6E-409C-BE32-E72D297353CC}">
                <c16:uniqueId val="{00000035-DF86-4080-B7D0-F14B298B92B3}"/>
              </c:ext>
            </c:extLst>
          </c:dPt>
          <c:dPt>
            <c:idx val="6"/>
            <c:bubble3D val="0"/>
            <c:extLst>
              <c:ext xmlns:c16="http://schemas.microsoft.com/office/drawing/2014/chart" uri="{C3380CC4-5D6E-409C-BE32-E72D297353CC}">
                <c16:uniqueId val="{00000036-DF86-4080-B7D0-F14B298B92B3}"/>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Results（结果）'!$D$90,'13. Results（结果）'!$D$92,'13. Results（结果）'!$D$94,'13. Results（结果）'!$D$96,'13. Results（结果）'!$D$98,'13. Results（结果）'!$D$100,'13. Results（结果）'!$D$102)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37-DF86-4080-B7D0-F14B298B92B3}"/>
            </c:ext>
          </c:extLst>
        </c:ser>
        <c:ser>
          <c:idx val="7"/>
          <c:order val="7"/>
          <c:dPt>
            <c:idx val="0"/>
            <c:bubble3D val="0"/>
            <c:extLst>
              <c:ext xmlns:c16="http://schemas.microsoft.com/office/drawing/2014/chart" uri="{C3380CC4-5D6E-409C-BE32-E72D297353CC}">
                <c16:uniqueId val="{00000038-DF86-4080-B7D0-F14B298B92B3}"/>
              </c:ext>
            </c:extLst>
          </c:dPt>
          <c:dPt>
            <c:idx val="1"/>
            <c:bubble3D val="0"/>
            <c:extLst>
              <c:ext xmlns:c16="http://schemas.microsoft.com/office/drawing/2014/chart" uri="{C3380CC4-5D6E-409C-BE32-E72D297353CC}">
                <c16:uniqueId val="{00000039-DF86-4080-B7D0-F14B298B92B3}"/>
              </c:ext>
            </c:extLst>
          </c:dPt>
          <c:dPt>
            <c:idx val="2"/>
            <c:bubble3D val="0"/>
            <c:extLst>
              <c:ext xmlns:c16="http://schemas.microsoft.com/office/drawing/2014/chart" uri="{C3380CC4-5D6E-409C-BE32-E72D297353CC}">
                <c16:uniqueId val="{0000003A-DF86-4080-B7D0-F14B298B92B3}"/>
              </c:ext>
            </c:extLst>
          </c:dPt>
          <c:dPt>
            <c:idx val="3"/>
            <c:bubble3D val="0"/>
            <c:extLst>
              <c:ext xmlns:c16="http://schemas.microsoft.com/office/drawing/2014/chart" uri="{C3380CC4-5D6E-409C-BE32-E72D297353CC}">
                <c16:uniqueId val="{0000003B-DF86-4080-B7D0-F14B298B92B3}"/>
              </c:ext>
            </c:extLst>
          </c:dPt>
          <c:dPt>
            <c:idx val="4"/>
            <c:bubble3D val="0"/>
            <c:extLst>
              <c:ext xmlns:c16="http://schemas.microsoft.com/office/drawing/2014/chart" uri="{C3380CC4-5D6E-409C-BE32-E72D297353CC}">
                <c16:uniqueId val="{0000003C-DF86-4080-B7D0-F14B298B92B3}"/>
              </c:ext>
            </c:extLst>
          </c:dPt>
          <c:dPt>
            <c:idx val="5"/>
            <c:bubble3D val="0"/>
            <c:extLst>
              <c:ext xmlns:c16="http://schemas.microsoft.com/office/drawing/2014/chart" uri="{C3380CC4-5D6E-409C-BE32-E72D297353CC}">
                <c16:uniqueId val="{0000003D-DF86-4080-B7D0-F14B298B92B3}"/>
              </c:ext>
            </c:extLst>
          </c:dPt>
          <c:dPt>
            <c:idx val="6"/>
            <c:bubble3D val="0"/>
            <c:extLst>
              <c:ext xmlns:c16="http://schemas.microsoft.com/office/drawing/2014/chart" uri="{C3380CC4-5D6E-409C-BE32-E72D297353CC}">
                <c16:uniqueId val="{0000003E-DF86-4080-B7D0-F14B298B92B3}"/>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Results（结果）'!$D$90,'13. Results（结果）'!$D$92,'13. Results（结果）'!$D$94,'13. Results（结果）'!$D$96,'13. Results（结果）'!$D$98,'13. Results（结果）'!$D$100,'13. Results（结果）'!$D$102)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'13. Results（结果）'!$D$48</c:f>
              <c:numCache>
                <c:formatCode>General</c:formatCode>
                <c:ptCount val="1"/>
                <c:pt idx="0">
                  <c:v>0</c:v>
                </c:pt>
              </c:numCache>
            </c:numRef>
          </c:val>
          <c:extLst>
            <c:ext xmlns:c16="http://schemas.microsoft.com/office/drawing/2014/chart" uri="{C3380CC4-5D6E-409C-BE32-E72D297353CC}">
              <c16:uniqueId val="{0000003F-DF86-4080-B7D0-F14B298B92B3}"/>
            </c:ext>
          </c:extLst>
        </c:ser>
        <c:ser>
          <c:idx val="8"/>
          <c:order val="8"/>
          <c:dPt>
            <c:idx val="0"/>
            <c:bubble3D val="0"/>
            <c:extLst>
              <c:ext xmlns:c16="http://schemas.microsoft.com/office/drawing/2014/chart" uri="{C3380CC4-5D6E-409C-BE32-E72D297353CC}">
                <c16:uniqueId val="{00000040-DF86-4080-B7D0-F14B298B92B3}"/>
              </c:ext>
            </c:extLst>
          </c:dPt>
          <c:dPt>
            <c:idx val="1"/>
            <c:bubble3D val="0"/>
            <c:extLst>
              <c:ext xmlns:c16="http://schemas.microsoft.com/office/drawing/2014/chart" uri="{C3380CC4-5D6E-409C-BE32-E72D297353CC}">
                <c16:uniqueId val="{00000041-DF86-4080-B7D0-F14B298B92B3}"/>
              </c:ext>
            </c:extLst>
          </c:dPt>
          <c:dPt>
            <c:idx val="2"/>
            <c:bubble3D val="0"/>
            <c:extLst>
              <c:ext xmlns:c16="http://schemas.microsoft.com/office/drawing/2014/chart" uri="{C3380CC4-5D6E-409C-BE32-E72D297353CC}">
                <c16:uniqueId val="{00000042-DF86-4080-B7D0-F14B298B92B3}"/>
              </c:ext>
            </c:extLst>
          </c:dPt>
          <c:dPt>
            <c:idx val="3"/>
            <c:bubble3D val="0"/>
            <c:extLst>
              <c:ext xmlns:c16="http://schemas.microsoft.com/office/drawing/2014/chart" uri="{C3380CC4-5D6E-409C-BE32-E72D297353CC}">
                <c16:uniqueId val="{00000043-DF86-4080-B7D0-F14B298B92B3}"/>
              </c:ext>
            </c:extLst>
          </c:dPt>
          <c:dPt>
            <c:idx val="4"/>
            <c:bubble3D val="0"/>
            <c:extLst>
              <c:ext xmlns:c16="http://schemas.microsoft.com/office/drawing/2014/chart" uri="{C3380CC4-5D6E-409C-BE32-E72D297353CC}">
                <c16:uniqueId val="{00000044-DF86-4080-B7D0-F14B298B92B3}"/>
              </c:ext>
            </c:extLst>
          </c:dPt>
          <c:dPt>
            <c:idx val="5"/>
            <c:bubble3D val="0"/>
            <c:extLst>
              <c:ext xmlns:c16="http://schemas.microsoft.com/office/drawing/2014/chart" uri="{C3380CC4-5D6E-409C-BE32-E72D297353CC}">
                <c16:uniqueId val="{00000045-DF86-4080-B7D0-F14B298B92B3}"/>
              </c:ext>
            </c:extLst>
          </c:dPt>
          <c:dPt>
            <c:idx val="6"/>
            <c:bubble3D val="0"/>
            <c:extLst>
              <c:ext xmlns:c16="http://schemas.microsoft.com/office/drawing/2014/chart" uri="{C3380CC4-5D6E-409C-BE32-E72D297353CC}">
                <c16:uniqueId val="{00000046-DF86-4080-B7D0-F14B298B92B3}"/>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Results（结果）'!$D$90,'13. Results（结果）'!$D$92,'13. Results（结果）'!$D$94,'13. Results（结果）'!$D$96,'13. Results（结果）'!$D$98,'13. Results（结果）'!$D$100,'13. Results（结果）'!$D$102)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'13. Results（结果）'!$D$49</c:f>
              <c:numCache>
                <c:formatCode>General</c:formatCode>
                <c:ptCount val="1"/>
                <c:pt idx="0">
                  <c:v>0</c:v>
                </c:pt>
              </c:numCache>
            </c:numRef>
          </c:val>
          <c:extLst>
            <c:ext xmlns:c16="http://schemas.microsoft.com/office/drawing/2014/chart" uri="{C3380CC4-5D6E-409C-BE32-E72D297353CC}">
              <c16:uniqueId val="{00000047-DF86-4080-B7D0-F14B298B92B3}"/>
            </c:ext>
          </c:extLst>
        </c:ser>
        <c:ser>
          <c:idx val="9"/>
          <c:order val="9"/>
          <c:dPt>
            <c:idx val="0"/>
            <c:bubble3D val="0"/>
            <c:extLst>
              <c:ext xmlns:c16="http://schemas.microsoft.com/office/drawing/2014/chart" uri="{C3380CC4-5D6E-409C-BE32-E72D297353CC}">
                <c16:uniqueId val="{00000048-DF86-4080-B7D0-F14B298B92B3}"/>
              </c:ext>
            </c:extLst>
          </c:dPt>
          <c:dPt>
            <c:idx val="1"/>
            <c:bubble3D val="0"/>
            <c:extLst>
              <c:ext xmlns:c16="http://schemas.microsoft.com/office/drawing/2014/chart" uri="{C3380CC4-5D6E-409C-BE32-E72D297353CC}">
                <c16:uniqueId val="{00000049-DF86-4080-B7D0-F14B298B92B3}"/>
              </c:ext>
            </c:extLst>
          </c:dPt>
          <c:dPt>
            <c:idx val="2"/>
            <c:bubble3D val="0"/>
            <c:extLst>
              <c:ext xmlns:c16="http://schemas.microsoft.com/office/drawing/2014/chart" uri="{C3380CC4-5D6E-409C-BE32-E72D297353CC}">
                <c16:uniqueId val="{0000004A-DF86-4080-B7D0-F14B298B92B3}"/>
              </c:ext>
            </c:extLst>
          </c:dPt>
          <c:dPt>
            <c:idx val="3"/>
            <c:bubble3D val="0"/>
            <c:extLst>
              <c:ext xmlns:c16="http://schemas.microsoft.com/office/drawing/2014/chart" uri="{C3380CC4-5D6E-409C-BE32-E72D297353CC}">
                <c16:uniqueId val="{0000004B-DF86-4080-B7D0-F14B298B92B3}"/>
              </c:ext>
            </c:extLst>
          </c:dPt>
          <c:dPt>
            <c:idx val="4"/>
            <c:bubble3D val="0"/>
            <c:extLst>
              <c:ext xmlns:c16="http://schemas.microsoft.com/office/drawing/2014/chart" uri="{C3380CC4-5D6E-409C-BE32-E72D297353CC}">
                <c16:uniqueId val="{0000004C-DF86-4080-B7D0-F14B298B92B3}"/>
              </c:ext>
            </c:extLst>
          </c:dPt>
          <c:dPt>
            <c:idx val="5"/>
            <c:bubble3D val="0"/>
            <c:extLst>
              <c:ext xmlns:c16="http://schemas.microsoft.com/office/drawing/2014/chart" uri="{C3380CC4-5D6E-409C-BE32-E72D297353CC}">
                <c16:uniqueId val="{0000004D-DF86-4080-B7D0-F14B298B92B3}"/>
              </c:ext>
            </c:extLst>
          </c:dPt>
          <c:dPt>
            <c:idx val="6"/>
            <c:bubble3D val="0"/>
            <c:extLst>
              <c:ext xmlns:c16="http://schemas.microsoft.com/office/drawing/2014/chart" uri="{C3380CC4-5D6E-409C-BE32-E72D297353CC}">
                <c16:uniqueId val="{0000004E-DF86-4080-B7D0-F14B298B92B3}"/>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Results（结果）'!$D$90,'13. Results（结果）'!$D$92,'13. Results（结果）'!$D$94,'13. Results（结果）'!$D$96,'13. Results（结果）'!$D$98,'13. Results（结果）'!$D$100,'13. Results（结果）'!$D$102)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'13. Results（结果）'!$E$48</c:f>
              <c:numCache>
                <c:formatCode>#,##0.00</c:formatCode>
                <c:ptCount val="1"/>
                <c:pt idx="0">
                  <c:v>0</c:v>
                </c:pt>
              </c:numCache>
            </c:numRef>
          </c:val>
          <c:extLst>
            <c:ext xmlns:c16="http://schemas.microsoft.com/office/drawing/2014/chart" uri="{C3380CC4-5D6E-409C-BE32-E72D297353CC}">
              <c16:uniqueId val="{0000004F-DF86-4080-B7D0-F14B298B92B3}"/>
            </c:ext>
          </c:extLst>
        </c:ser>
        <c:ser>
          <c:idx val="10"/>
          <c:order val="10"/>
          <c:dPt>
            <c:idx val="0"/>
            <c:bubble3D val="0"/>
            <c:extLst>
              <c:ext xmlns:c16="http://schemas.microsoft.com/office/drawing/2014/chart" uri="{C3380CC4-5D6E-409C-BE32-E72D297353CC}">
                <c16:uniqueId val="{00000050-DF86-4080-B7D0-F14B298B92B3}"/>
              </c:ext>
            </c:extLst>
          </c:dPt>
          <c:dPt>
            <c:idx val="1"/>
            <c:bubble3D val="0"/>
            <c:extLst>
              <c:ext xmlns:c16="http://schemas.microsoft.com/office/drawing/2014/chart" uri="{C3380CC4-5D6E-409C-BE32-E72D297353CC}">
                <c16:uniqueId val="{00000051-DF86-4080-B7D0-F14B298B92B3}"/>
              </c:ext>
            </c:extLst>
          </c:dPt>
          <c:dPt>
            <c:idx val="2"/>
            <c:bubble3D val="0"/>
            <c:extLst>
              <c:ext xmlns:c16="http://schemas.microsoft.com/office/drawing/2014/chart" uri="{C3380CC4-5D6E-409C-BE32-E72D297353CC}">
                <c16:uniqueId val="{00000052-DF86-4080-B7D0-F14B298B92B3}"/>
              </c:ext>
            </c:extLst>
          </c:dPt>
          <c:dPt>
            <c:idx val="3"/>
            <c:bubble3D val="0"/>
            <c:extLst>
              <c:ext xmlns:c16="http://schemas.microsoft.com/office/drawing/2014/chart" uri="{C3380CC4-5D6E-409C-BE32-E72D297353CC}">
                <c16:uniqueId val="{00000053-DF86-4080-B7D0-F14B298B92B3}"/>
              </c:ext>
            </c:extLst>
          </c:dPt>
          <c:dPt>
            <c:idx val="4"/>
            <c:bubble3D val="0"/>
            <c:extLst>
              <c:ext xmlns:c16="http://schemas.microsoft.com/office/drawing/2014/chart" uri="{C3380CC4-5D6E-409C-BE32-E72D297353CC}">
                <c16:uniqueId val="{00000054-DF86-4080-B7D0-F14B298B92B3}"/>
              </c:ext>
            </c:extLst>
          </c:dPt>
          <c:dPt>
            <c:idx val="5"/>
            <c:bubble3D val="0"/>
            <c:extLst>
              <c:ext xmlns:c16="http://schemas.microsoft.com/office/drawing/2014/chart" uri="{C3380CC4-5D6E-409C-BE32-E72D297353CC}">
                <c16:uniqueId val="{00000055-DF86-4080-B7D0-F14B298B92B3}"/>
              </c:ext>
            </c:extLst>
          </c:dPt>
          <c:dPt>
            <c:idx val="6"/>
            <c:bubble3D val="0"/>
            <c:extLst>
              <c:ext xmlns:c16="http://schemas.microsoft.com/office/drawing/2014/chart" uri="{C3380CC4-5D6E-409C-BE32-E72D297353CC}">
                <c16:uniqueId val="{00000056-DF86-4080-B7D0-F14B298B92B3}"/>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Results（结果）'!$D$90,'13. Results（结果）'!$D$92,'13. Results（结果）'!$D$94,'13. Results（结果）'!$D$96,'13. Results（结果）'!$D$98,'13. Results（结果）'!$D$100,'13. Results（结果）'!$D$102)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'13. Results（结果）'!$D$52</c:f>
              <c:numCache>
                <c:formatCode>General</c:formatCode>
                <c:ptCount val="1"/>
                <c:pt idx="0">
                  <c:v>0</c:v>
                </c:pt>
              </c:numCache>
            </c:numRef>
          </c:val>
          <c:extLst>
            <c:ext xmlns:c16="http://schemas.microsoft.com/office/drawing/2014/chart" uri="{C3380CC4-5D6E-409C-BE32-E72D297353CC}">
              <c16:uniqueId val="{00000057-DF86-4080-B7D0-F14B298B92B3}"/>
            </c:ext>
          </c:extLst>
        </c:ser>
        <c:ser>
          <c:idx val="11"/>
          <c:order val="11"/>
          <c:dPt>
            <c:idx val="0"/>
            <c:bubble3D val="0"/>
            <c:extLst>
              <c:ext xmlns:c16="http://schemas.microsoft.com/office/drawing/2014/chart" uri="{C3380CC4-5D6E-409C-BE32-E72D297353CC}">
                <c16:uniqueId val="{00000058-DF86-4080-B7D0-F14B298B92B3}"/>
              </c:ext>
            </c:extLst>
          </c:dPt>
          <c:dPt>
            <c:idx val="1"/>
            <c:bubble3D val="0"/>
            <c:extLst>
              <c:ext xmlns:c16="http://schemas.microsoft.com/office/drawing/2014/chart" uri="{C3380CC4-5D6E-409C-BE32-E72D297353CC}">
                <c16:uniqueId val="{00000059-DF86-4080-B7D0-F14B298B92B3}"/>
              </c:ext>
            </c:extLst>
          </c:dPt>
          <c:dPt>
            <c:idx val="2"/>
            <c:bubble3D val="0"/>
            <c:extLst>
              <c:ext xmlns:c16="http://schemas.microsoft.com/office/drawing/2014/chart" uri="{C3380CC4-5D6E-409C-BE32-E72D297353CC}">
                <c16:uniqueId val="{0000005A-DF86-4080-B7D0-F14B298B92B3}"/>
              </c:ext>
            </c:extLst>
          </c:dPt>
          <c:dPt>
            <c:idx val="3"/>
            <c:bubble3D val="0"/>
            <c:extLst>
              <c:ext xmlns:c16="http://schemas.microsoft.com/office/drawing/2014/chart" uri="{C3380CC4-5D6E-409C-BE32-E72D297353CC}">
                <c16:uniqueId val="{0000005B-DF86-4080-B7D0-F14B298B92B3}"/>
              </c:ext>
            </c:extLst>
          </c:dPt>
          <c:dPt>
            <c:idx val="4"/>
            <c:bubble3D val="0"/>
            <c:extLst>
              <c:ext xmlns:c16="http://schemas.microsoft.com/office/drawing/2014/chart" uri="{C3380CC4-5D6E-409C-BE32-E72D297353CC}">
                <c16:uniqueId val="{0000005C-DF86-4080-B7D0-F14B298B92B3}"/>
              </c:ext>
            </c:extLst>
          </c:dPt>
          <c:dPt>
            <c:idx val="5"/>
            <c:bubble3D val="0"/>
            <c:extLst>
              <c:ext xmlns:c16="http://schemas.microsoft.com/office/drawing/2014/chart" uri="{C3380CC4-5D6E-409C-BE32-E72D297353CC}">
                <c16:uniqueId val="{0000005D-DF86-4080-B7D0-F14B298B92B3}"/>
              </c:ext>
            </c:extLst>
          </c:dPt>
          <c:dPt>
            <c:idx val="6"/>
            <c:bubble3D val="0"/>
            <c:extLst>
              <c:ext xmlns:c16="http://schemas.microsoft.com/office/drawing/2014/chart" uri="{C3380CC4-5D6E-409C-BE32-E72D297353CC}">
                <c16:uniqueId val="{0000005E-DF86-4080-B7D0-F14B298B92B3}"/>
              </c:ext>
            </c:extLst>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('13. Results（结果）'!$D$90,'13. Results（结果）'!$D$92,'13. Results（结果）'!$D$94,'13. Results（结果）'!$D$96,'13. Results（结果）'!$D$98,'13. Results（结果）'!$D$100,'13. Results（结果）'!$D$102)</c:f>
              <c:strCache>
                <c:ptCount val="7"/>
                <c:pt idx="0">
                  <c:v>购买的商品及服务</c:v>
                </c:pt>
                <c:pt idx="1">
                  <c:v>与燃料和能源消耗相关的活动</c:v>
                </c:pt>
                <c:pt idx="2">
                  <c:v>上游交通及分配数量</c:v>
                </c:pt>
                <c:pt idx="3">
                  <c:v>下游交通及分配数量</c:v>
                </c:pt>
                <c:pt idx="4">
                  <c:v>运行中产生的废弃物</c:v>
                </c:pt>
                <c:pt idx="5">
                  <c:v>员工差旅</c:v>
                </c:pt>
                <c:pt idx="6">
                  <c:v>员工通勤（上下班往返）</c:v>
                </c:pt>
              </c:strCache>
            </c:strRef>
          </c:cat>
          <c:val>
            <c:numRef>
              <c:f>'13. Results（结果）'!$E$52</c:f>
              <c:numCache>
                <c:formatCode>#,##0.00</c:formatCode>
                <c:ptCount val="1"/>
                <c:pt idx="0">
                  <c:v>0</c:v>
                </c:pt>
              </c:numCache>
            </c:numRef>
          </c:val>
          <c:extLst>
            <c:ext xmlns:c16="http://schemas.microsoft.com/office/drawing/2014/chart" uri="{C3380CC4-5D6E-409C-BE32-E72D297353CC}">
              <c16:uniqueId val="{0000005F-DF86-4080-B7D0-F14B298B92B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rPr>
              <a:t>Emissions split by customer 按客户划分的排放</a:t>
            </a:r>
            <a:endParaRPr lang="en-US"/>
          </a:p>
        </c:rich>
      </c:tx>
      <c:layout>
        <c:manualLayout>
          <c:xMode val="edge"/>
          <c:yMode val="edge"/>
          <c:x val="0.30783066254098429"/>
          <c:y val="5.9214291761916858E-2"/>
        </c:manualLayout>
      </c:layout>
      <c:overlay val="0"/>
      <c:spPr>
        <a:noFill/>
        <a:ln w="25400">
          <a:noFill/>
        </a:ln>
      </c:spPr>
    </c:title>
    <c:autoTitleDeleted val="0"/>
    <c:plotArea>
      <c:layout>
        <c:manualLayout>
          <c:layoutTarget val="inner"/>
          <c:xMode val="edge"/>
          <c:yMode val="edge"/>
          <c:x val="9.8790618344424125E-2"/>
          <c:y val="0.31648505630344675"/>
          <c:w val="0.86956617796512814"/>
          <c:h val="0.53305435610871332"/>
        </c:manualLayout>
      </c:layout>
      <c:barChart>
        <c:barDir val="col"/>
        <c:grouping val="clustered"/>
        <c:varyColors val="0"/>
        <c:ser>
          <c:idx val="0"/>
          <c:order val="0"/>
          <c:spPr>
            <a:solidFill>
              <a:schemeClr val="tx1">
                <a:lumMod val="50000"/>
                <a:lumOff val="50000"/>
              </a:schemeClr>
            </a:solidFill>
            <a:ln>
              <a:solidFill>
                <a:schemeClr val="tx1"/>
              </a:solidFill>
            </a:ln>
          </c:spPr>
          <c:invertIfNegative val="0"/>
          <c:val>
            <c:numRef>
              <c:f>[0]!CustomerScope_1_2_and_3_values</c:f>
              <c:numCache>
                <c:formatCode>#,##0.00</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[0]!CustomerScope_1_2_and_3_labels</c15:sqref>
                        </c15:formulaRef>
                      </c:ext>
                    </c:extLst>
                  </c:multiLvlStrRef>
                </c15:cat>
              </c15:filteredCategoryTitle>
            </c:ext>
            <c:ext xmlns:c16="http://schemas.microsoft.com/office/drawing/2014/chart" uri="{C3380CC4-5D6E-409C-BE32-E72D297353CC}">
              <c16:uniqueId val="{00000000-8C89-437A-A99D-E39D94795360}"/>
            </c:ext>
          </c:extLst>
        </c:ser>
        <c:dLbls>
          <c:showLegendKey val="0"/>
          <c:showVal val="0"/>
          <c:showCatName val="0"/>
          <c:showSerName val="0"/>
          <c:showPercent val="0"/>
          <c:showBubbleSize val="0"/>
        </c:dLbls>
        <c:gapWidth val="150"/>
        <c:axId val="138718592"/>
        <c:axId val="138851456"/>
      </c:barChart>
      <c:catAx>
        <c:axId val="138718592"/>
        <c:scaling>
          <c:orientation val="minMax"/>
        </c:scaling>
        <c:delete val="0"/>
        <c:axPos val="b"/>
        <c:numFmt formatCode="General" sourceLinked="1"/>
        <c:majorTickMark val="out"/>
        <c:minorTickMark val="none"/>
        <c:tickLblPos val="nextTo"/>
        <c:spPr>
          <a:ln w="15875">
            <a:solidFill>
              <a:schemeClr val="tx1"/>
            </a:solidFill>
          </a:ln>
        </c:spPr>
        <c:txPr>
          <a:bodyPr rot="0" vert="horz"/>
          <a:lstStyle/>
          <a:p>
            <a:pPr>
              <a:defRPr sz="1100" b="0" i="0" u="none" strike="noStrike" baseline="0">
                <a:solidFill>
                  <a:srgbClr val="000000"/>
                </a:solidFill>
                <a:latin typeface="Calibri"/>
                <a:ea typeface="Calibri"/>
                <a:cs typeface="Calibri"/>
              </a:defRPr>
            </a:pPr>
            <a:endParaRPr lang="en-US"/>
          </a:p>
        </c:txPr>
        <c:crossAx val="138851456"/>
        <c:crosses val="autoZero"/>
        <c:auto val="1"/>
        <c:lblAlgn val="ctr"/>
        <c:lblOffset val="100"/>
        <c:noMultiLvlLbl val="0"/>
      </c:catAx>
      <c:valAx>
        <c:axId val="138851456"/>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Emissions</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(metric tonnes CO2e)</a:t>
                </a:r>
                <a:endParaRPr lang="en-US"/>
              </a:p>
            </c:rich>
          </c:tx>
          <c:layout>
            <c:manualLayout>
              <c:xMode val="edge"/>
              <c:yMode val="edge"/>
              <c:x val="1.4383285955070314E-2"/>
              <c:y val="0.30127635255270507"/>
            </c:manualLayout>
          </c:layout>
          <c:overlay val="0"/>
          <c:spPr>
            <a:noFill/>
            <a:ln w="25400">
              <a:noFill/>
            </a:ln>
          </c:spPr>
        </c:title>
        <c:numFmt formatCode="#,##0" sourceLinked="0"/>
        <c:majorTickMark val="out"/>
        <c:minorTickMark val="none"/>
        <c:tickLblPos val="nextTo"/>
        <c:spPr>
          <a:ln w="15875">
            <a:solidFill>
              <a:schemeClr val="tx1"/>
            </a:solidFill>
          </a:ln>
        </c:spPr>
        <c:txPr>
          <a:bodyPr rot="0" vert="horz"/>
          <a:lstStyle/>
          <a:p>
            <a:pPr>
              <a:defRPr sz="1100" b="0" i="0" u="none" strike="noStrike" baseline="0">
                <a:solidFill>
                  <a:srgbClr val="000000"/>
                </a:solidFill>
                <a:latin typeface="Calibri"/>
                <a:ea typeface="Calibri"/>
                <a:cs typeface="Calibri"/>
              </a:defRPr>
            </a:pPr>
            <a:endParaRPr lang="en-US"/>
          </a:p>
        </c:txPr>
        <c:crossAx val="138718592"/>
        <c:crosses val="autoZero"/>
        <c:crossBetween val="between"/>
      </c:valAx>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rPr>
              <a:t>Emissions split by product 按产品划分的排放</a:t>
            </a:r>
            <a:endParaRPr lang="en-US"/>
          </a:p>
        </c:rich>
      </c:tx>
      <c:layout>
        <c:manualLayout>
          <c:xMode val="edge"/>
          <c:yMode val="edge"/>
          <c:x val="0.2127368300273941"/>
          <c:y val="6.4603446308341889E-2"/>
        </c:manualLayout>
      </c:layout>
      <c:overlay val="0"/>
      <c:spPr>
        <a:noFill/>
        <a:ln w="25400">
          <a:noFill/>
        </a:ln>
      </c:spPr>
    </c:title>
    <c:autoTitleDeleted val="0"/>
    <c:plotArea>
      <c:layout>
        <c:manualLayout>
          <c:layoutTarget val="inner"/>
          <c:xMode val="edge"/>
          <c:yMode val="edge"/>
          <c:x val="0.15337314478593642"/>
          <c:y val="0.31648505630344675"/>
          <c:w val="0.81498356855451981"/>
          <c:h val="0.53305435610871332"/>
        </c:manualLayout>
      </c:layout>
      <c:barChart>
        <c:barDir val="col"/>
        <c:grouping val="clustered"/>
        <c:varyColors val="0"/>
        <c:ser>
          <c:idx val="0"/>
          <c:order val="0"/>
          <c:spPr>
            <a:solidFill>
              <a:schemeClr val="tx1">
                <a:lumMod val="50000"/>
                <a:lumOff val="50000"/>
              </a:schemeClr>
            </a:solidFill>
            <a:ln>
              <a:solidFill>
                <a:schemeClr val="tx1"/>
              </a:solidFill>
            </a:ln>
          </c:spPr>
          <c:invertIfNegative val="0"/>
          <c:val>
            <c:numRef>
              <c:f>[0]!ProductScope1_2_and_3_values</c:f>
              <c:numCache>
                <c:formatCode>#,##0.00</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[0]!ProductScope1_2_and_3_labels</c15:sqref>
                        </c15:formulaRef>
                      </c:ext>
                    </c:extLst>
                  </c:multiLvlStrRef>
                </c15:cat>
              </c15:filteredCategoryTitle>
            </c:ext>
            <c:ext xmlns:c16="http://schemas.microsoft.com/office/drawing/2014/chart" uri="{C3380CC4-5D6E-409C-BE32-E72D297353CC}">
              <c16:uniqueId val="{00000000-A8F8-4455-AE41-EA91AF0F208C}"/>
            </c:ext>
          </c:extLst>
        </c:ser>
        <c:dLbls>
          <c:showLegendKey val="0"/>
          <c:showVal val="0"/>
          <c:showCatName val="0"/>
          <c:showSerName val="0"/>
          <c:showPercent val="0"/>
          <c:showBubbleSize val="0"/>
        </c:dLbls>
        <c:gapWidth val="150"/>
        <c:axId val="139007104"/>
        <c:axId val="139008640"/>
      </c:barChart>
      <c:catAx>
        <c:axId val="139007104"/>
        <c:scaling>
          <c:orientation val="minMax"/>
        </c:scaling>
        <c:delete val="0"/>
        <c:axPos val="b"/>
        <c:numFmt formatCode="#,##0.00" sourceLinked="1"/>
        <c:majorTickMark val="out"/>
        <c:minorTickMark val="none"/>
        <c:tickLblPos val="nextTo"/>
        <c:spPr>
          <a:ln w="15875">
            <a:solidFill>
              <a:schemeClr val="tx1"/>
            </a:solidFill>
          </a:ln>
        </c:spPr>
        <c:txPr>
          <a:bodyPr rot="0" vert="horz"/>
          <a:lstStyle/>
          <a:p>
            <a:pPr>
              <a:defRPr sz="1100" b="0" i="0" u="none" strike="noStrike" baseline="0">
                <a:solidFill>
                  <a:srgbClr val="000000"/>
                </a:solidFill>
                <a:latin typeface="Calibri"/>
                <a:ea typeface="Calibri"/>
                <a:cs typeface="Calibri"/>
              </a:defRPr>
            </a:pPr>
            <a:endParaRPr lang="en-US"/>
          </a:p>
        </c:txPr>
        <c:crossAx val="139008640"/>
        <c:crosses val="autoZero"/>
        <c:auto val="1"/>
        <c:lblAlgn val="ctr"/>
        <c:lblOffset val="100"/>
        <c:noMultiLvlLbl val="0"/>
      </c:catAx>
      <c:valAx>
        <c:axId val="139008640"/>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Emissions</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(metric tonnes CO2e)</a:t>
                </a:r>
                <a:endParaRPr lang="en-US"/>
              </a:p>
            </c:rich>
          </c:tx>
          <c:layout>
            <c:manualLayout>
              <c:xMode val="edge"/>
              <c:yMode val="edge"/>
              <c:x val="1.4383345524432397E-2"/>
              <c:y val="0.30127623375141349"/>
            </c:manualLayout>
          </c:layout>
          <c:overlay val="0"/>
          <c:spPr>
            <a:noFill/>
            <a:ln w="25400">
              <a:noFill/>
            </a:ln>
          </c:spPr>
        </c:title>
        <c:numFmt formatCode="#,##0" sourceLinked="0"/>
        <c:majorTickMark val="out"/>
        <c:minorTickMark val="none"/>
        <c:tickLblPos val="nextTo"/>
        <c:spPr>
          <a:ln w="15875">
            <a:solidFill>
              <a:schemeClr val="tx1"/>
            </a:solidFill>
          </a:ln>
        </c:spPr>
        <c:txPr>
          <a:bodyPr rot="0" vert="horz"/>
          <a:lstStyle/>
          <a:p>
            <a:pPr>
              <a:defRPr sz="1100" b="0" i="0" u="none" strike="noStrike" baseline="0">
                <a:solidFill>
                  <a:srgbClr val="000000"/>
                </a:solidFill>
                <a:latin typeface="Calibri"/>
                <a:ea typeface="Calibri"/>
                <a:cs typeface="Calibri"/>
              </a:defRPr>
            </a:pPr>
            <a:endParaRPr lang="en-US"/>
          </a:p>
        </c:txPr>
        <c:crossAx val="139007104"/>
        <c:crosses val="autoZero"/>
        <c:crossBetween val="between"/>
      </c:valAx>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17" Type="http://schemas.openxmlformats.org/officeDocument/2006/relationships/chart" Target="../charts/chart16.xml"/><Relationship Id="rId2" Type="http://schemas.openxmlformats.org/officeDocument/2006/relationships/chart" Target="../charts/chart1.xml"/><Relationship Id="rId16" Type="http://schemas.openxmlformats.org/officeDocument/2006/relationships/chart" Target="../charts/chart15.xml"/><Relationship Id="rId1" Type="http://schemas.openxmlformats.org/officeDocument/2006/relationships/image" Target="../media/image1.png"/><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5" Type="http://schemas.openxmlformats.org/officeDocument/2006/relationships/chart" Target="../charts/chart1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8" Type="http://schemas.openxmlformats.org/officeDocument/2006/relationships/chart" Target="../charts/chart23.xml"/><Relationship Id="rId13" Type="http://schemas.openxmlformats.org/officeDocument/2006/relationships/chart" Target="../charts/chart28.xml"/><Relationship Id="rId3" Type="http://schemas.openxmlformats.org/officeDocument/2006/relationships/chart" Target="../charts/chart18.xml"/><Relationship Id="rId7" Type="http://schemas.openxmlformats.org/officeDocument/2006/relationships/chart" Target="../charts/chart22.xml"/><Relationship Id="rId12" Type="http://schemas.openxmlformats.org/officeDocument/2006/relationships/chart" Target="../charts/chart27.xml"/><Relationship Id="rId2" Type="http://schemas.openxmlformats.org/officeDocument/2006/relationships/chart" Target="../charts/chart17.xml"/><Relationship Id="rId1" Type="http://schemas.openxmlformats.org/officeDocument/2006/relationships/image" Target="../media/image1.png"/><Relationship Id="rId6" Type="http://schemas.openxmlformats.org/officeDocument/2006/relationships/chart" Target="../charts/chart21.xml"/><Relationship Id="rId11" Type="http://schemas.openxmlformats.org/officeDocument/2006/relationships/chart" Target="../charts/chart26.xml"/><Relationship Id="rId5" Type="http://schemas.openxmlformats.org/officeDocument/2006/relationships/chart" Target="../charts/chart20.xml"/><Relationship Id="rId15" Type="http://schemas.openxmlformats.org/officeDocument/2006/relationships/chart" Target="../charts/chart30.xml"/><Relationship Id="rId10" Type="http://schemas.openxmlformats.org/officeDocument/2006/relationships/chart" Target="../charts/chart25.xml"/><Relationship Id="rId4" Type="http://schemas.openxmlformats.org/officeDocument/2006/relationships/chart" Target="../charts/chart19.xml"/><Relationship Id="rId9" Type="http://schemas.openxmlformats.org/officeDocument/2006/relationships/chart" Target="../charts/chart24.xml"/><Relationship Id="rId14" Type="http://schemas.openxmlformats.org/officeDocument/2006/relationships/chart" Target="../charts/chart2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76200</xdr:rowOff>
    </xdr:from>
    <xdr:to>
      <xdr:col>3</xdr:col>
      <xdr:colOff>1771650</xdr:colOff>
      <xdr:row>0</xdr:row>
      <xdr:rowOff>1390650</xdr:rowOff>
    </xdr:to>
    <xdr:pic>
      <xdr:nvPicPr>
        <xdr:cNvPr id="2119486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76200"/>
          <a:ext cx="202882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2190750</xdr:colOff>
      <xdr:row>0</xdr:row>
      <xdr:rowOff>0</xdr:rowOff>
    </xdr:from>
    <xdr:to>
      <xdr:col>4</xdr:col>
      <xdr:colOff>1981200</xdr:colOff>
      <xdr:row>1</xdr:row>
      <xdr:rowOff>47625</xdr:rowOff>
    </xdr:to>
    <xdr:pic>
      <xdr:nvPicPr>
        <xdr:cNvPr id="21194868" name="图片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81275" y="0"/>
          <a:ext cx="263842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2209800</xdr:colOff>
      <xdr:row>0</xdr:row>
      <xdr:rowOff>57150</xdr:rowOff>
    </xdr:from>
    <xdr:to>
      <xdr:col>5</xdr:col>
      <xdr:colOff>914400</xdr:colOff>
      <xdr:row>0</xdr:row>
      <xdr:rowOff>1352550</xdr:rowOff>
    </xdr:to>
    <xdr:pic>
      <xdr:nvPicPr>
        <xdr:cNvPr id="21194869"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48300" y="57150"/>
          <a:ext cx="233362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19050</xdr:colOff>
      <xdr:row>0</xdr:row>
      <xdr:rowOff>133350</xdr:rowOff>
    </xdr:from>
    <xdr:to>
      <xdr:col>3</xdr:col>
      <xdr:colOff>914400</xdr:colOff>
      <xdr:row>1</xdr:row>
      <xdr:rowOff>28575</xdr:rowOff>
    </xdr:to>
    <xdr:pic>
      <xdr:nvPicPr>
        <xdr:cNvPr id="1101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133350"/>
          <a:ext cx="8953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228600</xdr:colOff>
      <xdr:row>0</xdr:row>
      <xdr:rowOff>85725</xdr:rowOff>
    </xdr:from>
    <xdr:to>
      <xdr:col>3</xdr:col>
      <xdr:colOff>895350</xdr:colOff>
      <xdr:row>1</xdr:row>
      <xdr:rowOff>0</xdr:rowOff>
    </xdr:to>
    <xdr:pic>
      <xdr:nvPicPr>
        <xdr:cNvPr id="1203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85725"/>
          <a:ext cx="8953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228600</xdr:colOff>
      <xdr:row>0</xdr:row>
      <xdr:rowOff>85725</xdr:rowOff>
    </xdr:from>
    <xdr:to>
      <xdr:col>3</xdr:col>
      <xdr:colOff>895350</xdr:colOff>
      <xdr:row>1</xdr:row>
      <xdr:rowOff>0</xdr:rowOff>
    </xdr:to>
    <xdr:pic>
      <xdr:nvPicPr>
        <xdr:cNvPr id="1305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85725"/>
          <a:ext cx="8953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228600</xdr:colOff>
      <xdr:row>0</xdr:row>
      <xdr:rowOff>85725</xdr:rowOff>
    </xdr:from>
    <xdr:to>
      <xdr:col>3</xdr:col>
      <xdr:colOff>923925</xdr:colOff>
      <xdr:row>1</xdr:row>
      <xdr:rowOff>0</xdr:rowOff>
    </xdr:to>
    <xdr:pic>
      <xdr:nvPicPr>
        <xdr:cNvPr id="20933410"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85725"/>
          <a:ext cx="9239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1409700</xdr:colOff>
      <xdr:row>38</xdr:row>
      <xdr:rowOff>104775</xdr:rowOff>
    </xdr:from>
    <xdr:to>
      <xdr:col>10</xdr:col>
      <xdr:colOff>0</xdr:colOff>
      <xdr:row>52</xdr:row>
      <xdr:rowOff>152400</xdr:rowOff>
    </xdr:to>
    <xdr:graphicFrame macro="">
      <xdr:nvGraphicFramePr>
        <xdr:cNvPr id="2093341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866775</xdr:colOff>
      <xdr:row>56</xdr:row>
      <xdr:rowOff>57150</xdr:rowOff>
    </xdr:from>
    <xdr:to>
      <xdr:col>7</xdr:col>
      <xdr:colOff>1228725</xdr:colOff>
      <xdr:row>68</xdr:row>
      <xdr:rowOff>161925</xdr:rowOff>
    </xdr:to>
    <xdr:graphicFrame macro="">
      <xdr:nvGraphicFramePr>
        <xdr:cNvPr id="2093341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1485900</xdr:colOff>
      <xdr:row>56</xdr:row>
      <xdr:rowOff>47625</xdr:rowOff>
    </xdr:from>
    <xdr:to>
      <xdr:col>10</xdr:col>
      <xdr:colOff>95250</xdr:colOff>
      <xdr:row>68</xdr:row>
      <xdr:rowOff>133350</xdr:rowOff>
    </xdr:to>
    <xdr:graphicFrame macro="">
      <xdr:nvGraphicFramePr>
        <xdr:cNvPr id="2093341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1504950</xdr:colOff>
      <xdr:row>70</xdr:row>
      <xdr:rowOff>85725</xdr:rowOff>
    </xdr:from>
    <xdr:to>
      <xdr:col>10</xdr:col>
      <xdr:colOff>114300</xdr:colOff>
      <xdr:row>82</xdr:row>
      <xdr:rowOff>152400</xdr:rowOff>
    </xdr:to>
    <xdr:graphicFrame macro="">
      <xdr:nvGraphicFramePr>
        <xdr:cNvPr id="2093341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866775</xdr:colOff>
      <xdr:row>70</xdr:row>
      <xdr:rowOff>95250</xdr:rowOff>
    </xdr:from>
    <xdr:to>
      <xdr:col>7</xdr:col>
      <xdr:colOff>1323975</xdr:colOff>
      <xdr:row>82</xdr:row>
      <xdr:rowOff>152400</xdr:rowOff>
    </xdr:to>
    <xdr:graphicFrame macro="">
      <xdr:nvGraphicFramePr>
        <xdr:cNvPr id="20933415"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1238250</xdr:colOff>
      <xdr:row>86</xdr:row>
      <xdr:rowOff>85725</xdr:rowOff>
    </xdr:from>
    <xdr:to>
      <xdr:col>9</xdr:col>
      <xdr:colOff>876300</xdr:colOff>
      <xdr:row>102</xdr:row>
      <xdr:rowOff>152400</xdr:rowOff>
    </xdr:to>
    <xdr:graphicFrame macro="">
      <xdr:nvGraphicFramePr>
        <xdr:cNvPr id="20933416"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828675</xdr:colOff>
      <xdr:row>86</xdr:row>
      <xdr:rowOff>85725</xdr:rowOff>
    </xdr:from>
    <xdr:to>
      <xdr:col>7</xdr:col>
      <xdr:colOff>1133475</xdr:colOff>
      <xdr:row>102</xdr:row>
      <xdr:rowOff>152400</xdr:rowOff>
    </xdr:to>
    <xdr:graphicFrame macro="">
      <xdr:nvGraphicFramePr>
        <xdr:cNvPr id="20933417"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28575</xdr:colOff>
      <xdr:row>156</xdr:row>
      <xdr:rowOff>114300</xdr:rowOff>
    </xdr:from>
    <xdr:to>
      <xdr:col>9</xdr:col>
      <xdr:colOff>990600</xdr:colOff>
      <xdr:row>168</xdr:row>
      <xdr:rowOff>190500</xdr:rowOff>
    </xdr:to>
    <xdr:graphicFrame macro="">
      <xdr:nvGraphicFramePr>
        <xdr:cNvPr id="20933418"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47625</xdr:colOff>
      <xdr:row>196</xdr:row>
      <xdr:rowOff>180975</xdr:rowOff>
    </xdr:from>
    <xdr:to>
      <xdr:col>6</xdr:col>
      <xdr:colOff>1019175</xdr:colOff>
      <xdr:row>209</xdr:row>
      <xdr:rowOff>114300</xdr:rowOff>
    </xdr:to>
    <xdr:graphicFrame macro="">
      <xdr:nvGraphicFramePr>
        <xdr:cNvPr id="20933419"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1152525</xdr:colOff>
      <xdr:row>3</xdr:row>
      <xdr:rowOff>152400</xdr:rowOff>
    </xdr:from>
    <xdr:to>
      <xdr:col>9</xdr:col>
      <xdr:colOff>885825</xdr:colOff>
      <xdr:row>15</xdr:row>
      <xdr:rowOff>152400</xdr:rowOff>
    </xdr:to>
    <xdr:graphicFrame macro="">
      <xdr:nvGraphicFramePr>
        <xdr:cNvPr id="2093342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561975</xdr:colOff>
      <xdr:row>3</xdr:row>
      <xdr:rowOff>152400</xdr:rowOff>
    </xdr:from>
    <xdr:to>
      <xdr:col>7</xdr:col>
      <xdr:colOff>1095375</xdr:colOff>
      <xdr:row>15</xdr:row>
      <xdr:rowOff>152400</xdr:rowOff>
    </xdr:to>
    <xdr:graphicFrame macro="">
      <xdr:nvGraphicFramePr>
        <xdr:cNvPr id="209334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361950</xdr:colOff>
      <xdr:row>20</xdr:row>
      <xdr:rowOff>19050</xdr:rowOff>
    </xdr:from>
    <xdr:to>
      <xdr:col>8</xdr:col>
      <xdr:colOff>352425</xdr:colOff>
      <xdr:row>34</xdr:row>
      <xdr:rowOff>152400</xdr:rowOff>
    </xdr:to>
    <xdr:graphicFrame macro="">
      <xdr:nvGraphicFramePr>
        <xdr:cNvPr id="209334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638175</xdr:colOff>
      <xdr:row>20</xdr:row>
      <xdr:rowOff>66675</xdr:rowOff>
    </xdr:from>
    <xdr:to>
      <xdr:col>11</xdr:col>
      <xdr:colOff>485775</xdr:colOff>
      <xdr:row>34</xdr:row>
      <xdr:rowOff>152400</xdr:rowOff>
    </xdr:to>
    <xdr:graphicFrame macro="">
      <xdr:nvGraphicFramePr>
        <xdr:cNvPr id="209334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828675</xdr:colOff>
      <xdr:row>108</xdr:row>
      <xdr:rowOff>152400</xdr:rowOff>
    </xdr:from>
    <xdr:to>
      <xdr:col>7</xdr:col>
      <xdr:colOff>1447800</xdr:colOff>
      <xdr:row>123</xdr:row>
      <xdr:rowOff>57150</xdr:rowOff>
    </xdr:to>
    <xdr:graphicFrame macro="">
      <xdr:nvGraphicFramePr>
        <xdr:cNvPr id="20933424"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800100</xdr:colOff>
      <xdr:row>38</xdr:row>
      <xdr:rowOff>114300</xdr:rowOff>
    </xdr:from>
    <xdr:to>
      <xdr:col>7</xdr:col>
      <xdr:colOff>1085850</xdr:colOff>
      <xdr:row>52</xdr:row>
      <xdr:rowOff>161925</xdr:rowOff>
    </xdr:to>
    <xdr:graphicFrame macro="">
      <xdr:nvGraphicFramePr>
        <xdr:cNvPr id="2093342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1704975</xdr:colOff>
      <xdr:row>108</xdr:row>
      <xdr:rowOff>152400</xdr:rowOff>
    </xdr:from>
    <xdr:to>
      <xdr:col>11</xdr:col>
      <xdr:colOff>19050</xdr:colOff>
      <xdr:row>123</xdr:row>
      <xdr:rowOff>57150</xdr:rowOff>
    </xdr:to>
    <xdr:graphicFrame macro="">
      <xdr:nvGraphicFramePr>
        <xdr:cNvPr id="20933426"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0.16814</cdr:x>
      <cdr:y>0.01038</cdr:y>
    </cdr:from>
    <cdr:to>
      <cdr:x>0.86913</cdr:x>
      <cdr:y>0.19599</cdr:y>
    </cdr:to>
    <cdr:sp macro="" textlink="">
      <cdr:nvSpPr>
        <cdr:cNvPr id="3" name="TextBox 2"/>
        <cdr:cNvSpPr txBox="1"/>
      </cdr:nvSpPr>
      <cdr:spPr>
        <a:xfrm xmlns:a="http://schemas.openxmlformats.org/drawingml/2006/main">
          <a:off x="439508" y="27518"/>
          <a:ext cx="2691848" cy="3147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2000"/>
            </a:lnSpc>
          </a:pPr>
          <a:r>
            <a:rPr lang="zh-CN" altLang="en-US" sz="1600" b="1"/>
            <a:t>各类温室气体的范围</a:t>
          </a:r>
          <a:r>
            <a:rPr lang="en-US" altLang="zh-CN" sz="1600" b="1"/>
            <a:t>1</a:t>
          </a:r>
          <a:r>
            <a:rPr lang="zh-CN" altLang="en-US" sz="1600" b="1"/>
            <a:t>排放</a:t>
          </a:r>
        </a:p>
      </cdr:txBody>
    </cdr:sp>
  </cdr:relSizeAnchor>
</c:userShapes>
</file>

<file path=xl/drawings/drawing15.xml><?xml version="1.0" encoding="utf-8"?>
<c:userShapes xmlns:c="http://schemas.openxmlformats.org/drawingml/2006/chart">
  <cdr:relSizeAnchor xmlns:cdr="http://schemas.openxmlformats.org/drawingml/2006/chartDrawing">
    <cdr:from>
      <cdr:x>0.0787</cdr:x>
      <cdr:y>0.06152</cdr:y>
    </cdr:from>
    <cdr:to>
      <cdr:x>0.95681</cdr:x>
      <cdr:y>0.23089</cdr:y>
    </cdr:to>
    <cdr:sp macro="" textlink="">
      <cdr:nvSpPr>
        <cdr:cNvPr id="12843009" name="TextBox 2"/>
        <cdr:cNvSpPr txBox="1">
          <a:spLocks xmlns:a="http://schemas.openxmlformats.org/drawingml/2006/main" noChangeArrowheads="1"/>
        </cdr:cNvSpPr>
      </cdr:nvSpPr>
      <cdr:spPr bwMode="auto">
        <a:xfrm xmlns:a="http://schemas.openxmlformats.org/drawingml/2006/main">
          <a:off x="279686" y="145759"/>
          <a:ext cx="3095530" cy="374395"/>
        </a:xfrm>
        <a:prstGeom xmlns:a="http://schemas.openxmlformats.org/drawingml/2006/main" prst="rect">
          <a:avLst/>
        </a:prstGeom>
        <a:solidFill xmlns:a="http://schemas.openxmlformats.org/drawingml/2006/main">
          <a:sysClr val="window" lastClr="FFFFFF"/>
        </a:solidFill>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lnSpc>
              <a:spcPts val="2000"/>
            </a:lnSpc>
            <a:defRPr sz="1000"/>
          </a:pPr>
          <a:r>
            <a:rPr lang="zh-CN" altLang="en-US" sz="1600" b="1" i="0" u="none" strike="noStrike" baseline="0">
              <a:solidFill>
                <a:srgbClr val="000000"/>
              </a:solidFill>
              <a:latin typeface="宋体"/>
              <a:ea typeface="宋体"/>
            </a:rPr>
            <a:t>按温室气体种类划分的电力排放</a:t>
          </a:r>
        </a:p>
      </cdr:txBody>
    </cdr:sp>
  </cdr:relSizeAnchor>
</c:userShapes>
</file>

<file path=xl/drawings/drawing16.xml><?xml version="1.0" encoding="utf-8"?>
<c:userShapes xmlns:c="http://schemas.openxmlformats.org/drawingml/2006/chart">
  <cdr:relSizeAnchor xmlns:cdr="http://schemas.openxmlformats.org/drawingml/2006/chartDrawing">
    <cdr:from>
      <cdr:x>0.0787</cdr:x>
      <cdr:y>0.06152</cdr:y>
    </cdr:from>
    <cdr:to>
      <cdr:x>0.95681</cdr:x>
      <cdr:y>0.23089</cdr:y>
    </cdr:to>
    <cdr:sp macro="" textlink="">
      <cdr:nvSpPr>
        <cdr:cNvPr id="12843009" name="TextBox 2"/>
        <cdr:cNvSpPr txBox="1">
          <a:spLocks xmlns:a="http://schemas.openxmlformats.org/drawingml/2006/main" noChangeArrowheads="1"/>
        </cdr:cNvSpPr>
      </cdr:nvSpPr>
      <cdr:spPr bwMode="auto">
        <a:xfrm xmlns:a="http://schemas.openxmlformats.org/drawingml/2006/main">
          <a:off x="279686" y="145759"/>
          <a:ext cx="3095530" cy="374395"/>
        </a:xfrm>
        <a:prstGeom xmlns:a="http://schemas.openxmlformats.org/drawingml/2006/main" prst="rect">
          <a:avLst/>
        </a:prstGeom>
        <a:solidFill xmlns:a="http://schemas.openxmlformats.org/drawingml/2006/main">
          <a:sysClr val="window" lastClr="FFFFFF"/>
        </a:solidFill>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lnSpc>
              <a:spcPts val="2000"/>
            </a:lnSpc>
            <a:defRPr sz="1000"/>
          </a:pPr>
          <a:r>
            <a:rPr lang="en-GB" altLang="zh-CN" sz="1600" b="1" i="0" u="none" strike="noStrike" baseline="0">
              <a:solidFill>
                <a:srgbClr val="000000"/>
              </a:solidFill>
              <a:latin typeface="宋体"/>
              <a:ea typeface="+mn-ea"/>
            </a:rPr>
            <a:t>Electricity split by GHG</a:t>
          </a:r>
        </a:p>
      </cdr:txBody>
    </cdr:sp>
  </cdr:relSizeAnchor>
</c:userShapes>
</file>

<file path=xl/drawings/drawing17.xml><?xml version="1.0" encoding="utf-8"?>
<xdr:wsDr xmlns:xdr="http://schemas.openxmlformats.org/drawingml/2006/spreadsheetDrawing" xmlns:a="http://schemas.openxmlformats.org/drawingml/2006/main">
  <xdr:twoCellAnchor editAs="oneCell">
    <xdr:from>
      <xdr:col>2</xdr:col>
      <xdr:colOff>228600</xdr:colOff>
      <xdr:row>0</xdr:row>
      <xdr:rowOff>85725</xdr:rowOff>
    </xdr:from>
    <xdr:to>
      <xdr:col>3</xdr:col>
      <xdr:colOff>923925</xdr:colOff>
      <xdr:row>1</xdr:row>
      <xdr:rowOff>0</xdr:rowOff>
    </xdr:to>
    <xdr:pic>
      <xdr:nvPicPr>
        <xdr:cNvPr id="2194966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85725"/>
          <a:ext cx="9239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790575</xdr:colOff>
      <xdr:row>38</xdr:row>
      <xdr:rowOff>66675</xdr:rowOff>
    </xdr:from>
    <xdr:to>
      <xdr:col>7</xdr:col>
      <xdr:colOff>1095375</xdr:colOff>
      <xdr:row>52</xdr:row>
      <xdr:rowOff>114300</xdr:rowOff>
    </xdr:to>
    <xdr:graphicFrame macro="">
      <xdr:nvGraphicFramePr>
        <xdr:cNvPr id="2194966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1438275</xdr:colOff>
      <xdr:row>38</xdr:row>
      <xdr:rowOff>19050</xdr:rowOff>
    </xdr:from>
    <xdr:to>
      <xdr:col>10</xdr:col>
      <xdr:colOff>28575</xdr:colOff>
      <xdr:row>52</xdr:row>
      <xdr:rowOff>57150</xdr:rowOff>
    </xdr:to>
    <xdr:graphicFrame macro="">
      <xdr:nvGraphicFramePr>
        <xdr:cNvPr id="21949666"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781050</xdr:colOff>
      <xdr:row>56</xdr:row>
      <xdr:rowOff>76200</xdr:rowOff>
    </xdr:from>
    <xdr:to>
      <xdr:col>7</xdr:col>
      <xdr:colOff>1143000</xdr:colOff>
      <xdr:row>68</xdr:row>
      <xdr:rowOff>180975</xdr:rowOff>
    </xdr:to>
    <xdr:graphicFrame macro="">
      <xdr:nvGraphicFramePr>
        <xdr:cNvPr id="2194966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1400175</xdr:colOff>
      <xdr:row>56</xdr:row>
      <xdr:rowOff>57150</xdr:rowOff>
    </xdr:from>
    <xdr:to>
      <xdr:col>10</xdr:col>
      <xdr:colOff>9525</xdr:colOff>
      <xdr:row>68</xdr:row>
      <xdr:rowOff>152400</xdr:rowOff>
    </xdr:to>
    <xdr:graphicFrame macro="">
      <xdr:nvGraphicFramePr>
        <xdr:cNvPr id="2194966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1343025</xdr:colOff>
      <xdr:row>70</xdr:row>
      <xdr:rowOff>85725</xdr:rowOff>
    </xdr:from>
    <xdr:to>
      <xdr:col>9</xdr:col>
      <xdr:colOff>1000125</xdr:colOff>
      <xdr:row>82</xdr:row>
      <xdr:rowOff>152400</xdr:rowOff>
    </xdr:to>
    <xdr:graphicFrame macro="">
      <xdr:nvGraphicFramePr>
        <xdr:cNvPr id="21949669"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704850</xdr:colOff>
      <xdr:row>70</xdr:row>
      <xdr:rowOff>95250</xdr:rowOff>
    </xdr:from>
    <xdr:to>
      <xdr:col>7</xdr:col>
      <xdr:colOff>1162050</xdr:colOff>
      <xdr:row>82</xdr:row>
      <xdr:rowOff>152400</xdr:rowOff>
    </xdr:to>
    <xdr:graphicFrame macro="">
      <xdr:nvGraphicFramePr>
        <xdr:cNvPr id="21949670"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1257300</xdr:colOff>
      <xdr:row>86</xdr:row>
      <xdr:rowOff>85725</xdr:rowOff>
    </xdr:from>
    <xdr:to>
      <xdr:col>9</xdr:col>
      <xdr:colOff>914400</xdr:colOff>
      <xdr:row>102</xdr:row>
      <xdr:rowOff>152400</xdr:rowOff>
    </xdr:to>
    <xdr:graphicFrame macro="">
      <xdr:nvGraphicFramePr>
        <xdr:cNvPr id="21949671"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695325</xdr:colOff>
      <xdr:row>86</xdr:row>
      <xdr:rowOff>85725</xdr:rowOff>
    </xdr:from>
    <xdr:to>
      <xdr:col>7</xdr:col>
      <xdr:colOff>1152525</xdr:colOff>
      <xdr:row>102</xdr:row>
      <xdr:rowOff>152400</xdr:rowOff>
    </xdr:to>
    <xdr:graphicFrame macro="">
      <xdr:nvGraphicFramePr>
        <xdr:cNvPr id="21949672"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1152525</xdr:colOff>
      <xdr:row>3</xdr:row>
      <xdr:rowOff>152400</xdr:rowOff>
    </xdr:from>
    <xdr:to>
      <xdr:col>9</xdr:col>
      <xdr:colOff>885825</xdr:colOff>
      <xdr:row>15</xdr:row>
      <xdr:rowOff>152400</xdr:rowOff>
    </xdr:to>
    <xdr:graphicFrame macro="">
      <xdr:nvGraphicFramePr>
        <xdr:cNvPr id="2194967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561975</xdr:colOff>
      <xdr:row>3</xdr:row>
      <xdr:rowOff>152400</xdr:rowOff>
    </xdr:from>
    <xdr:to>
      <xdr:col>7</xdr:col>
      <xdr:colOff>1095375</xdr:colOff>
      <xdr:row>15</xdr:row>
      <xdr:rowOff>152400</xdr:rowOff>
    </xdr:to>
    <xdr:graphicFrame macro="">
      <xdr:nvGraphicFramePr>
        <xdr:cNvPr id="21949674"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762000</xdr:colOff>
      <xdr:row>19</xdr:row>
      <xdr:rowOff>152400</xdr:rowOff>
    </xdr:from>
    <xdr:to>
      <xdr:col>7</xdr:col>
      <xdr:colOff>1066800</xdr:colOff>
      <xdr:row>34</xdr:row>
      <xdr:rowOff>85725</xdr:rowOff>
    </xdr:to>
    <xdr:graphicFrame macro="">
      <xdr:nvGraphicFramePr>
        <xdr:cNvPr id="21949675"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1352550</xdr:colOff>
      <xdr:row>19</xdr:row>
      <xdr:rowOff>161925</xdr:rowOff>
    </xdr:from>
    <xdr:to>
      <xdr:col>9</xdr:col>
      <xdr:colOff>990600</xdr:colOff>
      <xdr:row>34</xdr:row>
      <xdr:rowOff>47625</xdr:rowOff>
    </xdr:to>
    <xdr:graphicFrame macro="">
      <xdr:nvGraphicFramePr>
        <xdr:cNvPr id="21949676"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723900</xdr:colOff>
      <xdr:row>106</xdr:row>
      <xdr:rowOff>142875</xdr:rowOff>
    </xdr:from>
    <xdr:to>
      <xdr:col>7</xdr:col>
      <xdr:colOff>1028700</xdr:colOff>
      <xdr:row>121</xdr:row>
      <xdr:rowOff>47625</xdr:rowOff>
    </xdr:to>
    <xdr:graphicFrame macro="">
      <xdr:nvGraphicFramePr>
        <xdr:cNvPr id="21949677"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1314450</xdr:colOff>
      <xdr:row>106</xdr:row>
      <xdr:rowOff>152400</xdr:rowOff>
    </xdr:from>
    <xdr:to>
      <xdr:col>9</xdr:col>
      <xdr:colOff>952500</xdr:colOff>
      <xdr:row>121</xdr:row>
      <xdr:rowOff>9525</xdr:rowOff>
    </xdr:to>
    <xdr:graphicFrame macro="">
      <xdr:nvGraphicFramePr>
        <xdr:cNvPr id="21949678"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0.16907</cdr:x>
      <cdr:y>0.01062</cdr:y>
    </cdr:from>
    <cdr:to>
      <cdr:x>0.86602</cdr:x>
      <cdr:y>0.19767</cdr:y>
    </cdr:to>
    <cdr:sp macro="" textlink="">
      <cdr:nvSpPr>
        <cdr:cNvPr id="3" name="TextBox 2"/>
        <cdr:cNvSpPr txBox="1"/>
      </cdr:nvSpPr>
      <cdr:spPr>
        <a:xfrm xmlns:a="http://schemas.openxmlformats.org/drawingml/2006/main">
          <a:off x="439508" y="27518"/>
          <a:ext cx="2691848" cy="3147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2000"/>
            </a:lnSpc>
          </a:pPr>
          <a:r>
            <a:rPr lang="zh-CN" altLang="en-US" sz="1600" b="1"/>
            <a:t>各类温室气体的范围</a:t>
          </a:r>
          <a:r>
            <a:rPr lang="en-US" altLang="zh-CN" sz="1600" b="1"/>
            <a:t>1</a:t>
          </a:r>
          <a:r>
            <a:rPr lang="zh-CN" altLang="en-US" sz="1600" b="1"/>
            <a:t>排放</a:t>
          </a:r>
        </a:p>
      </cdr:txBody>
    </cdr:sp>
  </cdr:relSizeAnchor>
</c:userShapes>
</file>

<file path=xl/drawings/drawing19.xml><?xml version="1.0" encoding="utf-8"?>
<c:userShapes xmlns:c="http://schemas.openxmlformats.org/drawingml/2006/chart">
  <cdr:relSizeAnchor xmlns:cdr="http://schemas.openxmlformats.org/drawingml/2006/chartDrawing">
    <cdr:from>
      <cdr:x>0.05997</cdr:x>
      <cdr:y>0.00956</cdr:y>
    </cdr:from>
    <cdr:to>
      <cdr:x>0.95366</cdr:x>
      <cdr:y>0.17964</cdr:y>
    </cdr:to>
    <cdr:sp macro="" textlink="">
      <cdr:nvSpPr>
        <cdr:cNvPr id="12857345" name="TextBox 2"/>
        <cdr:cNvSpPr txBox="1">
          <a:spLocks xmlns:a="http://schemas.openxmlformats.org/drawingml/2006/main" noChangeArrowheads="1"/>
        </cdr:cNvSpPr>
      </cdr:nvSpPr>
      <cdr:spPr bwMode="auto">
        <a:xfrm xmlns:a="http://schemas.openxmlformats.org/drawingml/2006/main">
          <a:off x="212820" y="30236"/>
          <a:ext cx="3152966" cy="374394"/>
        </a:xfrm>
        <a:prstGeom xmlns:a="http://schemas.openxmlformats.org/drawingml/2006/main" prst="rect">
          <a:avLst/>
        </a:prstGeom>
        <a:solidFill xmlns:a="http://schemas.openxmlformats.org/drawingml/2006/main">
          <a:sysClr val="window" lastClr="FFFFFF"/>
        </a:solidFill>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lnSpc>
              <a:spcPts val="2000"/>
            </a:lnSpc>
            <a:defRPr sz="1000"/>
          </a:pPr>
          <a:r>
            <a:rPr lang="zh-CN" altLang="en-US" sz="1600" b="1" i="0" u="none" strike="noStrike" baseline="0">
              <a:solidFill>
                <a:srgbClr val="000000"/>
              </a:solidFill>
              <a:latin typeface="宋体"/>
              <a:ea typeface="宋体"/>
            </a:rPr>
            <a:t>按温室气体种类划分的电力排放</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85725</xdr:rowOff>
    </xdr:from>
    <xdr:to>
      <xdr:col>3</xdr:col>
      <xdr:colOff>923925</xdr:colOff>
      <xdr:row>1</xdr:row>
      <xdr:rowOff>0</xdr:rowOff>
    </xdr:to>
    <xdr:pic>
      <xdr:nvPicPr>
        <xdr:cNvPr id="492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85725"/>
          <a:ext cx="9239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0</xdr:row>
      <xdr:rowOff>85725</xdr:rowOff>
    </xdr:from>
    <xdr:to>
      <xdr:col>3</xdr:col>
      <xdr:colOff>923925</xdr:colOff>
      <xdr:row>1</xdr:row>
      <xdr:rowOff>0</xdr:rowOff>
    </xdr:to>
    <xdr:pic>
      <xdr:nvPicPr>
        <xdr:cNvPr id="2832"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85725"/>
          <a:ext cx="9239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228600</xdr:colOff>
      <xdr:row>0</xdr:row>
      <xdr:rowOff>85725</xdr:rowOff>
    </xdr:from>
    <xdr:to>
      <xdr:col>3</xdr:col>
      <xdr:colOff>923925</xdr:colOff>
      <xdr:row>1</xdr:row>
      <xdr:rowOff>0</xdr:rowOff>
    </xdr:to>
    <xdr:pic>
      <xdr:nvPicPr>
        <xdr:cNvPr id="5920"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85725"/>
          <a:ext cx="9239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228600</xdr:colOff>
      <xdr:row>0</xdr:row>
      <xdr:rowOff>85725</xdr:rowOff>
    </xdr:from>
    <xdr:to>
      <xdr:col>3</xdr:col>
      <xdr:colOff>895350</xdr:colOff>
      <xdr:row>0</xdr:row>
      <xdr:rowOff>647700</xdr:rowOff>
    </xdr:to>
    <xdr:pic>
      <xdr:nvPicPr>
        <xdr:cNvPr id="69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85725"/>
          <a:ext cx="8953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228600</xdr:colOff>
      <xdr:row>0</xdr:row>
      <xdr:rowOff>85725</xdr:rowOff>
    </xdr:from>
    <xdr:to>
      <xdr:col>3</xdr:col>
      <xdr:colOff>895350</xdr:colOff>
      <xdr:row>1</xdr:row>
      <xdr:rowOff>0</xdr:rowOff>
    </xdr:to>
    <xdr:pic>
      <xdr:nvPicPr>
        <xdr:cNvPr id="797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85725"/>
          <a:ext cx="8953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228600</xdr:colOff>
      <xdr:row>0</xdr:row>
      <xdr:rowOff>85725</xdr:rowOff>
    </xdr:from>
    <xdr:to>
      <xdr:col>3</xdr:col>
      <xdr:colOff>895350</xdr:colOff>
      <xdr:row>1</xdr:row>
      <xdr:rowOff>0</xdr:rowOff>
    </xdr:to>
    <xdr:pic>
      <xdr:nvPicPr>
        <xdr:cNvPr id="459018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85725"/>
          <a:ext cx="8953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228600</xdr:colOff>
      <xdr:row>0</xdr:row>
      <xdr:rowOff>85725</xdr:rowOff>
    </xdr:from>
    <xdr:to>
      <xdr:col>3</xdr:col>
      <xdr:colOff>895350</xdr:colOff>
      <xdr:row>1</xdr:row>
      <xdr:rowOff>0</xdr:rowOff>
    </xdr:to>
    <xdr:pic>
      <xdr:nvPicPr>
        <xdr:cNvPr id="898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85725"/>
          <a:ext cx="8953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228600</xdr:colOff>
      <xdr:row>0</xdr:row>
      <xdr:rowOff>85725</xdr:rowOff>
    </xdr:from>
    <xdr:to>
      <xdr:col>3</xdr:col>
      <xdr:colOff>895350</xdr:colOff>
      <xdr:row>1</xdr:row>
      <xdr:rowOff>0</xdr:rowOff>
    </xdr:to>
    <xdr:pic>
      <xdr:nvPicPr>
        <xdr:cNvPr id="1000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85725"/>
          <a:ext cx="8953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arbontrust.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O54"/>
  <sheetViews>
    <sheetView showGridLines="0" showRowColHeaders="0" tabSelected="1" workbookViewId="0">
      <selection activeCell="J55" sqref="J55"/>
    </sheetView>
  </sheetViews>
  <sheetFormatPr defaultRowHeight="15"/>
  <cols>
    <col min="1" max="1" width="1.28515625" style="16" customWidth="1"/>
    <col min="2" max="2" width="3.28515625" style="16" customWidth="1"/>
    <col min="3" max="3" width="1.28515625" style="16" customWidth="1"/>
    <col min="4" max="4" width="42.7109375" style="16" customWidth="1"/>
    <col min="5" max="5" width="54.42578125" style="16" customWidth="1"/>
    <col min="6" max="6" width="16.85546875" style="16" customWidth="1"/>
    <col min="7" max="7" width="13.5703125" style="16" customWidth="1"/>
    <col min="8" max="8" width="0.5703125" style="16" customWidth="1"/>
    <col min="9" max="9" width="1.42578125" style="16" customWidth="1"/>
    <col min="10" max="10" width="16.7109375" style="16" customWidth="1"/>
    <col min="11" max="11" width="7.85546875" style="16" customWidth="1"/>
    <col min="12" max="12" width="9.140625" style="16"/>
    <col min="13" max="13" width="10.28515625" style="16" customWidth="1"/>
    <col min="14" max="16384" width="9.140625" style="16"/>
  </cols>
  <sheetData>
    <row r="1" spans="1:15" ht="112.5" customHeight="1">
      <c r="A1" s="77"/>
      <c r="B1" s="77"/>
      <c r="C1" s="77"/>
      <c r="G1" s="282" t="s">
        <v>876</v>
      </c>
      <c r="H1" s="282"/>
      <c r="I1" s="282"/>
      <c r="J1" s="282"/>
      <c r="K1" s="282"/>
      <c r="L1" s="282"/>
      <c r="M1" s="282"/>
      <c r="O1" s="203" t="str">
        <f>'Dropdown menus'!F3</f>
        <v>Equity Share 股权比例</v>
      </c>
    </row>
    <row r="2" spans="1:15" ht="27" customHeight="1">
      <c r="D2" s="128" t="s">
        <v>498</v>
      </c>
      <c r="G2" s="295" t="s">
        <v>816</v>
      </c>
      <c r="H2" s="295"/>
      <c r="I2" s="295"/>
      <c r="J2" s="295"/>
      <c r="K2" s="295"/>
      <c r="L2" s="295"/>
      <c r="M2" s="295"/>
      <c r="O2" s="203" t="str">
        <f>'Dropdown menus'!F4</f>
        <v>Financial Control 财务控制</v>
      </c>
    </row>
    <row r="3" spans="1:15" ht="15.75">
      <c r="D3" s="18" t="s">
        <v>204</v>
      </c>
      <c r="G3" s="295"/>
      <c r="H3" s="295"/>
      <c r="I3" s="295"/>
      <c r="J3" s="295"/>
      <c r="K3" s="295"/>
      <c r="L3" s="295"/>
      <c r="M3" s="295"/>
      <c r="O3" s="203" t="str">
        <f>'Dropdown menus'!F5</f>
        <v>Operational Control 运营控制</v>
      </c>
    </row>
    <row r="4" spans="1:15" ht="7.5" customHeight="1" thickBot="1">
      <c r="G4" s="295"/>
      <c r="H4" s="295"/>
      <c r="I4" s="295"/>
      <c r="J4" s="295"/>
      <c r="K4" s="295"/>
      <c r="L4" s="295"/>
      <c r="M4" s="295"/>
      <c r="O4" s="203"/>
    </row>
    <row r="5" spans="1:15" ht="16.5" thickTop="1" thickBot="1">
      <c r="B5" s="88" t="s">
        <v>225</v>
      </c>
      <c r="D5" s="53" t="s">
        <v>275</v>
      </c>
      <c r="E5" s="296"/>
      <c r="F5" s="22"/>
      <c r="G5" s="295"/>
      <c r="H5" s="295"/>
      <c r="I5" s="295"/>
      <c r="J5" s="295"/>
      <c r="K5" s="295"/>
      <c r="L5" s="295"/>
      <c r="M5" s="295"/>
    </row>
    <row r="6" spans="1:15" ht="16.5" thickTop="1" thickBot="1">
      <c r="B6" s="88" t="s">
        <v>226</v>
      </c>
      <c r="D6" s="54" t="s">
        <v>205</v>
      </c>
      <c r="E6" s="297"/>
      <c r="F6" s="22"/>
      <c r="G6" s="295"/>
      <c r="H6" s="295"/>
      <c r="I6" s="295"/>
      <c r="J6" s="295"/>
      <c r="K6" s="295"/>
      <c r="L6" s="295"/>
      <c r="M6" s="295"/>
    </row>
    <row r="7" spans="1:15" ht="16.5" thickTop="1" thickBot="1">
      <c r="D7" s="22"/>
      <c r="E7" s="22"/>
      <c r="F7" s="22"/>
      <c r="G7" s="295"/>
      <c r="H7" s="295"/>
      <c r="I7" s="295"/>
      <c r="J7" s="295"/>
      <c r="K7" s="295"/>
      <c r="L7" s="295"/>
      <c r="M7" s="295"/>
    </row>
    <row r="8" spans="1:15">
      <c r="D8" s="53" t="s">
        <v>755</v>
      </c>
      <c r="E8" s="296"/>
      <c r="F8" s="22"/>
      <c r="G8" s="234" t="s">
        <v>817</v>
      </c>
      <c r="H8" s="219"/>
      <c r="I8" s="219"/>
      <c r="J8" s="219"/>
      <c r="K8" s="219"/>
      <c r="L8" s="219"/>
    </row>
    <row r="9" spans="1:15" ht="17.25" customHeight="1" thickBot="1">
      <c r="D9" s="54" t="s">
        <v>512</v>
      </c>
      <c r="E9" s="297"/>
      <c r="F9" s="22"/>
      <c r="G9" s="302" t="s">
        <v>858</v>
      </c>
      <c r="H9" s="302"/>
      <c r="I9" s="302"/>
      <c r="J9" s="302"/>
      <c r="K9" s="302"/>
      <c r="L9" s="302"/>
      <c r="M9" s="302"/>
    </row>
    <row r="10" spans="1:15" ht="15.75" thickBot="1">
      <c r="D10" s="22"/>
      <c r="E10" s="22"/>
      <c r="F10" s="22"/>
      <c r="G10" s="302"/>
      <c r="H10" s="302"/>
      <c r="I10" s="302"/>
      <c r="J10" s="302"/>
      <c r="K10" s="302"/>
      <c r="L10" s="302"/>
      <c r="M10" s="302"/>
    </row>
    <row r="11" spans="1:15">
      <c r="D11" s="53" t="s">
        <v>386</v>
      </c>
      <c r="E11" s="300"/>
      <c r="F11" s="22"/>
      <c r="G11" s="302"/>
      <c r="H11" s="302"/>
      <c r="I11" s="302"/>
      <c r="J11" s="302"/>
      <c r="K11" s="302"/>
      <c r="L11" s="302"/>
      <c r="M11" s="302"/>
    </row>
    <row r="12" spans="1:15" ht="15.75" thickBot="1">
      <c r="D12" s="223" t="s">
        <v>206</v>
      </c>
      <c r="E12" s="301"/>
      <c r="F12" s="22"/>
      <c r="G12" s="302"/>
      <c r="H12" s="302"/>
      <c r="I12" s="302"/>
      <c r="J12" s="302"/>
      <c r="K12" s="302"/>
      <c r="L12" s="302"/>
      <c r="M12" s="302"/>
    </row>
    <row r="13" spans="1:15">
      <c r="D13" s="53" t="s">
        <v>387</v>
      </c>
      <c r="E13" s="300"/>
      <c r="F13" s="22"/>
      <c r="G13" s="302"/>
      <c r="H13" s="302"/>
      <c r="I13" s="302"/>
      <c r="J13" s="302"/>
      <c r="K13" s="302"/>
      <c r="L13" s="302"/>
      <c r="M13" s="302"/>
    </row>
    <row r="14" spans="1:15" ht="15.75" thickBot="1">
      <c r="D14" s="223" t="s">
        <v>207</v>
      </c>
      <c r="E14" s="301"/>
      <c r="F14" s="22"/>
      <c r="G14" s="302"/>
      <c r="H14" s="302"/>
      <c r="I14" s="302"/>
      <c r="J14" s="302"/>
      <c r="K14" s="302"/>
      <c r="L14" s="302"/>
      <c r="M14" s="302"/>
    </row>
    <row r="15" spans="1:15" ht="15.75" thickBot="1">
      <c r="D15" s="22"/>
      <c r="E15" s="22"/>
      <c r="F15" s="22"/>
      <c r="G15" s="302"/>
      <c r="H15" s="302"/>
      <c r="I15" s="302"/>
      <c r="J15" s="302"/>
      <c r="K15" s="302"/>
      <c r="L15" s="302"/>
      <c r="M15" s="302"/>
    </row>
    <row r="16" spans="1:15" ht="16.5" thickTop="1" thickBot="1">
      <c r="B16" s="88" t="s">
        <v>225</v>
      </c>
      <c r="D16" s="53" t="s">
        <v>788</v>
      </c>
      <c r="E16" s="298" t="s">
        <v>853</v>
      </c>
      <c r="F16" s="22"/>
      <c r="G16" s="302"/>
      <c r="H16" s="302"/>
      <c r="I16" s="302"/>
      <c r="J16" s="302"/>
      <c r="K16" s="302"/>
      <c r="L16" s="302"/>
      <c r="M16" s="302"/>
    </row>
    <row r="17" spans="2:13" ht="16.5" thickTop="1" thickBot="1">
      <c r="B17" s="88" t="s">
        <v>226</v>
      </c>
      <c r="D17" s="54" t="s">
        <v>756</v>
      </c>
      <c r="E17" s="299"/>
      <c r="F17" s="22"/>
      <c r="G17" s="302"/>
      <c r="H17" s="302"/>
      <c r="I17" s="302"/>
      <c r="J17" s="302"/>
      <c r="K17" s="302"/>
      <c r="L17" s="302"/>
      <c r="M17" s="302"/>
    </row>
    <row r="18" spans="2:13" ht="15.75" thickTop="1">
      <c r="D18" s="22"/>
      <c r="E18" s="22"/>
      <c r="F18" s="22"/>
      <c r="G18" s="302"/>
      <c r="H18" s="302"/>
      <c r="I18" s="302"/>
      <c r="J18" s="302"/>
      <c r="K18" s="302"/>
      <c r="L18" s="302"/>
      <c r="M18" s="302"/>
    </row>
    <row r="19" spans="2:13">
      <c r="D19" s="16" t="s">
        <v>276</v>
      </c>
      <c r="E19" s="22"/>
      <c r="F19" s="22"/>
      <c r="G19" s="302"/>
      <c r="H19" s="302"/>
      <c r="I19" s="302"/>
      <c r="J19" s="302"/>
      <c r="K19" s="302"/>
      <c r="L19" s="302"/>
      <c r="M19" s="302"/>
    </row>
    <row r="20" spans="2:13">
      <c r="D20" s="22" t="s">
        <v>219</v>
      </c>
      <c r="E20" s="22"/>
      <c r="F20" s="22"/>
      <c r="G20" s="302"/>
      <c r="H20" s="302"/>
      <c r="I20" s="302"/>
      <c r="J20" s="302"/>
      <c r="K20" s="302"/>
      <c r="L20" s="302"/>
      <c r="M20" s="302"/>
    </row>
    <row r="21" spans="2:13">
      <c r="D21" s="22"/>
      <c r="E21" s="22"/>
      <c r="F21" s="22"/>
      <c r="G21" s="302"/>
      <c r="H21" s="302"/>
      <c r="I21" s="302"/>
      <c r="J21" s="302"/>
      <c r="K21" s="302"/>
      <c r="L21" s="302"/>
      <c r="M21" s="302"/>
    </row>
    <row r="22" spans="2:13" ht="18.75">
      <c r="D22" s="75" t="s">
        <v>277</v>
      </c>
      <c r="E22" s="22"/>
      <c r="F22" s="22"/>
      <c r="G22" s="302"/>
      <c r="H22" s="302"/>
      <c r="I22" s="302"/>
      <c r="J22" s="302"/>
      <c r="K22" s="302"/>
      <c r="L22" s="302"/>
      <c r="M22" s="302"/>
    </row>
    <row r="23" spans="2:13" ht="16.5" customHeight="1">
      <c r="D23" s="76" t="s">
        <v>220</v>
      </c>
      <c r="E23" s="22"/>
      <c r="F23" s="22"/>
      <c r="H23" s="218"/>
      <c r="I23" s="218"/>
      <c r="K23" s="218"/>
      <c r="L23" s="218"/>
    </row>
    <row r="24" spans="2:13" ht="15.75" thickBot="1">
      <c r="D24" s="20" t="s">
        <v>221</v>
      </c>
      <c r="E24" s="74" t="s">
        <v>222</v>
      </c>
      <c r="F24" s="22"/>
      <c r="G24" s="22"/>
      <c r="L24" s="26"/>
    </row>
    <row r="25" spans="2:13" ht="15.75" customHeight="1">
      <c r="D25" s="53" t="s">
        <v>777</v>
      </c>
      <c r="E25" s="286" t="s">
        <v>389</v>
      </c>
      <c r="F25" s="287"/>
      <c r="G25" s="287"/>
      <c r="H25" s="287"/>
      <c r="I25" s="288"/>
      <c r="L25" s="26"/>
    </row>
    <row r="26" spans="2:13" ht="15.75" customHeight="1" thickBot="1">
      <c r="D26" s="54" t="s">
        <v>258</v>
      </c>
      <c r="E26" s="283" t="s">
        <v>263</v>
      </c>
      <c r="F26" s="284"/>
      <c r="G26" s="284"/>
      <c r="H26" s="284"/>
      <c r="I26" s="285"/>
      <c r="L26" s="26"/>
    </row>
    <row r="27" spans="2:13" ht="15.75" customHeight="1">
      <c r="D27" s="53" t="s">
        <v>778</v>
      </c>
      <c r="E27" s="286" t="s">
        <v>390</v>
      </c>
      <c r="F27" s="287"/>
      <c r="G27" s="287"/>
      <c r="H27" s="287"/>
      <c r="I27" s="288"/>
      <c r="L27" s="26"/>
    </row>
    <row r="28" spans="2:13" ht="15.75" customHeight="1" thickBot="1">
      <c r="D28" s="54" t="s">
        <v>278</v>
      </c>
      <c r="E28" s="283" t="s">
        <v>264</v>
      </c>
      <c r="F28" s="284"/>
      <c r="G28" s="284"/>
      <c r="H28" s="284"/>
      <c r="I28" s="285"/>
      <c r="L28" s="26"/>
    </row>
    <row r="29" spans="2:13" ht="15.75" customHeight="1">
      <c r="D29" s="53" t="s">
        <v>792</v>
      </c>
      <c r="E29" s="286" t="s">
        <v>391</v>
      </c>
      <c r="F29" s="287"/>
      <c r="G29" s="287"/>
      <c r="H29" s="287"/>
      <c r="I29" s="288"/>
      <c r="L29" s="26"/>
    </row>
    <row r="30" spans="2:13" ht="15.75" customHeight="1" thickBot="1">
      <c r="D30" s="54" t="s">
        <v>259</v>
      </c>
      <c r="E30" s="283" t="s">
        <v>265</v>
      </c>
      <c r="F30" s="284"/>
      <c r="G30" s="284"/>
      <c r="H30" s="284"/>
      <c r="I30" s="285"/>
    </row>
    <row r="31" spans="2:13" ht="15.75" customHeight="1">
      <c r="D31" s="53" t="s">
        <v>793</v>
      </c>
      <c r="E31" s="286" t="s">
        <v>392</v>
      </c>
      <c r="F31" s="287"/>
      <c r="G31" s="287"/>
      <c r="H31" s="287"/>
      <c r="I31" s="288"/>
    </row>
    <row r="32" spans="2:13" ht="15.75" customHeight="1" thickBot="1">
      <c r="D32" s="54" t="s">
        <v>260</v>
      </c>
      <c r="E32" s="283" t="s">
        <v>266</v>
      </c>
      <c r="F32" s="284"/>
      <c r="G32" s="284"/>
      <c r="H32" s="284"/>
      <c r="I32" s="285"/>
    </row>
    <row r="33" spans="4:10" ht="15.75" customHeight="1">
      <c r="D33" s="220" t="s">
        <v>779</v>
      </c>
      <c r="E33" s="286" t="s">
        <v>393</v>
      </c>
      <c r="F33" s="287"/>
      <c r="G33" s="287"/>
      <c r="H33" s="287"/>
      <c r="I33" s="288"/>
    </row>
    <row r="34" spans="4:10" ht="15.75" customHeight="1" thickBot="1">
      <c r="D34" s="54" t="s">
        <v>261</v>
      </c>
      <c r="E34" s="283" t="s">
        <v>267</v>
      </c>
      <c r="F34" s="284"/>
      <c r="G34" s="284"/>
      <c r="H34" s="284"/>
      <c r="I34" s="285"/>
    </row>
    <row r="35" spans="4:10" ht="15.75" customHeight="1">
      <c r="D35" s="221" t="s">
        <v>780</v>
      </c>
      <c r="E35" s="289" t="s">
        <v>787</v>
      </c>
      <c r="F35" s="287"/>
      <c r="G35" s="287"/>
      <c r="H35" s="287"/>
      <c r="I35" s="288"/>
    </row>
    <row r="36" spans="4:10" ht="15.75" customHeight="1" thickBot="1">
      <c r="D36" s="222" t="s">
        <v>717</v>
      </c>
      <c r="E36" s="283" t="s">
        <v>725</v>
      </c>
      <c r="F36" s="284"/>
      <c r="G36" s="284"/>
      <c r="H36" s="284"/>
      <c r="I36" s="285"/>
    </row>
    <row r="37" spans="4:10" ht="15.75" customHeight="1">
      <c r="D37" s="220" t="s">
        <v>781</v>
      </c>
      <c r="E37" s="286" t="s">
        <v>394</v>
      </c>
      <c r="F37" s="287"/>
      <c r="G37" s="287"/>
      <c r="H37" s="287"/>
      <c r="I37" s="288"/>
      <c r="J37" s="202"/>
    </row>
    <row r="38" spans="4:10" ht="15.75" customHeight="1" thickBot="1">
      <c r="D38" s="54" t="s">
        <v>718</v>
      </c>
      <c r="E38" s="283" t="s">
        <v>268</v>
      </c>
      <c r="F38" s="284"/>
      <c r="G38" s="284"/>
      <c r="H38" s="284"/>
      <c r="I38" s="285"/>
      <c r="J38" s="156"/>
    </row>
    <row r="39" spans="4:10" ht="15.75" customHeight="1">
      <c r="D39" s="220" t="s">
        <v>782</v>
      </c>
      <c r="E39" s="286" t="s">
        <v>395</v>
      </c>
      <c r="F39" s="287"/>
      <c r="G39" s="287"/>
      <c r="H39" s="287"/>
      <c r="I39" s="288"/>
    </row>
    <row r="40" spans="4:10" ht="15.75" customHeight="1" thickBot="1">
      <c r="D40" s="54" t="s">
        <v>719</v>
      </c>
      <c r="E40" s="283" t="s">
        <v>269</v>
      </c>
      <c r="F40" s="284"/>
      <c r="G40" s="284"/>
      <c r="H40" s="284"/>
      <c r="I40" s="285"/>
    </row>
    <row r="41" spans="4:10" ht="15.75" customHeight="1">
      <c r="D41" s="220" t="s">
        <v>794</v>
      </c>
      <c r="E41" s="286" t="s">
        <v>396</v>
      </c>
      <c r="F41" s="287"/>
      <c r="G41" s="287"/>
      <c r="H41" s="287"/>
      <c r="I41" s="288"/>
    </row>
    <row r="42" spans="4:10" ht="15.75" customHeight="1" thickBot="1">
      <c r="D42" s="54" t="s">
        <v>720</v>
      </c>
      <c r="E42" s="283" t="s">
        <v>270</v>
      </c>
      <c r="F42" s="284"/>
      <c r="G42" s="284"/>
      <c r="H42" s="284"/>
      <c r="I42" s="285"/>
    </row>
    <row r="43" spans="4:10" ht="15.75" customHeight="1">
      <c r="D43" s="220" t="s">
        <v>783</v>
      </c>
      <c r="E43" s="292" t="s">
        <v>397</v>
      </c>
      <c r="F43" s="293"/>
      <c r="G43" s="293"/>
      <c r="H43" s="293"/>
      <c r="I43" s="294"/>
    </row>
    <row r="44" spans="4:10" ht="15.75" customHeight="1" thickBot="1">
      <c r="D44" s="54" t="s">
        <v>721</v>
      </c>
      <c r="E44" s="283" t="s">
        <v>271</v>
      </c>
      <c r="F44" s="284"/>
      <c r="G44" s="284"/>
      <c r="H44" s="284"/>
      <c r="I44" s="285"/>
    </row>
    <row r="45" spans="4:10" ht="15.75" customHeight="1">
      <c r="D45" s="220" t="s">
        <v>784</v>
      </c>
      <c r="E45" s="292" t="s">
        <v>398</v>
      </c>
      <c r="F45" s="293"/>
      <c r="G45" s="293"/>
      <c r="H45" s="293"/>
      <c r="I45" s="294"/>
    </row>
    <row r="46" spans="4:10" ht="15.75" customHeight="1" thickBot="1">
      <c r="D46" s="54" t="s">
        <v>722</v>
      </c>
      <c r="E46" s="283" t="s">
        <v>272</v>
      </c>
      <c r="F46" s="284"/>
      <c r="G46" s="284"/>
      <c r="H46" s="284"/>
      <c r="I46" s="285"/>
    </row>
    <row r="47" spans="4:10" ht="15.75" customHeight="1">
      <c r="D47" s="220" t="s">
        <v>785</v>
      </c>
      <c r="E47" s="289" t="s">
        <v>280</v>
      </c>
      <c r="F47" s="287"/>
      <c r="G47" s="287"/>
      <c r="H47" s="287"/>
      <c r="I47" s="288"/>
    </row>
    <row r="48" spans="4:10" ht="15.75" customHeight="1" thickBot="1">
      <c r="D48" s="54" t="s">
        <v>723</v>
      </c>
      <c r="E48" s="283" t="s">
        <v>273</v>
      </c>
      <c r="F48" s="284"/>
      <c r="G48" s="284"/>
      <c r="H48" s="284"/>
      <c r="I48" s="285"/>
    </row>
    <row r="49" spans="4:9" ht="15.75" customHeight="1">
      <c r="D49" s="220" t="s">
        <v>786</v>
      </c>
      <c r="E49" s="286" t="s">
        <v>281</v>
      </c>
      <c r="F49" s="287"/>
      <c r="G49" s="287"/>
      <c r="H49" s="287"/>
      <c r="I49" s="288"/>
    </row>
    <row r="50" spans="4:9" ht="15.75" customHeight="1" thickBot="1">
      <c r="D50" s="54" t="s">
        <v>724</v>
      </c>
      <c r="E50" s="283" t="s">
        <v>274</v>
      </c>
      <c r="F50" s="284"/>
      <c r="G50" s="284"/>
      <c r="H50" s="284"/>
      <c r="I50" s="285"/>
    </row>
    <row r="51" spans="4:9" ht="15.75" thickBot="1">
      <c r="D51" s="22"/>
    </row>
    <row r="52" spans="4:9" ht="30.75" thickTop="1">
      <c r="D52" s="274" t="s">
        <v>883</v>
      </c>
      <c r="E52" s="275"/>
    </row>
    <row r="53" spans="4:9" ht="78.75" customHeight="1" thickBot="1">
      <c r="D53" s="290" t="s">
        <v>884</v>
      </c>
      <c r="E53" s="291"/>
    </row>
    <row r="54" spans="4:9" ht="15.75" thickTop="1"/>
  </sheetData>
  <dataConsolidate/>
  <mergeCells count="35">
    <mergeCell ref="E5:E6"/>
    <mergeCell ref="E11:E12"/>
    <mergeCell ref="E13:E14"/>
    <mergeCell ref="E25:I25"/>
    <mergeCell ref="G9:M22"/>
    <mergeCell ref="D53:E53"/>
    <mergeCell ref="E29:I29"/>
    <mergeCell ref="E38:I38"/>
    <mergeCell ref="E36:I36"/>
    <mergeCell ref="E41:I41"/>
    <mergeCell ref="E43:I43"/>
    <mergeCell ref="E32:I32"/>
    <mergeCell ref="E49:I49"/>
    <mergeCell ref="E50:I50"/>
    <mergeCell ref="E44:I44"/>
    <mergeCell ref="E45:I45"/>
    <mergeCell ref="E46:I46"/>
    <mergeCell ref="E47:I47"/>
    <mergeCell ref="E48:I48"/>
    <mergeCell ref="G1:M1"/>
    <mergeCell ref="E42:I42"/>
    <mergeCell ref="E27:I27"/>
    <mergeCell ref="E28:I28"/>
    <mergeCell ref="E39:I39"/>
    <mergeCell ref="E40:I40"/>
    <mergeCell ref="E30:I30"/>
    <mergeCell ref="E31:I31"/>
    <mergeCell ref="E35:I35"/>
    <mergeCell ref="E33:I33"/>
    <mergeCell ref="E34:I34"/>
    <mergeCell ref="E37:I37"/>
    <mergeCell ref="G2:M7"/>
    <mergeCell ref="E26:I26"/>
    <mergeCell ref="E8:E9"/>
    <mergeCell ref="E16:E17"/>
  </mergeCells>
  <phoneticPr fontId="6" type="noConversion"/>
  <dataValidations count="6">
    <dataValidation allowBlank="1" showInputMessage="1" showErrorMessage="1" sqref="D51 D20:D21 D23 D28:D29 D26 D31 D33 D37 D49 D39 D43 D45 D47 D41 E18:E29 F28:G29 D5:D18 E5:E15 F5:F24 G24"/>
    <dataValidation allowBlank="1" showInputMessage="1" showErrorMessage="1" promptTitle="帮助" prompt="输入您公司的全部信息。报告期需持续12个月。" sqref="B5"/>
    <dataValidation allowBlank="1" showInputMessage="1" showErrorMessage="1" promptTitle="HELP:" prompt="Enter the overall details for your site. The reporting period needs to have a 12 month duration." sqref="B6"/>
    <dataValidation type="list" allowBlank="1" showInputMessage="1" showErrorMessage="1" sqref="E16:E17">
      <formula1>ConsolidationApproach</formula1>
    </dataValidation>
    <dataValidation allowBlank="1" showInputMessage="1" showErrorMessage="1" promptTitle="HELP:" prompt="Select the consolidation approach, which defines the boundary of your organisation - see instructions for more information" sqref="B17"/>
    <dataValidation allowBlank="1" showInputMessage="1" showErrorMessage="1" promptTitle="帮助" prompt="选择您的合并方法，这样可以定义您组织的边界（更多信息请参见说明）" sqref="B16"/>
  </dataValidations>
  <hyperlinks>
    <hyperlink ref="G8" r:id="rId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U38"/>
  <sheetViews>
    <sheetView showGridLines="0" showRowColHeaders="0" zoomScale="95" zoomScaleNormal="95" workbookViewId="0">
      <selection activeCell="B1" sqref="B1"/>
    </sheetView>
  </sheetViews>
  <sheetFormatPr defaultRowHeight="15"/>
  <cols>
    <col min="1" max="1" width="1.28515625" style="16" customWidth="1"/>
    <col min="2" max="2" width="3.28515625" style="16" customWidth="1"/>
    <col min="3" max="3" width="1.28515625" style="16" customWidth="1"/>
    <col min="4" max="4" width="42.140625" style="16" bestFit="1" customWidth="1"/>
    <col min="5" max="10" width="16.7109375" style="16" customWidth="1"/>
    <col min="11" max="11" width="28.85546875" style="16" bestFit="1" customWidth="1"/>
    <col min="12" max="12" width="9.140625" style="16"/>
    <col min="13" max="13" width="37.7109375" style="16" hidden="1" customWidth="1"/>
    <col min="14" max="19" width="9.140625" style="16" hidden="1" customWidth="1"/>
    <col min="20" max="20" width="0" style="16" hidden="1" customWidth="1"/>
    <col min="21" max="16384" width="9.140625" style="16"/>
  </cols>
  <sheetData>
    <row r="1" spans="1:21" ht="52.5" customHeight="1">
      <c r="A1" s="77"/>
      <c r="B1" s="77"/>
      <c r="C1" s="77"/>
      <c r="I1" s="22"/>
      <c r="J1" s="22"/>
      <c r="K1" s="22"/>
      <c r="L1" s="22"/>
      <c r="M1" s="22"/>
      <c r="N1" s="22"/>
      <c r="O1" s="22"/>
      <c r="P1" s="22"/>
      <c r="Q1" s="22"/>
      <c r="R1" s="22"/>
      <c r="S1" s="22"/>
      <c r="T1" s="22"/>
      <c r="U1" s="22"/>
    </row>
    <row r="2" spans="1:21" ht="22.5">
      <c r="D2" s="17" t="s">
        <v>309</v>
      </c>
      <c r="I2" s="22"/>
      <c r="J2" s="22"/>
      <c r="K2" s="22"/>
      <c r="L2" s="46"/>
      <c r="M2" s="46"/>
      <c r="N2" s="22"/>
      <c r="O2" s="22"/>
      <c r="P2" s="22"/>
      <c r="Q2" s="22"/>
      <c r="R2" s="22"/>
      <c r="S2" s="22"/>
      <c r="T2" s="22"/>
      <c r="U2" s="22"/>
    </row>
    <row r="3" spans="1:21" ht="15.75">
      <c r="D3" s="18" t="s">
        <v>11</v>
      </c>
      <c r="I3" s="22"/>
      <c r="J3" s="22"/>
      <c r="K3" s="22"/>
      <c r="L3" s="47"/>
      <c r="M3" s="47"/>
      <c r="N3" s="22"/>
      <c r="O3" s="22"/>
      <c r="P3" s="22"/>
      <c r="Q3" s="22"/>
      <c r="R3" s="22"/>
      <c r="S3" s="22"/>
      <c r="T3" s="22"/>
      <c r="U3" s="22"/>
    </row>
    <row r="4" spans="1:21" ht="7.5" customHeight="1" thickBot="1">
      <c r="I4" s="22"/>
      <c r="J4" s="22"/>
      <c r="K4" s="22"/>
      <c r="L4" s="22"/>
      <c r="M4" s="22"/>
      <c r="N4" s="22"/>
      <c r="O4" s="22"/>
      <c r="P4" s="22"/>
      <c r="Q4" s="22"/>
      <c r="R4" s="22"/>
      <c r="S4" s="22"/>
      <c r="T4" s="22"/>
      <c r="U4" s="22"/>
    </row>
    <row r="5" spans="1:21" ht="16.5" thickTop="1" thickBot="1">
      <c r="B5" s="88" t="s">
        <v>225</v>
      </c>
      <c r="D5" s="48"/>
      <c r="E5" s="318" t="s">
        <v>428</v>
      </c>
      <c r="F5" s="318"/>
      <c r="G5" s="318"/>
      <c r="H5" s="318"/>
      <c r="I5" s="318"/>
      <c r="J5" s="319"/>
      <c r="K5" s="112" t="s">
        <v>425</v>
      </c>
      <c r="L5" s="49"/>
      <c r="M5" s="16" t="s">
        <v>41</v>
      </c>
      <c r="N5" s="49"/>
    </row>
    <row r="6" spans="1:21" ht="16.5" thickTop="1" thickBot="1">
      <c r="B6" s="88" t="s">
        <v>226</v>
      </c>
      <c r="D6" s="50"/>
      <c r="E6" s="320" t="s">
        <v>230</v>
      </c>
      <c r="F6" s="320"/>
      <c r="G6" s="320"/>
      <c r="H6" s="320"/>
      <c r="I6" s="320"/>
      <c r="J6" s="321"/>
      <c r="K6" s="113" t="s">
        <v>424</v>
      </c>
      <c r="M6" s="317" t="s">
        <v>42</v>
      </c>
      <c r="N6" s="317"/>
      <c r="O6" s="317"/>
      <c r="P6" s="317"/>
      <c r="Q6" s="317"/>
      <c r="R6" s="317"/>
    </row>
    <row r="7" spans="1:21" ht="15.75" thickTop="1">
      <c r="D7" s="89" t="s">
        <v>310</v>
      </c>
      <c r="E7" s="57" t="s">
        <v>313</v>
      </c>
      <c r="F7" s="57" t="s">
        <v>419</v>
      </c>
      <c r="G7" s="57" t="s">
        <v>420</v>
      </c>
      <c r="H7" s="57" t="s">
        <v>421</v>
      </c>
      <c r="I7" s="57" t="s">
        <v>422</v>
      </c>
      <c r="J7" s="110" t="s">
        <v>423</v>
      </c>
      <c r="K7" s="115" t="s">
        <v>312</v>
      </c>
      <c r="M7" s="1"/>
      <c r="N7" s="1"/>
      <c r="O7" s="1"/>
      <c r="P7" s="1"/>
      <c r="Q7" s="1"/>
      <c r="R7" s="1"/>
    </row>
    <row r="8" spans="1:21" ht="54.75" thickBot="1">
      <c r="D8" s="58" t="s">
        <v>5</v>
      </c>
      <c r="E8" s="59" t="s">
        <v>30</v>
      </c>
      <c r="F8" s="59" t="s">
        <v>31</v>
      </c>
      <c r="G8" s="59" t="s">
        <v>314</v>
      </c>
      <c r="H8" s="59" t="s">
        <v>33</v>
      </c>
      <c r="I8" s="59" t="s">
        <v>34</v>
      </c>
      <c r="J8" s="111" t="s">
        <v>43</v>
      </c>
      <c r="K8" s="114" t="s">
        <v>250</v>
      </c>
      <c r="M8" s="51" t="s">
        <v>30</v>
      </c>
      <c r="N8" s="51" t="s">
        <v>31</v>
      </c>
      <c r="O8" s="51" t="s">
        <v>32</v>
      </c>
      <c r="P8" s="51" t="s">
        <v>33</v>
      </c>
      <c r="Q8" s="51" t="s">
        <v>34</v>
      </c>
      <c r="R8" s="51" t="s">
        <v>18</v>
      </c>
    </row>
    <row r="9" spans="1:21">
      <c r="D9" s="90" t="s">
        <v>311</v>
      </c>
      <c r="E9" s="330"/>
      <c r="F9" s="331"/>
      <c r="G9" s="331"/>
      <c r="H9" s="331"/>
      <c r="I9" s="332"/>
      <c r="J9" s="333"/>
      <c r="K9" s="116"/>
      <c r="M9" s="51"/>
      <c r="N9" s="51"/>
      <c r="O9" s="51"/>
      <c r="P9" s="51"/>
      <c r="Q9" s="51"/>
      <c r="R9" s="51"/>
    </row>
    <row r="10" spans="1:21">
      <c r="D10" s="52" t="s">
        <v>19</v>
      </c>
      <c r="E10" s="310"/>
      <c r="F10" s="323"/>
      <c r="G10" s="323"/>
      <c r="H10" s="323"/>
      <c r="I10" s="325"/>
      <c r="J10" s="327"/>
      <c r="K10" s="117"/>
      <c r="M10" s="16">
        <f>E9*VLOOKUP($D10,'Reference Data - Waste EFs'!$A:$F,2,FALSE)</f>
        <v>0</v>
      </c>
      <c r="N10" s="16">
        <f>F9*VLOOKUP($D10,'Reference Data - Waste EFs'!$A:$F,3,FALSE)</f>
        <v>0</v>
      </c>
      <c r="O10" s="16">
        <f>G9*VLOOKUP($D10,'Reference Data - Waste EFs'!$A:$F,4,FALSE)</f>
        <v>0</v>
      </c>
      <c r="P10" s="16">
        <f>H9*VLOOKUP($D10,'Reference Data - Waste EFs'!$A:$F,5,FALSE)</f>
        <v>0</v>
      </c>
      <c r="Q10" s="16">
        <f>I9*VLOOKUP($D10,'Reference Data - Waste EFs'!$A:$F,6,FALSE)</f>
        <v>0</v>
      </c>
      <c r="R10" s="16">
        <f>J9*VLOOKUP($D10,'Reference Data - Waste EFs'!$A:$F,2,FALSE)</f>
        <v>0</v>
      </c>
    </row>
    <row r="11" spans="1:21">
      <c r="D11" s="91" t="s">
        <v>426</v>
      </c>
      <c r="E11" s="309"/>
      <c r="F11" s="322"/>
      <c r="G11" s="322"/>
      <c r="H11" s="322"/>
      <c r="I11" s="324"/>
      <c r="J11" s="326"/>
      <c r="K11" s="117"/>
    </row>
    <row r="12" spans="1:21">
      <c r="D12" s="52" t="s">
        <v>427</v>
      </c>
      <c r="E12" s="310"/>
      <c r="F12" s="323"/>
      <c r="G12" s="323"/>
      <c r="H12" s="323"/>
      <c r="I12" s="325"/>
      <c r="J12" s="327"/>
      <c r="K12" s="117"/>
      <c r="M12" s="16">
        <f>E11*VLOOKUP($D12,'Reference Data - Waste EFs'!$A:$F,2,FALSE)</f>
        <v>0</v>
      </c>
      <c r="N12" s="16">
        <f>F11*VLOOKUP($D12,'Reference Data - Waste EFs'!$A:$F,3,FALSE)</f>
        <v>0</v>
      </c>
      <c r="O12" s="16">
        <f>G11*VLOOKUP($D12,'Reference Data - Waste EFs'!$A:$F,4,FALSE)</f>
        <v>0</v>
      </c>
      <c r="P12" s="16">
        <f>H11*VLOOKUP($D12,'Reference Data - Waste EFs'!$A:$F,5,FALSE)</f>
        <v>0</v>
      </c>
      <c r="Q12" s="16">
        <f>I11*VLOOKUP($D12,'Reference Data - Waste EFs'!$A:$F,6,FALSE)</f>
        <v>0</v>
      </c>
      <c r="R12" s="16">
        <f>J11*VLOOKUP($D12,'Reference Data - Waste EFs'!$A:$F,2,FALSE)</f>
        <v>0</v>
      </c>
    </row>
    <row r="13" spans="1:21">
      <c r="D13" s="91" t="s">
        <v>315</v>
      </c>
      <c r="E13" s="309"/>
      <c r="F13" s="309"/>
      <c r="G13" s="309"/>
      <c r="H13" s="309"/>
      <c r="I13" s="315"/>
      <c r="J13" s="312"/>
      <c r="K13" s="118"/>
    </row>
    <row r="14" spans="1:21">
      <c r="D14" s="52" t="s">
        <v>21</v>
      </c>
      <c r="E14" s="310"/>
      <c r="F14" s="310"/>
      <c r="G14" s="310"/>
      <c r="H14" s="310"/>
      <c r="I14" s="316"/>
      <c r="J14" s="314"/>
      <c r="K14" s="118"/>
      <c r="M14" s="16">
        <f>E13*VLOOKUP($D14,'Reference Data - Waste EFs'!$A:$F,2,FALSE)</f>
        <v>0</v>
      </c>
      <c r="N14" s="16">
        <f>F13*VLOOKUP($D14,'Reference Data - Waste EFs'!$A:$F,3,FALSE)</f>
        <v>0</v>
      </c>
      <c r="O14" s="16">
        <f>G13*VLOOKUP($D14,'Reference Data - Waste EFs'!$A:$F,4,FALSE)</f>
        <v>0</v>
      </c>
      <c r="P14" s="16">
        <f>H13*VLOOKUP($D14,'Reference Data - Waste EFs'!$A:$F,5,FALSE)</f>
        <v>0</v>
      </c>
      <c r="Q14" s="16">
        <f>I13*VLOOKUP($D14,'Reference Data - Waste EFs'!$A:$F,6,FALSE)</f>
        <v>0</v>
      </c>
      <c r="R14" s="16">
        <f>J13*VLOOKUP($D14,'Reference Data - Waste EFs'!$A:$F,2,FALSE)</f>
        <v>0</v>
      </c>
    </row>
    <row r="15" spans="1:21">
      <c r="D15" s="91" t="s">
        <v>316</v>
      </c>
      <c r="E15" s="309"/>
      <c r="F15" s="309"/>
      <c r="G15" s="309"/>
      <c r="H15" s="309"/>
      <c r="I15" s="315"/>
      <c r="J15" s="312"/>
      <c r="K15" s="118"/>
    </row>
    <row r="16" spans="1:21">
      <c r="D16" s="52" t="s">
        <v>22</v>
      </c>
      <c r="E16" s="310"/>
      <c r="F16" s="310"/>
      <c r="G16" s="310"/>
      <c r="H16" s="310"/>
      <c r="I16" s="316"/>
      <c r="J16" s="314"/>
      <c r="K16" s="118"/>
      <c r="M16" s="16">
        <f>E15*VLOOKUP($D16,'Reference Data - Waste EFs'!$A:$F,2,FALSE)</f>
        <v>0</v>
      </c>
      <c r="N16" s="16">
        <f>F15*VLOOKUP($D16,'Reference Data - Waste EFs'!$A:$F,3,FALSE)</f>
        <v>0</v>
      </c>
      <c r="O16" s="16">
        <f>G15*VLOOKUP($D16,'Reference Data - Waste EFs'!$A:$F,4,FALSE)</f>
        <v>0</v>
      </c>
      <c r="P16" s="16">
        <f>H15*VLOOKUP($D16,'Reference Data - Waste EFs'!$A:$F,5,FALSE)</f>
        <v>0</v>
      </c>
      <c r="Q16" s="16">
        <f>I15*VLOOKUP($D16,'Reference Data - Waste EFs'!$A:$F,6,FALSE)</f>
        <v>0</v>
      </c>
      <c r="R16" s="16">
        <f>J15*VLOOKUP($D16,'Reference Data - Waste EFs'!$A:$F,2,FALSE)</f>
        <v>0</v>
      </c>
    </row>
    <row r="17" spans="2:18">
      <c r="D17" s="91" t="s">
        <v>429</v>
      </c>
      <c r="E17" s="309"/>
      <c r="F17" s="309"/>
      <c r="G17" s="309"/>
      <c r="H17" s="309"/>
      <c r="I17" s="315"/>
      <c r="J17" s="312"/>
      <c r="K17" s="118"/>
    </row>
    <row r="18" spans="2:18">
      <c r="C18" s="84"/>
      <c r="D18" s="52" t="s">
        <v>23</v>
      </c>
      <c r="E18" s="310"/>
      <c r="F18" s="310"/>
      <c r="G18" s="310"/>
      <c r="H18" s="310"/>
      <c r="I18" s="316"/>
      <c r="J18" s="314"/>
      <c r="K18" s="118"/>
      <c r="M18" s="16">
        <f>E17*VLOOKUP($D18,'Reference Data - Waste EFs'!$A:$F,2,FALSE)</f>
        <v>0</v>
      </c>
      <c r="N18" s="16">
        <f>F17*VLOOKUP($D18,'Reference Data - Waste EFs'!$A:$F,3,FALSE)</f>
        <v>0</v>
      </c>
      <c r="O18" s="16">
        <f>G17*VLOOKUP($D18,'Reference Data - Waste EFs'!$A:$F,4,FALSE)</f>
        <v>0</v>
      </c>
      <c r="P18" s="16">
        <f>H17*VLOOKUP($D18,'Reference Data - Waste EFs'!$A:$F,5,FALSE)</f>
        <v>0</v>
      </c>
      <c r="Q18" s="16">
        <f>I17*VLOOKUP($D18,'Reference Data - Waste EFs'!$A:$F,6,FALSE)</f>
        <v>0</v>
      </c>
      <c r="R18" s="16">
        <f>J17*VLOOKUP($D18,'Reference Data - Waste EFs'!$A:$F,2,FALSE)</f>
        <v>0</v>
      </c>
    </row>
    <row r="19" spans="2:18">
      <c r="C19" s="84"/>
      <c r="D19" s="91" t="s">
        <v>317</v>
      </c>
      <c r="E19" s="309"/>
      <c r="F19" s="309"/>
      <c r="G19" s="309"/>
      <c r="H19" s="309"/>
      <c r="I19" s="315"/>
      <c r="J19" s="312"/>
      <c r="K19" s="118"/>
    </row>
    <row r="20" spans="2:18">
      <c r="B20" s="22"/>
      <c r="C20" s="22"/>
      <c r="D20" s="52" t="s">
        <v>24</v>
      </c>
      <c r="E20" s="310"/>
      <c r="F20" s="310"/>
      <c r="G20" s="310"/>
      <c r="H20" s="310"/>
      <c r="I20" s="316"/>
      <c r="J20" s="314"/>
      <c r="K20" s="118"/>
      <c r="M20" s="16">
        <f>E19*VLOOKUP($D20,'Reference Data - Waste EFs'!$A:$F,2,FALSE)</f>
        <v>0</v>
      </c>
      <c r="N20" s="16">
        <f>F19*VLOOKUP($D20,'Reference Data - Waste EFs'!$A:$F,3,FALSE)</f>
        <v>0</v>
      </c>
      <c r="O20" s="16">
        <f>G19*VLOOKUP($D20,'Reference Data - Waste EFs'!$A:$F,4,FALSE)</f>
        <v>0</v>
      </c>
      <c r="P20" s="16">
        <f>H19*VLOOKUP($D20,'Reference Data - Waste EFs'!$A:$F,5,FALSE)</f>
        <v>0</v>
      </c>
      <c r="Q20" s="16">
        <f>I19*VLOOKUP($D20,'Reference Data - Waste EFs'!$A:$F,6,FALSE)</f>
        <v>0</v>
      </c>
      <c r="R20" s="16">
        <f>J19*VLOOKUP($D20,'Reference Data - Waste EFs'!$A:$F,2,FALSE)</f>
        <v>0</v>
      </c>
    </row>
    <row r="21" spans="2:18">
      <c r="B21" s="22"/>
      <c r="C21" s="22"/>
      <c r="D21" s="91" t="s">
        <v>431</v>
      </c>
      <c r="E21" s="309"/>
      <c r="F21" s="309"/>
      <c r="G21" s="309"/>
      <c r="H21" s="309"/>
      <c r="I21" s="309"/>
      <c r="J21" s="312"/>
      <c r="K21" s="118"/>
    </row>
    <row r="22" spans="2:18">
      <c r="B22" s="22"/>
      <c r="C22" s="22"/>
      <c r="D22" s="52" t="s">
        <v>430</v>
      </c>
      <c r="E22" s="310"/>
      <c r="F22" s="310"/>
      <c r="G22" s="310"/>
      <c r="H22" s="310"/>
      <c r="I22" s="310"/>
      <c r="J22" s="314"/>
      <c r="K22" s="118"/>
      <c r="M22" s="16">
        <f>E21*VLOOKUP($D22,'Reference Data - Waste EFs'!$A:$F,2,FALSE)</f>
        <v>0</v>
      </c>
      <c r="N22" s="16">
        <f>F21*VLOOKUP($D22,'Reference Data - Waste EFs'!$A:$F,3,FALSE)</f>
        <v>0</v>
      </c>
      <c r="O22" s="16">
        <f>G21*VLOOKUP($D22,'Reference Data - Waste EFs'!$A:$F,4,FALSE)</f>
        <v>0</v>
      </c>
      <c r="P22" s="16">
        <f>H21*VLOOKUP($D22,'Reference Data - Waste EFs'!$A:$F,5,FALSE)</f>
        <v>0</v>
      </c>
      <c r="Q22" s="16">
        <f>I21*VLOOKUP($D22,'Reference Data - Waste EFs'!$A:$F,6,FALSE)</f>
        <v>0</v>
      </c>
      <c r="R22" s="16">
        <f>J21*VLOOKUP($D22,'Reference Data - Waste EFs'!$A:$F,2,FALSE)</f>
        <v>0</v>
      </c>
    </row>
    <row r="23" spans="2:18">
      <c r="B23" s="22"/>
      <c r="C23" s="22"/>
      <c r="D23" s="91" t="s">
        <v>318</v>
      </c>
      <c r="E23" s="309"/>
      <c r="F23" s="309"/>
      <c r="G23" s="309"/>
      <c r="H23" s="309"/>
      <c r="I23" s="309"/>
      <c r="J23" s="312"/>
      <c r="K23" s="118"/>
    </row>
    <row r="24" spans="2:18">
      <c r="D24" s="52" t="s">
        <v>26</v>
      </c>
      <c r="E24" s="310"/>
      <c r="F24" s="310"/>
      <c r="G24" s="310"/>
      <c r="H24" s="310"/>
      <c r="I24" s="310"/>
      <c r="J24" s="314"/>
      <c r="K24" s="118"/>
      <c r="M24" s="16">
        <f>E23*VLOOKUP($D24,'Reference Data - Waste EFs'!$A:$F,2,FALSE)</f>
        <v>0</v>
      </c>
      <c r="N24" s="16">
        <f>F23*VLOOKUP($D24,'Reference Data - Waste EFs'!$A:$F,3,FALSE)</f>
        <v>0</v>
      </c>
      <c r="O24" s="16">
        <f>G23*VLOOKUP($D24,'Reference Data - Waste EFs'!$A:$F,4,FALSE)</f>
        <v>0</v>
      </c>
      <c r="P24" s="16">
        <f>H23*VLOOKUP($D24,'Reference Data - Waste EFs'!$A:$F,5,FALSE)</f>
        <v>0</v>
      </c>
      <c r="Q24" s="16">
        <f>I23*VLOOKUP($D24,'Reference Data - Waste EFs'!$A:$F,6,FALSE)</f>
        <v>0</v>
      </c>
      <c r="R24" s="16">
        <f>J23*VLOOKUP($D24,'Reference Data - Waste EFs'!$A:$F,2,FALSE)</f>
        <v>0</v>
      </c>
    </row>
    <row r="25" spans="2:18">
      <c r="D25" s="91" t="s">
        <v>432</v>
      </c>
      <c r="E25" s="309"/>
      <c r="F25" s="309"/>
      <c r="G25" s="309"/>
      <c r="H25" s="309"/>
      <c r="I25" s="309"/>
      <c r="J25" s="312"/>
      <c r="K25" s="118"/>
    </row>
    <row r="26" spans="2:18">
      <c r="D26" s="52" t="s">
        <v>319</v>
      </c>
      <c r="E26" s="310"/>
      <c r="F26" s="310"/>
      <c r="G26" s="310"/>
      <c r="H26" s="310"/>
      <c r="I26" s="310"/>
      <c r="J26" s="314"/>
      <c r="K26" s="118"/>
      <c r="M26" s="16">
        <f>E25*VLOOKUP($D26,'Reference Data - Waste EFs'!$A:$F,2,FALSE)</f>
        <v>0</v>
      </c>
      <c r="N26" s="16">
        <f>F25*VLOOKUP($D26,'Reference Data - Waste EFs'!$A:$F,3,FALSE)</f>
        <v>0</v>
      </c>
      <c r="O26" s="16">
        <f>G25*VLOOKUP($D26,'Reference Data - Waste EFs'!$A:$F,4,FALSE)</f>
        <v>0</v>
      </c>
      <c r="P26" s="16">
        <f>H25*VLOOKUP($D26,'Reference Data - Waste EFs'!$A:$F,5,FALSE)</f>
        <v>0</v>
      </c>
      <c r="Q26" s="16">
        <f>I25*VLOOKUP($D26,'Reference Data - Waste EFs'!$A:$F,6,FALSE)</f>
        <v>0</v>
      </c>
      <c r="R26" s="16">
        <f>J25*VLOOKUP($D26,'Reference Data - Waste EFs'!$A:$F,2,FALSE)</f>
        <v>0</v>
      </c>
    </row>
    <row r="27" spans="2:18">
      <c r="D27" s="91" t="s">
        <v>433</v>
      </c>
      <c r="E27" s="309"/>
      <c r="F27" s="309"/>
      <c r="G27" s="309"/>
      <c r="H27" s="309"/>
      <c r="I27" s="309"/>
      <c r="J27" s="312"/>
      <c r="K27" s="118"/>
    </row>
    <row r="28" spans="2:18">
      <c r="D28" s="52" t="s">
        <v>28</v>
      </c>
      <c r="E28" s="310"/>
      <c r="F28" s="310"/>
      <c r="G28" s="310"/>
      <c r="H28" s="310"/>
      <c r="I28" s="310"/>
      <c r="J28" s="314"/>
      <c r="K28" s="119"/>
      <c r="M28" s="16">
        <f>E218*VLOOKUP($D28,'Reference Data - Waste EFs'!$A:$F,2,FALSE)</f>
        <v>0</v>
      </c>
      <c r="N28" s="16">
        <f>F27*VLOOKUP($D28,'Reference Data - Waste EFs'!$A:$F,3,FALSE)</f>
        <v>0</v>
      </c>
      <c r="O28" s="16">
        <f>G27*VLOOKUP($D28,'Reference Data - Waste EFs'!$A:$F,4,FALSE)</f>
        <v>0</v>
      </c>
      <c r="P28" s="16">
        <f>H27*VLOOKUP($D28,'Reference Data - Waste EFs'!$A:$F,5,FALSE)</f>
        <v>0</v>
      </c>
      <c r="Q28" s="16">
        <f>I27*VLOOKUP($D28,'Reference Data - Waste EFs'!$A:$F,6,FALSE)</f>
        <v>0</v>
      </c>
      <c r="R28" s="16">
        <f>J27*VLOOKUP($D28,'Reference Data - Waste EFs'!$A:$F,2,FALSE)</f>
        <v>0</v>
      </c>
    </row>
    <row r="29" spans="2:18">
      <c r="D29" s="91" t="s">
        <v>434</v>
      </c>
      <c r="E29" s="309"/>
      <c r="F29" s="309"/>
      <c r="G29" s="309"/>
      <c r="H29" s="309"/>
      <c r="I29" s="309"/>
      <c r="J29" s="312"/>
      <c r="K29" s="328"/>
    </row>
    <row r="30" spans="2:18" ht="15.75" thickBot="1">
      <c r="D30" s="54" t="s">
        <v>29</v>
      </c>
      <c r="E30" s="311"/>
      <c r="F30" s="311"/>
      <c r="G30" s="311"/>
      <c r="H30" s="311"/>
      <c r="I30" s="311"/>
      <c r="J30" s="313"/>
      <c r="K30" s="329"/>
      <c r="M30" s="16">
        <f>E29*VLOOKUP($D30,'Reference Data - Waste EFs'!$A:$F,2,FALSE)</f>
        <v>0</v>
      </c>
      <c r="N30" s="16">
        <f>F29*VLOOKUP($D30,'Reference Data - Waste EFs'!$A:$F,3,FALSE)</f>
        <v>0</v>
      </c>
      <c r="O30" s="16">
        <f>G29*VLOOKUP($D30,'Reference Data - Waste EFs'!$A:$F,4,FALSE)</f>
        <v>0</v>
      </c>
      <c r="P30" s="16">
        <f>H29*VLOOKUP($D30,'Reference Data - Waste EFs'!$A:$F,5,FALSE)</f>
        <v>0</v>
      </c>
      <c r="Q30" s="16">
        <f>I29*VLOOKUP($D30,'Reference Data - Waste EFs'!$A:$F,6,FALSE)</f>
        <v>0</v>
      </c>
      <c r="R30" s="16">
        <f>J29*VLOOKUP($D30,'Reference Data - Waste EFs'!$A:$F,2,FALSE)</f>
        <v>0</v>
      </c>
    </row>
    <row r="33" spans="13:14">
      <c r="M33" s="16" t="s">
        <v>218</v>
      </c>
      <c r="N33" s="16">
        <f>SUM($E$10:$J$30)*'Reference Data - Waste EFs'!B16</f>
        <v>0</v>
      </c>
    </row>
    <row r="36" spans="13:14">
      <c r="M36" s="16" t="s">
        <v>228</v>
      </c>
      <c r="N36" s="16">
        <f>K29*'Reference Data - Waste EFs'!B18</f>
        <v>0</v>
      </c>
    </row>
    <row r="38" spans="13:14">
      <c r="M38" s="16" t="s">
        <v>743</v>
      </c>
      <c r="N38" s="16">
        <f>N36+N33+SUM(M10:R30)</f>
        <v>0</v>
      </c>
    </row>
  </sheetData>
  <sheetProtection sheet="1"/>
  <mergeCells count="70">
    <mergeCell ref="K29:K30"/>
    <mergeCell ref="E9:E10"/>
    <mergeCell ref="F9:F10"/>
    <mergeCell ref="G9:G10"/>
    <mergeCell ref="H9:H10"/>
    <mergeCell ref="I9:I10"/>
    <mergeCell ref="H13:H14"/>
    <mergeCell ref="J9:J10"/>
    <mergeCell ref="G13:G14"/>
    <mergeCell ref="E11:E12"/>
    <mergeCell ref="F13:F14"/>
    <mergeCell ref="E15:E16"/>
    <mergeCell ref="F15:F16"/>
    <mergeCell ref="G15:G16"/>
    <mergeCell ref="H15:H16"/>
    <mergeCell ref="I13:I14"/>
    <mergeCell ref="E13:E14"/>
    <mergeCell ref="E5:J5"/>
    <mergeCell ref="E6:J6"/>
    <mergeCell ref="F11:F12"/>
    <mergeCell ref="G11:G12"/>
    <mergeCell ref="I11:I12"/>
    <mergeCell ref="J11:J12"/>
    <mergeCell ref="H11:H12"/>
    <mergeCell ref="G17:G18"/>
    <mergeCell ref="H17:H18"/>
    <mergeCell ref="M6:R6"/>
    <mergeCell ref="J13:J14"/>
    <mergeCell ref="J15:J16"/>
    <mergeCell ref="I15:I16"/>
    <mergeCell ref="E17:E18"/>
    <mergeCell ref="J19:J20"/>
    <mergeCell ref="E21:E22"/>
    <mergeCell ref="F21:F22"/>
    <mergeCell ref="G21:G22"/>
    <mergeCell ref="H21:H22"/>
    <mergeCell ref="I21:I22"/>
    <mergeCell ref="J21:J22"/>
    <mergeCell ref="E19:E20"/>
    <mergeCell ref="J17:J18"/>
    <mergeCell ref="I17:I18"/>
    <mergeCell ref="F19:F20"/>
    <mergeCell ref="G19:G20"/>
    <mergeCell ref="H19:H20"/>
    <mergeCell ref="I19:I20"/>
    <mergeCell ref="F17:F18"/>
    <mergeCell ref="J23:J24"/>
    <mergeCell ref="E25:E26"/>
    <mergeCell ref="F25:F26"/>
    <mergeCell ref="G25:G26"/>
    <mergeCell ref="J25:J26"/>
    <mergeCell ref="E23:E24"/>
    <mergeCell ref="F23:F24"/>
    <mergeCell ref="G23:G24"/>
    <mergeCell ref="H23:H24"/>
    <mergeCell ref="I23:I24"/>
    <mergeCell ref="H29:H30"/>
    <mergeCell ref="I29:I30"/>
    <mergeCell ref="F29:F30"/>
    <mergeCell ref="G29:G30"/>
    <mergeCell ref="H25:H26"/>
    <mergeCell ref="I25:I26"/>
    <mergeCell ref="E27:E28"/>
    <mergeCell ref="E29:E30"/>
    <mergeCell ref="F27:F28"/>
    <mergeCell ref="G27:G28"/>
    <mergeCell ref="J29:J30"/>
    <mergeCell ref="H27:H28"/>
    <mergeCell ref="I27:I28"/>
    <mergeCell ref="J27:J28"/>
  </mergeCells>
  <phoneticPr fontId="6" type="noConversion"/>
  <dataValidations disablePrompts="1" count="2">
    <dataValidation allowBlank="1" showInputMessage="1" showErrorMessage="1" promptTitle="HELP:" prompt="Enter information relating to waste materials and water on-site, indicating the mass disposed o using each type of processing method" sqref="B6"/>
    <dataValidation allowBlank="1" showInputMessage="1" showErrorMessage="1" promptTitle="帮助" prompt="请输入与废料及场地水相关的信息，说明处理每种废料所使用的具体方法。" sqref="B5"/>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L195"/>
  <sheetViews>
    <sheetView showGridLines="0" showRowColHeaders="0" workbookViewId="0">
      <selection activeCell="D8" sqref="D8"/>
    </sheetView>
  </sheetViews>
  <sheetFormatPr defaultRowHeight="15"/>
  <cols>
    <col min="1" max="1" width="1.28515625" style="16" customWidth="1"/>
    <col min="2" max="2" width="3.28515625" style="16" customWidth="1"/>
    <col min="3" max="3" width="1.28515625" style="16" customWidth="1"/>
    <col min="4" max="4" width="25.7109375" style="16" customWidth="1"/>
    <col min="5" max="5" width="22.28515625" style="61" customWidth="1"/>
    <col min="6" max="6" width="16.85546875" style="16" customWidth="1"/>
    <col min="7" max="7" width="63.5703125" style="16" bestFit="1" customWidth="1"/>
    <col min="8" max="8" width="11.42578125" style="16" customWidth="1"/>
    <col min="9" max="9" width="21.7109375" style="16" customWidth="1"/>
    <col min="10" max="10" width="16.7109375" style="16" customWidth="1"/>
    <col min="11" max="11" width="7.85546875" style="16" customWidth="1"/>
    <col min="12" max="12" width="9.140625" style="16"/>
    <col min="13" max="13" width="24.85546875" style="16" customWidth="1"/>
    <col min="14" max="16384" width="9.140625" style="16"/>
  </cols>
  <sheetData>
    <row r="1" spans="1:12" ht="52.5" customHeight="1">
      <c r="A1" s="77"/>
      <c r="B1" s="77"/>
      <c r="C1" s="77"/>
      <c r="E1" s="16"/>
    </row>
    <row r="2" spans="1:12" ht="22.5">
      <c r="D2" s="17" t="s">
        <v>435</v>
      </c>
      <c r="E2" s="16"/>
    </row>
    <row r="3" spans="1:12" ht="15.75">
      <c r="D3" s="18" t="s">
        <v>200</v>
      </c>
      <c r="E3" s="16"/>
    </row>
    <row r="4" spans="1:12" ht="7.5" customHeight="1" thickBot="1">
      <c r="E4" s="16"/>
    </row>
    <row r="5" spans="1:12" ht="16.5" thickTop="1" thickBot="1">
      <c r="B5" s="99" t="s">
        <v>225</v>
      </c>
      <c r="D5" s="23" t="s">
        <v>320</v>
      </c>
      <c r="E5" s="24" t="s">
        <v>436</v>
      </c>
      <c r="G5" s="134" t="s">
        <v>509</v>
      </c>
      <c r="I5" s="20"/>
    </row>
    <row r="6" spans="1:12" ht="30" thickTop="1" thickBot="1">
      <c r="B6" s="99" t="s">
        <v>226</v>
      </c>
      <c r="D6" s="25" t="s">
        <v>198</v>
      </c>
      <c r="E6" s="60" t="s">
        <v>199</v>
      </c>
      <c r="F6" s="22"/>
      <c r="G6" s="135" t="s">
        <v>497</v>
      </c>
    </row>
    <row r="7" spans="1:12" ht="15.75" thickTop="1">
      <c r="D7" s="34"/>
      <c r="E7" s="67"/>
      <c r="F7" s="22"/>
      <c r="G7" s="334"/>
      <c r="L7" s="26"/>
    </row>
    <row r="8" spans="1:12">
      <c r="D8" s="34"/>
      <c r="E8" s="67"/>
      <c r="F8" s="22"/>
      <c r="G8" s="335"/>
      <c r="L8" s="26"/>
    </row>
    <row r="9" spans="1:12">
      <c r="D9" s="34"/>
      <c r="E9" s="67"/>
      <c r="F9" s="22"/>
      <c r="G9" s="335"/>
      <c r="L9" s="26"/>
    </row>
    <row r="10" spans="1:12">
      <c r="C10" s="84"/>
      <c r="D10" s="34"/>
      <c r="E10" s="67"/>
      <c r="F10" s="22"/>
      <c r="G10" s="335"/>
      <c r="L10" s="26"/>
    </row>
    <row r="11" spans="1:12" ht="15.75" thickBot="1">
      <c r="B11" s="22"/>
      <c r="C11" s="22"/>
      <c r="D11" s="34"/>
      <c r="E11" s="67"/>
      <c r="F11" s="22"/>
      <c r="G11" s="336"/>
      <c r="L11" s="26"/>
    </row>
    <row r="12" spans="1:12">
      <c r="B12" s="22"/>
      <c r="C12" s="22"/>
      <c r="D12" s="34"/>
      <c r="E12" s="67"/>
      <c r="F12" s="22"/>
      <c r="G12" s="22"/>
      <c r="L12" s="26"/>
    </row>
    <row r="13" spans="1:12">
      <c r="D13" s="34"/>
      <c r="E13" s="67"/>
      <c r="F13" s="22"/>
      <c r="G13" s="22"/>
      <c r="L13" s="26"/>
    </row>
    <row r="14" spans="1:12">
      <c r="D14" s="34"/>
      <c r="E14" s="67"/>
      <c r="F14" s="22"/>
      <c r="G14" s="22"/>
      <c r="L14" s="26"/>
    </row>
    <row r="15" spans="1:12">
      <c r="D15" s="34"/>
      <c r="E15" s="67"/>
      <c r="F15" s="22"/>
      <c r="G15" s="22"/>
      <c r="L15" s="26"/>
    </row>
    <row r="16" spans="1:12">
      <c r="D16" s="34"/>
      <c r="E16" s="67"/>
      <c r="F16" s="22"/>
      <c r="G16" s="22"/>
      <c r="L16" s="26"/>
    </row>
    <row r="17" spans="4:12">
      <c r="D17" s="34"/>
      <c r="E17" s="67"/>
      <c r="F17" s="22"/>
      <c r="G17" s="22"/>
      <c r="L17" s="26"/>
    </row>
    <row r="18" spans="4:12">
      <c r="D18" s="34"/>
      <c r="E18" s="67"/>
      <c r="F18" s="22"/>
      <c r="G18" s="22"/>
      <c r="L18" s="26"/>
    </row>
    <row r="19" spans="4:12">
      <c r="D19" s="34"/>
      <c r="E19" s="67"/>
      <c r="F19" s="22"/>
      <c r="G19" s="22"/>
      <c r="L19" s="26"/>
    </row>
    <row r="20" spans="4:12">
      <c r="D20" s="34"/>
      <c r="E20" s="67"/>
      <c r="F20" s="22"/>
      <c r="G20" s="22"/>
      <c r="L20" s="26"/>
    </row>
    <row r="21" spans="4:12">
      <c r="D21" s="34"/>
      <c r="E21" s="67"/>
      <c r="F21" s="22"/>
      <c r="G21" s="22"/>
      <c r="L21" s="26"/>
    </row>
    <row r="22" spans="4:12">
      <c r="D22" s="34"/>
      <c r="E22" s="67"/>
      <c r="F22" s="22"/>
      <c r="G22" s="22"/>
      <c r="L22" s="26"/>
    </row>
    <row r="23" spans="4:12">
      <c r="D23" s="34"/>
      <c r="E23" s="67"/>
      <c r="F23" s="22"/>
      <c r="G23" s="22"/>
      <c r="L23" s="26"/>
    </row>
    <row r="24" spans="4:12">
      <c r="D24" s="34"/>
      <c r="E24" s="67"/>
      <c r="F24" s="22"/>
      <c r="G24" s="22"/>
      <c r="L24" s="26"/>
    </row>
    <row r="25" spans="4:12">
      <c r="D25" s="34"/>
      <c r="E25" s="67"/>
      <c r="F25" s="22"/>
      <c r="G25" s="22"/>
      <c r="L25" s="26"/>
    </row>
    <row r="26" spans="4:12" ht="15.75" thickBot="1">
      <c r="D26" s="142"/>
      <c r="E26" s="155"/>
      <c r="F26" s="22"/>
      <c r="G26" s="22"/>
      <c r="L26" s="26"/>
    </row>
    <row r="27" spans="4:12">
      <c r="D27" s="22"/>
    </row>
    <row r="28" spans="4:12">
      <c r="D28" s="22"/>
    </row>
    <row r="29" spans="4:12">
      <c r="D29" s="22"/>
    </row>
    <row r="30" spans="4:12">
      <c r="D30" s="22"/>
    </row>
    <row r="31" spans="4:12">
      <c r="D31" s="22"/>
    </row>
    <row r="32" spans="4:12">
      <c r="D32" s="22"/>
    </row>
    <row r="33" spans="4:4">
      <c r="D33" s="22"/>
    </row>
    <row r="34" spans="4:4">
      <c r="D34" s="22"/>
    </row>
    <row r="35" spans="4:4">
      <c r="D35" s="22"/>
    </row>
    <row r="36" spans="4:4">
      <c r="D36" s="22"/>
    </row>
    <row r="37" spans="4:4">
      <c r="D37" s="22"/>
    </row>
    <row r="38" spans="4:4">
      <c r="D38" s="22"/>
    </row>
    <row r="39" spans="4:4">
      <c r="D39" s="22"/>
    </row>
    <row r="40" spans="4:4">
      <c r="D40" s="22"/>
    </row>
    <row r="41" spans="4:4">
      <c r="D41" s="22"/>
    </row>
    <row r="42" spans="4:4">
      <c r="D42" s="22"/>
    </row>
    <row r="43" spans="4:4">
      <c r="D43" s="22"/>
    </row>
    <row r="44" spans="4:4">
      <c r="D44" s="22"/>
    </row>
    <row r="45" spans="4:4">
      <c r="D45" s="22"/>
    </row>
    <row r="46" spans="4:4">
      <c r="D46" s="22"/>
    </row>
    <row r="47" spans="4:4">
      <c r="D47" s="22"/>
    </row>
    <row r="48" spans="4:4">
      <c r="D48" s="22"/>
    </row>
    <row r="49" spans="4:4">
      <c r="D49" s="22"/>
    </row>
    <row r="50" spans="4:4">
      <c r="D50" s="22"/>
    </row>
    <row r="51" spans="4:4">
      <c r="D51" s="22"/>
    </row>
    <row r="52" spans="4:4">
      <c r="D52" s="22"/>
    </row>
    <row r="53" spans="4:4">
      <c r="D53" s="22"/>
    </row>
    <row r="54" spans="4:4">
      <c r="D54" s="22"/>
    </row>
    <row r="55" spans="4:4">
      <c r="D55" s="22"/>
    </row>
    <row r="56" spans="4:4">
      <c r="D56" s="22"/>
    </row>
    <row r="57" spans="4:4">
      <c r="D57" s="22"/>
    </row>
    <row r="58" spans="4:4">
      <c r="D58" s="22"/>
    </row>
    <row r="59" spans="4:4">
      <c r="D59" s="22"/>
    </row>
    <row r="60" spans="4:4">
      <c r="D60" s="22"/>
    </row>
    <row r="61" spans="4:4">
      <c r="D61" s="22"/>
    </row>
    <row r="62" spans="4:4">
      <c r="D62" s="22"/>
    </row>
    <row r="63" spans="4:4">
      <c r="D63" s="22"/>
    </row>
    <row r="64" spans="4:4">
      <c r="D64" s="22"/>
    </row>
    <row r="65" spans="4:4">
      <c r="D65" s="22"/>
    </row>
    <row r="66" spans="4:4">
      <c r="D66" s="22"/>
    </row>
    <row r="67" spans="4:4">
      <c r="D67" s="22"/>
    </row>
    <row r="68" spans="4:4">
      <c r="D68" s="22"/>
    </row>
    <row r="69" spans="4:4">
      <c r="D69" s="22"/>
    </row>
    <row r="70" spans="4:4">
      <c r="D70" s="22"/>
    </row>
    <row r="71" spans="4:4">
      <c r="D71" s="22"/>
    </row>
    <row r="72" spans="4:4">
      <c r="D72" s="22"/>
    </row>
    <row r="73" spans="4:4">
      <c r="D73" s="22"/>
    </row>
    <row r="74" spans="4:4">
      <c r="D74" s="22"/>
    </row>
    <row r="75" spans="4:4">
      <c r="D75" s="22"/>
    </row>
    <row r="76" spans="4:4">
      <c r="D76" s="22"/>
    </row>
    <row r="77" spans="4:4">
      <c r="D77" s="22"/>
    </row>
    <row r="78" spans="4:4">
      <c r="D78" s="22"/>
    </row>
    <row r="79" spans="4:4">
      <c r="D79" s="22"/>
    </row>
    <row r="80" spans="4:4">
      <c r="D80" s="22"/>
    </row>
    <row r="81" spans="4:4">
      <c r="D81" s="22"/>
    </row>
    <row r="82" spans="4:4">
      <c r="D82" s="22"/>
    </row>
    <row r="83" spans="4:4">
      <c r="D83" s="22"/>
    </row>
    <row r="84" spans="4:4">
      <c r="D84" s="22"/>
    </row>
    <row r="85" spans="4:4">
      <c r="D85" s="22"/>
    </row>
    <row r="86" spans="4:4">
      <c r="D86" s="22"/>
    </row>
    <row r="87" spans="4:4">
      <c r="D87" s="22"/>
    </row>
    <row r="88" spans="4:4">
      <c r="D88" s="22"/>
    </row>
    <row r="89" spans="4:4">
      <c r="D89" s="22"/>
    </row>
    <row r="90" spans="4:4">
      <c r="D90" s="22"/>
    </row>
    <row r="91" spans="4:4">
      <c r="D91" s="22"/>
    </row>
    <row r="92" spans="4:4">
      <c r="D92" s="22"/>
    </row>
    <row r="93" spans="4:4">
      <c r="D93" s="22"/>
    </row>
    <row r="94" spans="4:4">
      <c r="D94" s="22"/>
    </row>
    <row r="95" spans="4:4">
      <c r="D95" s="22"/>
    </row>
    <row r="96" spans="4:4">
      <c r="D96" s="22"/>
    </row>
    <row r="97" spans="4:4">
      <c r="D97" s="22"/>
    </row>
    <row r="98" spans="4:4">
      <c r="D98" s="22"/>
    </row>
    <row r="99" spans="4:4">
      <c r="D99" s="22"/>
    </row>
    <row r="100" spans="4:4">
      <c r="D100" s="22"/>
    </row>
    <row r="101" spans="4:4">
      <c r="D101" s="22"/>
    </row>
    <row r="102" spans="4:4">
      <c r="D102" s="22"/>
    </row>
    <row r="103" spans="4:4">
      <c r="D103" s="22"/>
    </row>
    <row r="104" spans="4:4">
      <c r="D104" s="22"/>
    </row>
    <row r="105" spans="4:4">
      <c r="D105" s="22"/>
    </row>
    <row r="106" spans="4:4">
      <c r="D106" s="22"/>
    </row>
    <row r="107" spans="4:4">
      <c r="D107" s="22"/>
    </row>
    <row r="108" spans="4:4">
      <c r="D108" s="22"/>
    </row>
    <row r="109" spans="4:4">
      <c r="D109" s="22"/>
    </row>
    <row r="110" spans="4:4">
      <c r="D110" s="22"/>
    </row>
    <row r="111" spans="4:4">
      <c r="D111" s="22"/>
    </row>
    <row r="112" spans="4:4">
      <c r="D112" s="22"/>
    </row>
    <row r="113" spans="4:4">
      <c r="D113" s="22"/>
    </row>
    <row r="114" spans="4:4">
      <c r="D114" s="22"/>
    </row>
    <row r="115" spans="4:4">
      <c r="D115" s="22"/>
    </row>
    <row r="116" spans="4:4">
      <c r="D116" s="22"/>
    </row>
    <row r="117" spans="4:4">
      <c r="D117" s="22"/>
    </row>
    <row r="118" spans="4:4">
      <c r="D118" s="22"/>
    </row>
    <row r="119" spans="4:4">
      <c r="D119" s="22"/>
    </row>
    <row r="120" spans="4:4">
      <c r="D120" s="22"/>
    </row>
    <row r="121" spans="4:4">
      <c r="D121" s="22"/>
    </row>
    <row r="122" spans="4:4">
      <c r="D122" s="22"/>
    </row>
    <row r="123" spans="4:4">
      <c r="D123" s="22"/>
    </row>
    <row r="124" spans="4:4">
      <c r="D124" s="22"/>
    </row>
    <row r="125" spans="4:4">
      <c r="D125" s="22"/>
    </row>
    <row r="126" spans="4:4">
      <c r="D126" s="22"/>
    </row>
    <row r="127" spans="4:4">
      <c r="D127" s="22"/>
    </row>
    <row r="128" spans="4:4">
      <c r="D128" s="22"/>
    </row>
    <row r="129" spans="4:4">
      <c r="D129" s="22"/>
    </row>
    <row r="130" spans="4:4">
      <c r="D130" s="22"/>
    </row>
    <row r="131" spans="4:4">
      <c r="D131" s="22"/>
    </row>
    <row r="132" spans="4:4">
      <c r="D132" s="22"/>
    </row>
    <row r="133" spans="4:4">
      <c r="D133" s="22"/>
    </row>
    <row r="134" spans="4:4">
      <c r="D134" s="22"/>
    </row>
    <row r="135" spans="4:4">
      <c r="D135" s="22"/>
    </row>
    <row r="136" spans="4:4">
      <c r="D136" s="22"/>
    </row>
    <row r="137" spans="4:4">
      <c r="D137" s="22"/>
    </row>
    <row r="138" spans="4:4">
      <c r="D138" s="22"/>
    </row>
    <row r="139" spans="4:4">
      <c r="D139" s="22"/>
    </row>
    <row r="140" spans="4:4">
      <c r="D140" s="22"/>
    </row>
    <row r="141" spans="4:4">
      <c r="D141" s="22"/>
    </row>
    <row r="142" spans="4:4">
      <c r="D142" s="22"/>
    </row>
    <row r="143" spans="4:4">
      <c r="D143" s="22"/>
    </row>
    <row r="144" spans="4:4">
      <c r="D144" s="22"/>
    </row>
    <row r="145" spans="4:4">
      <c r="D145" s="22"/>
    </row>
    <row r="146" spans="4:4">
      <c r="D146" s="22"/>
    </row>
    <row r="147" spans="4:4">
      <c r="D147" s="22"/>
    </row>
    <row r="148" spans="4:4">
      <c r="D148" s="22"/>
    </row>
    <row r="149" spans="4:4">
      <c r="D149" s="22"/>
    </row>
    <row r="150" spans="4:4">
      <c r="D150" s="22"/>
    </row>
    <row r="151" spans="4:4">
      <c r="D151" s="22"/>
    </row>
    <row r="152" spans="4:4">
      <c r="D152" s="22"/>
    </row>
    <row r="153" spans="4:4">
      <c r="D153" s="22"/>
    </row>
    <row r="154" spans="4:4">
      <c r="D154" s="22"/>
    </row>
    <row r="155" spans="4:4">
      <c r="D155" s="22"/>
    </row>
    <row r="156" spans="4:4">
      <c r="D156" s="22"/>
    </row>
    <row r="157" spans="4:4">
      <c r="D157" s="22"/>
    </row>
    <row r="158" spans="4:4">
      <c r="D158" s="22"/>
    </row>
    <row r="159" spans="4:4">
      <c r="D159" s="22"/>
    </row>
    <row r="160" spans="4:4">
      <c r="D160" s="22"/>
    </row>
    <row r="161" spans="4:4">
      <c r="D161" s="22"/>
    </row>
    <row r="162" spans="4:4">
      <c r="D162" s="22"/>
    </row>
    <row r="163" spans="4:4">
      <c r="D163" s="22"/>
    </row>
    <row r="164" spans="4:4">
      <c r="D164" s="22"/>
    </row>
    <row r="165" spans="4:4">
      <c r="D165" s="22"/>
    </row>
    <row r="166" spans="4:4">
      <c r="D166" s="22"/>
    </row>
    <row r="167" spans="4:4">
      <c r="D167" s="22"/>
    </row>
    <row r="168" spans="4:4">
      <c r="D168" s="22"/>
    </row>
    <row r="169" spans="4:4">
      <c r="D169" s="22"/>
    </row>
    <row r="170" spans="4:4">
      <c r="D170" s="22"/>
    </row>
    <row r="171" spans="4:4">
      <c r="D171" s="22"/>
    </row>
    <row r="172" spans="4:4">
      <c r="D172" s="22"/>
    </row>
    <row r="173" spans="4:4">
      <c r="D173" s="22"/>
    </row>
    <row r="174" spans="4:4">
      <c r="D174" s="22"/>
    </row>
    <row r="175" spans="4:4">
      <c r="D175" s="22"/>
    </row>
    <row r="176" spans="4:4">
      <c r="D176" s="22"/>
    </row>
    <row r="177" spans="4:4">
      <c r="D177" s="22"/>
    </row>
    <row r="178" spans="4:4">
      <c r="D178" s="22"/>
    </row>
    <row r="179" spans="4:4">
      <c r="D179" s="22"/>
    </row>
    <row r="180" spans="4:4">
      <c r="D180" s="22"/>
    </row>
    <row r="181" spans="4:4">
      <c r="D181" s="22"/>
    </row>
    <row r="182" spans="4:4">
      <c r="D182" s="22"/>
    </row>
    <row r="183" spans="4:4">
      <c r="D183" s="22"/>
    </row>
    <row r="184" spans="4:4">
      <c r="D184" s="22"/>
    </row>
    <row r="185" spans="4:4">
      <c r="D185" s="22"/>
    </row>
    <row r="186" spans="4:4">
      <c r="D186" s="22"/>
    </row>
    <row r="187" spans="4:4">
      <c r="D187" s="22"/>
    </row>
    <row r="188" spans="4:4">
      <c r="D188" s="22"/>
    </row>
    <row r="189" spans="4:4">
      <c r="D189" s="22"/>
    </row>
    <row r="190" spans="4:4">
      <c r="D190" s="22"/>
    </row>
    <row r="191" spans="4:4">
      <c r="D191" s="22"/>
    </row>
    <row r="192" spans="4:4">
      <c r="D192" s="22"/>
    </row>
    <row r="193" spans="4:4">
      <c r="D193" s="22"/>
    </row>
    <row r="194" spans="4:4">
      <c r="D194" s="22"/>
    </row>
    <row r="195" spans="4:4">
      <c r="D195" s="22"/>
    </row>
  </sheetData>
  <mergeCells count="1">
    <mergeCell ref="G7:G11"/>
  </mergeCells>
  <phoneticPr fontId="6" type="noConversion"/>
  <dataValidations count="4">
    <dataValidation allowBlank="1" showInputMessage="1" showErrorMessage="1" sqref="D8:D195 F11:F26 G12:G26"/>
    <dataValidation type="decimal" allowBlank="1" showInputMessage="1" showErrorMessage="1" sqref="E7:E65536">
      <formula1>0</formula1>
      <formula2>1</formula2>
    </dataValidation>
    <dataValidation allowBlank="1" showInputMessage="1" showErrorMessage="1" promptTitle="HELP:" prompt="Enter your main customers, and the approximate percentage of your company’s sales that go to each customer. This is to understand the flow of carbon emissions through the supply chain." sqref="B6"/>
    <dataValidation allowBlank="1" showInputMessage="1" showErrorMessage="1" promptTitle="帮助" prompt="请输入您主要客户的名称及每个客户在公司总销售额中所占的比例，便于理解之后通过供应链所产生的碳排放。" sqref="B5"/>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L26"/>
  <sheetViews>
    <sheetView showGridLines="0" showRowColHeaders="0" workbookViewId="0">
      <selection activeCell="D8" sqref="D8"/>
    </sheetView>
  </sheetViews>
  <sheetFormatPr defaultRowHeight="15"/>
  <cols>
    <col min="1" max="1" width="1.28515625" style="16" customWidth="1"/>
    <col min="2" max="2" width="3.28515625" style="16" customWidth="1"/>
    <col min="3" max="3" width="1.28515625" style="16" customWidth="1"/>
    <col min="4" max="4" width="32.85546875" style="16" bestFit="1" customWidth="1"/>
    <col min="5" max="5" width="22.28515625" style="61" customWidth="1"/>
    <col min="6" max="6" width="16.85546875" style="16" customWidth="1"/>
    <col min="7" max="7" width="63.5703125" style="16" bestFit="1" customWidth="1"/>
    <col min="8" max="8" width="11.42578125" style="16" customWidth="1"/>
    <col min="9" max="9" width="21.7109375" style="16" customWidth="1"/>
    <col min="10" max="10" width="16.7109375" style="16" customWidth="1"/>
    <col min="11" max="11" width="7.85546875" style="16" customWidth="1"/>
    <col min="12" max="12" width="9.140625" style="16"/>
    <col min="13" max="13" width="24.85546875" style="16" customWidth="1"/>
    <col min="14" max="16384" width="9.140625" style="16"/>
  </cols>
  <sheetData>
    <row r="1" spans="1:12" ht="52.5" customHeight="1">
      <c r="A1" s="77"/>
      <c r="B1" s="77"/>
      <c r="C1" s="77"/>
      <c r="E1" s="16"/>
    </row>
    <row r="2" spans="1:12" ht="22.5">
      <c r="D2" s="17" t="s">
        <v>495</v>
      </c>
      <c r="E2" s="16"/>
    </row>
    <row r="3" spans="1:12" ht="15.75">
      <c r="D3" s="18" t="s">
        <v>211</v>
      </c>
      <c r="E3" s="16"/>
    </row>
    <row r="4" spans="1:12" ht="7.5" customHeight="1" thickBot="1">
      <c r="E4" s="16"/>
    </row>
    <row r="5" spans="1:12" ht="16.5" thickTop="1" thickBot="1">
      <c r="B5" s="99" t="s">
        <v>225</v>
      </c>
      <c r="D5" s="23" t="s">
        <v>321</v>
      </c>
      <c r="E5" s="24" t="s">
        <v>436</v>
      </c>
      <c r="G5" s="134" t="s">
        <v>508</v>
      </c>
      <c r="I5" s="20"/>
    </row>
    <row r="6" spans="1:12" ht="30" thickTop="1" thickBot="1">
      <c r="B6" s="99" t="s">
        <v>226</v>
      </c>
      <c r="D6" s="25" t="s">
        <v>510</v>
      </c>
      <c r="E6" s="60" t="s">
        <v>199</v>
      </c>
      <c r="F6" s="22"/>
      <c r="G6" s="135" t="s">
        <v>497</v>
      </c>
    </row>
    <row r="7" spans="1:12" ht="15.75" thickTop="1">
      <c r="D7" s="34"/>
      <c r="E7" s="67"/>
      <c r="F7" s="22"/>
      <c r="G7" s="334"/>
      <c r="L7" s="26"/>
    </row>
    <row r="8" spans="1:12">
      <c r="D8" s="34"/>
      <c r="E8" s="67"/>
      <c r="F8" s="45"/>
      <c r="G8" s="335"/>
      <c r="L8" s="26"/>
    </row>
    <row r="9" spans="1:12">
      <c r="D9" s="34"/>
      <c r="E9" s="67"/>
      <c r="F9" s="45"/>
      <c r="G9" s="335"/>
      <c r="L9" s="26"/>
    </row>
    <row r="10" spans="1:12">
      <c r="C10" s="84"/>
      <c r="D10" s="34"/>
      <c r="E10" s="67"/>
      <c r="F10" s="22"/>
      <c r="G10" s="335"/>
      <c r="L10" s="26"/>
    </row>
    <row r="11" spans="1:12" ht="15.75" thickBot="1">
      <c r="B11" s="22"/>
      <c r="C11" s="22"/>
      <c r="D11" s="34"/>
      <c r="E11" s="67"/>
      <c r="F11" s="22"/>
      <c r="G11" s="336"/>
      <c r="L11" s="26"/>
    </row>
    <row r="12" spans="1:12">
      <c r="B12" s="22"/>
      <c r="C12" s="22"/>
      <c r="D12" s="34"/>
      <c r="E12" s="67"/>
      <c r="F12" s="22"/>
      <c r="G12" s="22"/>
      <c r="L12" s="26"/>
    </row>
    <row r="13" spans="1:12">
      <c r="D13" s="34"/>
      <c r="E13" s="67"/>
      <c r="F13" s="22"/>
      <c r="G13" s="22"/>
      <c r="L13" s="26"/>
    </row>
    <row r="14" spans="1:12">
      <c r="D14" s="34"/>
      <c r="E14" s="67"/>
      <c r="F14" s="22"/>
      <c r="G14" s="22"/>
      <c r="L14" s="26"/>
    </row>
    <row r="15" spans="1:12">
      <c r="D15" s="34"/>
      <c r="E15" s="67"/>
      <c r="F15" s="22"/>
      <c r="G15" s="22"/>
      <c r="L15" s="26"/>
    </row>
    <row r="16" spans="1:12">
      <c r="D16" s="34"/>
      <c r="E16" s="67"/>
      <c r="F16" s="22"/>
      <c r="G16" s="22"/>
      <c r="L16" s="26"/>
    </row>
    <row r="17" spans="4:12">
      <c r="D17" s="34"/>
      <c r="E17" s="67"/>
      <c r="F17" s="22"/>
      <c r="G17" s="22"/>
      <c r="L17" s="26"/>
    </row>
    <row r="18" spans="4:12">
      <c r="D18" s="34"/>
      <c r="E18" s="67"/>
      <c r="F18" s="22"/>
      <c r="G18" s="22"/>
      <c r="L18" s="26"/>
    </row>
    <row r="19" spans="4:12">
      <c r="D19" s="34"/>
      <c r="E19" s="67"/>
      <c r="F19" s="22"/>
      <c r="G19" s="22"/>
      <c r="L19" s="26"/>
    </row>
    <row r="20" spans="4:12">
      <c r="D20" s="34"/>
      <c r="E20" s="67"/>
      <c r="F20" s="22"/>
      <c r="G20" s="22"/>
      <c r="L20" s="26"/>
    </row>
    <row r="21" spans="4:12">
      <c r="D21" s="34"/>
      <c r="E21" s="67"/>
      <c r="F21" s="22"/>
      <c r="G21" s="22"/>
      <c r="L21" s="26"/>
    </row>
    <row r="22" spans="4:12">
      <c r="D22" s="34"/>
      <c r="E22" s="67"/>
      <c r="F22" s="22"/>
      <c r="G22" s="22"/>
      <c r="L22" s="26"/>
    </row>
    <row r="23" spans="4:12">
      <c r="D23" s="34"/>
      <c r="E23" s="67"/>
      <c r="F23" s="22"/>
      <c r="G23" s="22"/>
      <c r="L23" s="26"/>
    </row>
    <row r="24" spans="4:12">
      <c r="D24" s="34"/>
      <c r="E24" s="67"/>
      <c r="F24" s="22"/>
      <c r="G24" s="22"/>
      <c r="L24" s="26"/>
    </row>
    <row r="25" spans="4:12">
      <c r="D25" s="34"/>
      <c r="E25" s="67"/>
      <c r="F25" s="22"/>
      <c r="G25" s="22"/>
      <c r="L25" s="26"/>
    </row>
    <row r="26" spans="4:12" ht="15.75" thickBot="1">
      <c r="D26" s="142"/>
      <c r="E26" s="155"/>
      <c r="F26" s="22"/>
      <c r="G26" s="22"/>
      <c r="L26" s="26"/>
    </row>
  </sheetData>
  <mergeCells count="1">
    <mergeCell ref="G7:G11"/>
  </mergeCells>
  <phoneticPr fontId="6" type="noConversion"/>
  <dataValidations count="4">
    <dataValidation type="decimal" allowBlank="1" showInputMessage="1" showErrorMessage="1" sqref="E7:E65536">
      <formula1>0</formula1>
      <formula2>1</formula2>
    </dataValidation>
    <dataValidation allowBlank="1" showInputMessage="1" showErrorMessage="1" sqref="F14:G26 D8:D26"/>
    <dataValidation allowBlank="1" showInputMessage="1" showErrorMessage="1" promptTitle="帮助" prompt="输入您主要产品名称，并估算每类产品在您公司总销售量中的比例，以便于理解之后通过供应链产生的碳排放。" sqref="B5"/>
    <dataValidation allowBlank="1" showInputMessage="1" showErrorMessage="1" promptTitle="HELP:" prompt="Enter your main products, and the approximate percentage of your company’s sales that come from each product. This is to understand the flow of carbon emissions through the supply chain." sqref="B6"/>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E252"/>
  <sheetViews>
    <sheetView showGridLines="0" zoomScaleNormal="100" workbookViewId="0">
      <selection activeCell="G180" sqref="G180"/>
    </sheetView>
  </sheetViews>
  <sheetFormatPr defaultRowHeight="15"/>
  <cols>
    <col min="1" max="1" width="1.28515625" style="16" customWidth="1"/>
    <col min="2" max="2" width="3.28515625" style="16" customWidth="1"/>
    <col min="3" max="3" width="1.28515625" style="16" customWidth="1"/>
    <col min="4" max="4" width="42.42578125" style="4" customWidth="1"/>
    <col min="5" max="5" width="24.28515625" style="4" customWidth="1"/>
    <col min="6" max="6" width="23.28515625" style="4" customWidth="1"/>
    <col min="7" max="7" width="20.7109375" style="4" customWidth="1"/>
    <col min="8" max="8" width="28" style="4" customWidth="1"/>
    <col min="9" max="9" width="25.7109375" style="4" customWidth="1"/>
    <col min="10" max="10" width="15.7109375" style="4" customWidth="1"/>
    <col min="11" max="12" width="9.140625" style="4"/>
    <col min="13" max="13" width="3.28515625" style="4" customWidth="1"/>
    <col min="14" max="14" width="9.140625" style="4"/>
    <col min="15" max="15" width="22.140625" style="4" customWidth="1"/>
    <col min="16" max="16" width="22.42578125" style="4" customWidth="1"/>
    <col min="17" max="16384" width="9.140625" style="4"/>
  </cols>
  <sheetData>
    <row r="1" spans="1:31" ht="52.5" customHeight="1">
      <c r="A1" s="77"/>
      <c r="B1" s="77"/>
      <c r="C1" s="77"/>
      <c r="N1" s="126"/>
      <c r="O1" s="126"/>
      <c r="P1" s="126"/>
      <c r="Q1" s="126"/>
      <c r="R1" s="126"/>
      <c r="S1" s="126"/>
      <c r="T1" s="126"/>
      <c r="U1" s="126"/>
      <c r="V1" s="126"/>
      <c r="W1" s="126"/>
      <c r="X1" s="126"/>
      <c r="Y1" s="126"/>
      <c r="Z1" s="126"/>
      <c r="AA1" s="126"/>
      <c r="AB1" s="126"/>
      <c r="AC1" s="126"/>
      <c r="AD1" s="126"/>
      <c r="AE1" s="126"/>
    </row>
    <row r="2" spans="1:31" ht="22.5">
      <c r="D2" s="10" t="s">
        <v>467</v>
      </c>
      <c r="N2" s="126"/>
      <c r="O2" s="126"/>
      <c r="P2" s="126"/>
      <c r="Q2" s="126"/>
      <c r="R2" s="126"/>
      <c r="S2" s="126"/>
      <c r="T2" s="126"/>
      <c r="U2" s="126"/>
      <c r="V2" s="126"/>
      <c r="W2" s="126"/>
      <c r="X2" s="126"/>
      <c r="Y2" s="126"/>
      <c r="Z2" s="126"/>
      <c r="AA2" s="126"/>
      <c r="AB2" s="126"/>
      <c r="AC2" s="126"/>
      <c r="AD2" s="126"/>
      <c r="AE2" s="126"/>
    </row>
    <row r="3" spans="1:31" ht="15.75">
      <c r="D3" s="11" t="s">
        <v>249</v>
      </c>
      <c r="N3" s="126"/>
      <c r="O3" s="126"/>
      <c r="P3" s="126"/>
      <c r="Q3" s="126"/>
      <c r="R3" s="126"/>
      <c r="S3" s="126"/>
      <c r="T3" s="126"/>
      <c r="U3" s="126"/>
      <c r="V3" s="126"/>
      <c r="W3" s="126"/>
      <c r="X3" s="126"/>
      <c r="Y3" s="126"/>
      <c r="Z3" s="126"/>
      <c r="AA3" s="126"/>
      <c r="AB3" s="126"/>
      <c r="AC3" s="126"/>
      <c r="AD3" s="126"/>
      <c r="AE3" s="126"/>
    </row>
    <row r="4" spans="1:31" ht="15.75">
      <c r="D4" s="11"/>
      <c r="N4" s="126"/>
      <c r="O4" s="126"/>
      <c r="P4" s="126"/>
      <c r="Q4" s="126"/>
      <c r="R4" s="126"/>
      <c r="S4" s="126"/>
      <c r="T4" s="126"/>
      <c r="U4" s="126"/>
      <c r="V4" s="126"/>
      <c r="W4" s="126"/>
      <c r="X4" s="126"/>
      <c r="Y4" s="126"/>
      <c r="Z4" s="126"/>
      <c r="AA4" s="126"/>
      <c r="AB4" s="126"/>
      <c r="AC4" s="126"/>
      <c r="AD4" s="126"/>
      <c r="AE4" s="126"/>
    </row>
    <row r="5" spans="1:31" ht="16.5" thickBot="1">
      <c r="D5" s="11"/>
      <c r="N5" s="126"/>
      <c r="O5" s="126"/>
      <c r="P5" s="126"/>
      <c r="Q5" s="126"/>
      <c r="R5" s="126"/>
      <c r="S5" s="126"/>
      <c r="T5" s="126"/>
      <c r="U5" s="126"/>
      <c r="V5" s="126"/>
      <c r="W5" s="126"/>
      <c r="X5" s="126"/>
      <c r="Y5" s="126"/>
      <c r="Z5" s="126"/>
      <c r="AA5" s="126"/>
      <c r="AB5" s="126"/>
      <c r="AC5" s="126"/>
      <c r="AD5" s="126"/>
      <c r="AE5" s="126"/>
    </row>
    <row r="6" spans="1:31" ht="17.25" thickTop="1" thickBot="1">
      <c r="B6" s="88" t="s">
        <v>225</v>
      </c>
      <c r="D6" s="11" t="s">
        <v>441</v>
      </c>
      <c r="P6" s="126"/>
      <c r="Q6" s="126"/>
      <c r="R6" s="126"/>
      <c r="S6" s="126"/>
      <c r="T6" s="126"/>
      <c r="U6" s="126"/>
      <c r="V6" s="126"/>
      <c r="W6" s="126"/>
      <c r="X6" s="126"/>
      <c r="Y6" s="126"/>
      <c r="Z6" s="126"/>
      <c r="AA6" s="126"/>
      <c r="AB6" s="126"/>
      <c r="AC6" s="126"/>
      <c r="AD6" s="126"/>
      <c r="AE6" s="126"/>
    </row>
    <row r="7" spans="1:31" ht="17.25" thickTop="1" thickBot="1">
      <c r="B7" s="88" t="s">
        <v>226</v>
      </c>
      <c r="D7" s="11" t="s">
        <v>216</v>
      </c>
      <c r="O7" s="87"/>
      <c r="P7" s="87"/>
      <c r="Q7" s="87"/>
      <c r="R7" s="87"/>
      <c r="S7" s="87"/>
      <c r="T7" s="87"/>
      <c r="U7" s="87"/>
      <c r="V7" s="126"/>
      <c r="W7" s="126"/>
      <c r="X7" s="126"/>
      <c r="Y7" s="126"/>
      <c r="AE7" s="126"/>
    </row>
    <row r="8" spans="1:31" ht="15.75" thickTop="1">
      <c r="D8" s="35" t="s">
        <v>322</v>
      </c>
      <c r="E8" s="36" t="s">
        <v>444</v>
      </c>
      <c r="N8" s="126"/>
      <c r="O8" s="87"/>
      <c r="P8" s="87"/>
      <c r="Q8" s="87"/>
      <c r="R8" s="87" t="s">
        <v>215</v>
      </c>
      <c r="S8" s="87"/>
      <c r="T8" s="87"/>
      <c r="U8" s="87"/>
      <c r="V8" s="126"/>
      <c r="W8" s="126"/>
      <c r="X8" s="126"/>
      <c r="Y8" s="126"/>
      <c r="AE8" s="126"/>
    </row>
    <row r="9" spans="1:31">
      <c r="D9" s="41" t="s">
        <v>202</v>
      </c>
      <c r="E9" s="37" t="s">
        <v>323</v>
      </c>
      <c r="N9" s="126"/>
      <c r="O9" s="87" t="str">
        <f>D10</f>
        <v>范围1（此信息也符合CDP8.2a条款的要求）</v>
      </c>
      <c r="P9" s="87">
        <f>E10</f>
        <v>0</v>
      </c>
      <c r="Q9" s="87"/>
      <c r="R9" s="87" t="s">
        <v>38</v>
      </c>
      <c r="S9" s="87">
        <f>E10</f>
        <v>0</v>
      </c>
      <c r="T9" s="87"/>
      <c r="U9" s="87"/>
      <c r="V9" s="126"/>
      <c r="W9" s="126"/>
      <c r="X9" s="126"/>
      <c r="Y9" s="126"/>
      <c r="AE9" s="126"/>
    </row>
    <row r="10" spans="1:31">
      <c r="D10" s="43" t="s">
        <v>500</v>
      </c>
      <c r="E10" s="344">
        <f>SUM(E42:E53)</f>
        <v>0</v>
      </c>
      <c r="N10" s="126"/>
      <c r="O10" s="87" t="str">
        <f>D12</f>
        <v>范围2（此信息也符合CDP8.3a条款的要求）:</v>
      </c>
      <c r="P10" s="87">
        <f>E12</f>
        <v>0</v>
      </c>
      <c r="Q10" s="87"/>
      <c r="R10" s="87" t="s">
        <v>203</v>
      </c>
      <c r="S10" s="87">
        <f>E12</f>
        <v>0</v>
      </c>
      <c r="T10" s="87"/>
      <c r="U10" s="87"/>
      <c r="V10" s="126"/>
      <c r="W10" s="126"/>
      <c r="X10" s="126"/>
      <c r="Y10" s="126"/>
      <c r="AE10" s="126"/>
    </row>
    <row r="11" spans="1:31">
      <c r="D11" s="130" t="s">
        <v>443</v>
      </c>
      <c r="E11" s="345"/>
      <c r="N11" s="126"/>
      <c r="O11" s="87" t="str">
        <f>D14</f>
        <v>范围3</v>
      </c>
      <c r="P11" s="87">
        <f>E14</f>
        <v>0</v>
      </c>
      <c r="Q11" s="87"/>
      <c r="R11" s="87" t="s">
        <v>39</v>
      </c>
      <c r="S11" s="87">
        <f>E14</f>
        <v>0</v>
      </c>
      <c r="T11" s="87"/>
      <c r="U11" s="87"/>
      <c r="V11" s="126"/>
      <c r="W11" s="126"/>
      <c r="X11" s="126"/>
      <c r="Y11" s="126"/>
      <c r="Z11" s="126"/>
      <c r="AA11" s="126"/>
      <c r="AB11" s="126"/>
      <c r="AC11" s="126"/>
      <c r="AD11" s="126"/>
      <c r="AE11" s="126"/>
    </row>
    <row r="12" spans="1:31">
      <c r="D12" s="42" t="s">
        <v>501</v>
      </c>
      <c r="E12" s="337">
        <f>SUM(E60:E67)</f>
        <v>0</v>
      </c>
      <c r="N12" s="126"/>
      <c r="O12" s="87"/>
      <c r="P12" s="87"/>
      <c r="Q12" s="87"/>
      <c r="R12" s="87"/>
      <c r="S12" s="87"/>
      <c r="T12" s="87"/>
      <c r="U12" s="87"/>
      <c r="V12" s="126"/>
      <c r="W12" s="126"/>
      <c r="X12" s="126"/>
      <c r="Y12" s="126"/>
      <c r="Z12" s="126"/>
      <c r="AA12" s="126"/>
      <c r="AB12" s="126"/>
      <c r="AC12" s="126"/>
      <c r="AD12" s="126"/>
      <c r="AE12" s="126"/>
    </row>
    <row r="13" spans="1:31">
      <c r="D13" s="129" t="s">
        <v>442</v>
      </c>
      <c r="E13" s="342"/>
      <c r="N13" s="126"/>
      <c r="O13" s="126"/>
      <c r="P13" s="126"/>
      <c r="Q13" s="126"/>
      <c r="R13" s="126"/>
      <c r="S13" s="126"/>
      <c r="T13" s="126"/>
      <c r="U13" s="126"/>
      <c r="V13" s="126"/>
      <c r="W13" s="126"/>
      <c r="X13" s="126"/>
      <c r="Y13" s="126"/>
      <c r="Z13" s="126"/>
      <c r="AA13" s="126"/>
      <c r="AB13" s="126"/>
      <c r="AC13" s="126"/>
      <c r="AD13" s="126"/>
      <c r="AE13" s="126"/>
    </row>
    <row r="14" spans="1:31">
      <c r="D14" s="42" t="s">
        <v>751</v>
      </c>
      <c r="E14" s="337">
        <f>SUM(E90:E105)</f>
        <v>0</v>
      </c>
      <c r="N14" s="126"/>
      <c r="O14" s="126"/>
      <c r="P14" s="126"/>
      <c r="Q14" s="126"/>
      <c r="R14" s="126"/>
      <c r="S14" s="126"/>
      <c r="T14" s="126"/>
      <c r="U14" s="126"/>
      <c r="V14" s="126"/>
      <c r="W14" s="126"/>
      <c r="X14" s="126"/>
      <c r="Y14" s="126"/>
      <c r="Z14" s="126"/>
      <c r="AA14" s="126"/>
      <c r="AB14" s="126"/>
      <c r="AC14" s="126"/>
      <c r="AD14" s="126"/>
      <c r="AE14" s="126"/>
    </row>
    <row r="15" spans="1:31" ht="15.75" thickBot="1">
      <c r="D15" s="40" t="s">
        <v>39</v>
      </c>
      <c r="E15" s="338"/>
      <c r="N15" s="126"/>
      <c r="O15" s="126"/>
      <c r="P15" s="126"/>
      <c r="Q15" s="126"/>
      <c r="R15" s="126"/>
      <c r="S15" s="126"/>
      <c r="T15" s="126"/>
      <c r="U15" s="126"/>
      <c r="V15" s="126"/>
      <c r="W15" s="126"/>
      <c r="X15" s="126"/>
      <c r="Y15" s="126"/>
      <c r="Z15" s="126"/>
      <c r="AA15" s="126"/>
      <c r="AB15" s="126"/>
      <c r="AC15" s="126"/>
      <c r="AD15" s="126"/>
      <c r="AE15" s="126"/>
    </row>
    <row r="16" spans="1:31">
      <c r="N16" s="126"/>
      <c r="O16" s="126"/>
      <c r="P16" s="126"/>
      <c r="Q16" s="126"/>
      <c r="R16" s="126"/>
      <c r="S16" s="126"/>
      <c r="T16" s="126"/>
      <c r="U16" s="126"/>
      <c r="V16" s="126"/>
      <c r="W16" s="126"/>
      <c r="X16" s="126"/>
      <c r="Y16" s="126"/>
      <c r="Z16" s="126"/>
      <c r="AA16" s="126"/>
      <c r="AB16" s="126"/>
      <c r="AC16" s="126"/>
      <c r="AD16" s="126"/>
      <c r="AE16" s="126"/>
    </row>
    <row r="17" spans="1:31" ht="15.75" thickBot="1">
      <c r="A17" s="4"/>
      <c r="N17" s="126"/>
      <c r="O17" s="126"/>
      <c r="P17" s="126"/>
      <c r="Q17" s="126"/>
      <c r="R17" s="126"/>
      <c r="S17" s="126"/>
      <c r="T17" s="126"/>
      <c r="U17" s="126"/>
      <c r="V17" s="126"/>
      <c r="W17" s="126"/>
      <c r="X17" s="126"/>
      <c r="Y17" s="126"/>
      <c r="Z17" s="126"/>
      <c r="AA17" s="126"/>
      <c r="AB17" s="126"/>
      <c r="AC17" s="126"/>
      <c r="AD17" s="126"/>
      <c r="AE17" s="126"/>
    </row>
    <row r="18" spans="1:31" ht="16.5" thickTop="1" thickBot="1">
      <c r="A18" s="4"/>
      <c r="B18" s="88" t="s">
        <v>225</v>
      </c>
      <c r="D18" s="12" t="s">
        <v>502</v>
      </c>
      <c r="N18" s="126"/>
      <c r="O18" s="126"/>
      <c r="P18" s="126"/>
      <c r="Q18" s="126"/>
      <c r="R18" s="126"/>
      <c r="S18" s="126"/>
      <c r="T18" s="126"/>
      <c r="U18" s="126"/>
      <c r="V18" s="126"/>
      <c r="W18" s="126"/>
      <c r="X18" s="126"/>
      <c r="Y18" s="126"/>
      <c r="Z18" s="126"/>
      <c r="AA18" s="126"/>
      <c r="AB18" s="126"/>
      <c r="AC18" s="126"/>
      <c r="AD18" s="126"/>
      <c r="AE18" s="126"/>
    </row>
    <row r="19" spans="1:31" ht="16.5" thickTop="1" thickBot="1">
      <c r="A19" s="4"/>
      <c r="B19" s="88" t="s">
        <v>226</v>
      </c>
      <c r="D19" s="12" t="s">
        <v>253</v>
      </c>
      <c r="N19" s="126"/>
      <c r="O19" s="126"/>
      <c r="P19" s="126"/>
      <c r="Q19" s="126"/>
      <c r="R19" s="126"/>
      <c r="S19" s="126"/>
      <c r="T19" s="126"/>
      <c r="U19" s="126"/>
      <c r="V19" s="126"/>
      <c r="W19" s="126"/>
      <c r="X19" s="126"/>
      <c r="Y19" s="126"/>
      <c r="Z19" s="126"/>
      <c r="AA19" s="126"/>
      <c r="AB19" s="126"/>
      <c r="AC19" s="126"/>
      <c r="AD19" s="126"/>
      <c r="AE19" s="126"/>
    </row>
    <row r="20" spans="1:31" ht="15.75" thickTop="1">
      <c r="A20" s="4"/>
      <c r="D20" s="35" t="s">
        <v>325</v>
      </c>
      <c r="E20" s="236" t="s">
        <v>822</v>
      </c>
      <c r="F20" s="36" t="s">
        <v>764</v>
      </c>
      <c r="N20" s="126"/>
      <c r="O20" s="126"/>
      <c r="P20" s="126"/>
      <c r="Q20" s="126"/>
      <c r="R20" s="126"/>
      <c r="S20" s="126"/>
      <c r="T20" s="126"/>
      <c r="U20" s="126"/>
      <c r="V20" s="126"/>
      <c r="W20" s="126"/>
      <c r="X20" s="126"/>
      <c r="Y20" s="126"/>
      <c r="Z20" s="126"/>
      <c r="AA20" s="126"/>
      <c r="AB20" s="126"/>
      <c r="AC20" s="126"/>
      <c r="AD20" s="126"/>
      <c r="AE20" s="126"/>
    </row>
    <row r="21" spans="1:31">
      <c r="A21" s="4"/>
      <c r="D21" s="41" t="s">
        <v>242</v>
      </c>
      <c r="E21" s="217" t="s">
        <v>192</v>
      </c>
      <c r="F21" s="37" t="s">
        <v>739</v>
      </c>
      <c r="N21" s="126"/>
      <c r="O21" s="126"/>
      <c r="P21" s="126"/>
      <c r="Q21" s="126"/>
      <c r="R21" s="126"/>
      <c r="S21" s="126"/>
      <c r="T21" s="126"/>
      <c r="U21" s="126"/>
      <c r="V21" s="126"/>
      <c r="W21" s="126"/>
      <c r="X21" s="126"/>
      <c r="Y21" s="126"/>
      <c r="Z21" s="126"/>
      <c r="AA21" s="126"/>
      <c r="AB21" s="126"/>
      <c r="AC21" s="126"/>
      <c r="AD21" s="126"/>
      <c r="AE21" s="126"/>
    </row>
    <row r="22" spans="1:31">
      <c r="A22" s="4"/>
      <c r="D22" s="43" t="s">
        <v>327</v>
      </c>
      <c r="E22" s="343">
        <f>(SUM('2. On-site Fuel Use（现场燃料使用）'!AE:AE)+SUM('2. On-site Fuel Use（现场燃料使用）'!BJ:BJ)+'3. Fugitive Emissions（逸散性排放）'!R7+SUM('6. Inbound Logistics（入场物流）'!AI:AI)+SUM('6. Inbound Logistics（入场物流）'!BP:BP)+SUM('7. Outbound Logistics（出场物流）'!AI:AI)+SUM('7. Outbound Logistics（出场物流）'!BP:BP)+SUM('8. Business Travel（差旅）'!AI:AI)+SUM('8. Business Travel（差旅）'!BP:BP))/1000</f>
        <v>0</v>
      </c>
      <c r="F22" s="337">
        <f>E22</f>
        <v>0</v>
      </c>
      <c r="N22" s="126"/>
      <c r="O22" s="126"/>
      <c r="P22" s="126"/>
      <c r="Q22" s="126"/>
      <c r="R22" s="126"/>
      <c r="S22" s="126"/>
      <c r="T22" s="126"/>
      <c r="U22" s="126"/>
      <c r="V22" s="126"/>
      <c r="W22" s="126"/>
      <c r="X22" s="126"/>
      <c r="Y22" s="126"/>
      <c r="Z22" s="126"/>
      <c r="AA22" s="126"/>
      <c r="AB22" s="126"/>
      <c r="AC22" s="126"/>
      <c r="AD22" s="126"/>
      <c r="AE22" s="126"/>
    </row>
    <row r="23" spans="1:31">
      <c r="A23" s="4"/>
      <c r="D23" s="44" t="s">
        <v>243</v>
      </c>
      <c r="E23" s="343"/>
      <c r="F23" s="339"/>
      <c r="N23" s="126"/>
      <c r="O23" s="126"/>
      <c r="P23" s="126"/>
      <c r="Q23" s="126"/>
      <c r="R23" s="126"/>
      <c r="S23" s="126"/>
      <c r="T23" s="126"/>
      <c r="U23" s="126"/>
      <c r="V23" s="126"/>
      <c r="W23" s="126"/>
      <c r="X23" s="126"/>
      <c r="Y23" s="126"/>
      <c r="Z23" s="126"/>
      <c r="AA23" s="126"/>
      <c r="AB23" s="126"/>
      <c r="AC23" s="126"/>
      <c r="AD23" s="126"/>
      <c r="AE23" s="126"/>
    </row>
    <row r="24" spans="1:31">
      <c r="A24" s="4"/>
      <c r="D24" s="43" t="s">
        <v>328</v>
      </c>
      <c r="E24" s="343">
        <f>(SUM('2. On-site Fuel Use（现场燃料使用）'!AF:AF)+SUM('2. On-site Fuel Use（现场燃料使用）'!BK:BK)+'3. Fugitive Emissions（逸散性排放）'!R8+SUM('6. Inbound Logistics（入场物流）'!AJ:AJ)+SUM('6. Inbound Logistics（入场物流）'!BQ:BQ)+SUM('7. Outbound Logistics（出场物流）'!AJ:AJ)+SUM('7. Outbound Logistics（出场物流）'!BQ:BQ)+SUM('8. Business Travel（差旅）'!AJ:AJ)+SUM('8. Business Travel（差旅）'!BQ:BQ))/1000</f>
        <v>0</v>
      </c>
      <c r="F24" s="340">
        <f>IF(ISERROR(E24/'Reference Data - Fugitive GWP'!C48),0,E24/'Reference Data - Fugitive GWP'!C48)</f>
        <v>0</v>
      </c>
      <c r="N24" s="126"/>
      <c r="O24" s="126"/>
      <c r="P24" s="126"/>
      <c r="Q24" s="126"/>
      <c r="R24" s="126"/>
      <c r="S24" s="126"/>
      <c r="T24" s="126"/>
      <c r="U24" s="126"/>
      <c r="V24" s="126"/>
      <c r="W24" s="126"/>
      <c r="X24" s="126"/>
      <c r="Y24" s="126"/>
      <c r="Z24" s="126"/>
      <c r="AA24" s="126"/>
      <c r="AB24" s="126"/>
      <c r="AC24" s="126"/>
      <c r="AD24" s="126"/>
      <c r="AE24" s="126"/>
    </row>
    <row r="25" spans="1:31">
      <c r="A25" s="4"/>
      <c r="D25" s="44" t="s">
        <v>326</v>
      </c>
      <c r="E25" s="343"/>
      <c r="F25" s="340"/>
      <c r="N25" s="126"/>
      <c r="O25" s="126"/>
      <c r="P25" s="126"/>
      <c r="Q25" s="126"/>
      <c r="R25" s="126"/>
      <c r="S25" s="126"/>
      <c r="T25" s="126"/>
      <c r="U25" s="126"/>
      <c r="V25" s="126"/>
      <c r="W25" s="126"/>
      <c r="X25" s="126"/>
      <c r="Y25" s="126"/>
      <c r="Z25" s="126"/>
      <c r="AA25" s="126"/>
      <c r="AB25" s="126"/>
      <c r="AC25" s="126"/>
      <c r="AD25" s="126"/>
      <c r="AE25" s="126"/>
    </row>
    <row r="26" spans="1:31">
      <c r="A26" s="4"/>
      <c r="D26" s="43" t="s">
        <v>329</v>
      </c>
      <c r="E26" s="343">
        <f>(SUM('2. On-site Fuel Use（现场燃料使用）'!AG:AG)+SUM('2. On-site Fuel Use（现场燃料使用）'!BL:BL)+'3. Fugitive Emissions（逸散性排放）'!R10+SUM('6. Inbound Logistics（入场物流）'!AK:AK)+SUM('6. Inbound Logistics（入场物流）'!BR:BR)+SUM('7. Outbound Logistics（出场物流）'!AK:AK)+SUM('7. Outbound Logistics（出场物流）'!BR:BR)+SUM('8. Business Travel（差旅）'!AK:AK)+SUM('8. Business Travel（差旅）'!BR:BR))/1000</f>
        <v>0</v>
      </c>
      <c r="F26" s="340">
        <f>IF(ISERROR(E26/'Reference Data - Fugitive GWP'!C54),0,E26/'Reference Data - Fugitive GWP'!C54)</f>
        <v>0</v>
      </c>
      <c r="N26" s="126"/>
      <c r="O26" s="126"/>
      <c r="P26" s="126"/>
      <c r="Q26" s="126"/>
      <c r="R26" s="126"/>
      <c r="S26" s="126"/>
      <c r="T26" s="126"/>
      <c r="U26" s="126"/>
      <c r="V26" s="126"/>
      <c r="W26" s="126"/>
      <c r="X26" s="126"/>
      <c r="Y26" s="126"/>
      <c r="Z26" s="126"/>
      <c r="AA26" s="126"/>
      <c r="AB26" s="126"/>
      <c r="AC26" s="126"/>
      <c r="AD26" s="126"/>
      <c r="AE26" s="126"/>
    </row>
    <row r="27" spans="1:31">
      <c r="A27" s="4"/>
      <c r="D27" s="44" t="s">
        <v>244</v>
      </c>
      <c r="E27" s="343"/>
      <c r="F27" s="340"/>
      <c r="N27" s="126"/>
      <c r="O27" s="126"/>
      <c r="P27" s="126"/>
      <c r="Q27" s="126"/>
      <c r="R27" s="126"/>
      <c r="S27" s="126"/>
      <c r="T27" s="126"/>
      <c r="U27" s="126"/>
      <c r="V27" s="126"/>
      <c r="W27" s="126"/>
      <c r="X27" s="126"/>
      <c r="Y27" s="126"/>
      <c r="Z27" s="126"/>
      <c r="AA27" s="126"/>
      <c r="AB27" s="126"/>
      <c r="AC27" s="126"/>
      <c r="AD27" s="126"/>
      <c r="AE27" s="126"/>
    </row>
    <row r="28" spans="1:31">
      <c r="A28" s="4"/>
      <c r="D28" s="43" t="s">
        <v>331</v>
      </c>
      <c r="E28" s="343">
        <f>(SUM('2. On-site Fuel Use（现场燃料使用）'!AI:AI)+SUM('2. On-site Fuel Use（现场燃料使用）'!BN:BN)+'3. Fugitive Emissions（逸散性排放）'!R12+SUM('6. Inbound Logistics（入场物流）'!AM:AM)+SUM('6. Inbound Logistics（入场物流）'!BT:BT)+SUM('7. Outbound Logistics（出场物流）'!AM:AM)+SUM('7. Outbound Logistics（出场物流）'!BT:BT)+SUM('8. Business Travel（差旅）'!AM:AM)+SUM('8. Business Travel（差旅）'!BT:BT))/1000</f>
        <v>0</v>
      </c>
      <c r="F28" s="341" t="s">
        <v>821</v>
      </c>
      <c r="N28" s="126"/>
      <c r="O28" s="126"/>
      <c r="P28" s="126"/>
      <c r="Q28" s="126"/>
      <c r="R28" s="126"/>
      <c r="S28" s="126"/>
      <c r="T28" s="126"/>
      <c r="U28" s="126"/>
      <c r="V28" s="126"/>
      <c r="W28" s="126"/>
      <c r="X28" s="126"/>
      <c r="Y28" s="126"/>
      <c r="Z28" s="126"/>
      <c r="AA28" s="126"/>
      <c r="AB28" s="126"/>
      <c r="AC28" s="126"/>
      <c r="AD28" s="126"/>
      <c r="AE28" s="126"/>
    </row>
    <row r="29" spans="1:31">
      <c r="A29" s="4"/>
      <c r="D29" s="44" t="s">
        <v>330</v>
      </c>
      <c r="E29" s="343"/>
      <c r="F29" s="342"/>
      <c r="N29" s="126"/>
      <c r="O29" s="126"/>
      <c r="P29" s="126"/>
      <c r="Q29" s="126"/>
      <c r="R29" s="126"/>
      <c r="S29" s="126"/>
      <c r="T29" s="126"/>
      <c r="U29" s="126"/>
      <c r="V29" s="126"/>
      <c r="W29" s="126"/>
      <c r="X29" s="126"/>
      <c r="Y29" s="126"/>
      <c r="Z29" s="126"/>
      <c r="AA29" s="126"/>
      <c r="AB29" s="126"/>
      <c r="AC29" s="126"/>
      <c r="AD29" s="126"/>
      <c r="AE29" s="126"/>
    </row>
    <row r="30" spans="1:31">
      <c r="A30" s="4"/>
      <c r="D30" s="42" t="s">
        <v>333</v>
      </c>
      <c r="E30" s="343">
        <f>(SUM('2. On-site Fuel Use（现场燃料使用）'!AH:AH)+SUM('2. On-site Fuel Use（现场燃料使用）'!BM:BM)+'3. Fugitive Emissions（逸散性排放）'!R11+SUM('6. Inbound Logistics（入场物流）'!AL:AL)+SUM('6. Inbound Logistics（入场物流）'!BS:BS)+SUM('7. Outbound Logistics（出场物流）'!AL:AL)+SUM('7. Outbound Logistics（出场物流）'!BS:BS)+SUM('8. Business Travel（差旅）'!AL:AL)+SUM('8. Business Travel（差旅）'!BS:BS))/1000</f>
        <v>0</v>
      </c>
      <c r="F30" s="341" t="s">
        <v>821</v>
      </c>
      <c r="N30" s="126"/>
      <c r="O30" s="126"/>
      <c r="P30" s="126"/>
      <c r="Q30" s="126"/>
      <c r="R30" s="126"/>
      <c r="S30" s="126"/>
      <c r="T30" s="126"/>
      <c r="U30" s="126"/>
      <c r="V30" s="126"/>
      <c r="W30" s="126"/>
      <c r="X30" s="126"/>
      <c r="Y30" s="126"/>
      <c r="Z30" s="126"/>
      <c r="AA30" s="126"/>
      <c r="AB30" s="126"/>
      <c r="AC30" s="126"/>
      <c r="AD30" s="126"/>
      <c r="AE30" s="126"/>
    </row>
    <row r="31" spans="1:31">
      <c r="A31" s="4"/>
      <c r="D31" s="39" t="s">
        <v>332</v>
      </c>
      <c r="E31" s="343"/>
      <c r="F31" s="342"/>
      <c r="N31" s="126"/>
      <c r="O31" s="126"/>
      <c r="P31" s="126"/>
      <c r="Q31" s="126"/>
      <c r="R31" s="126"/>
      <c r="S31" s="126"/>
      <c r="T31" s="126"/>
      <c r="U31" s="126"/>
      <c r="V31" s="126"/>
      <c r="W31" s="126"/>
      <c r="X31" s="126"/>
      <c r="Y31" s="126"/>
      <c r="Z31" s="126"/>
      <c r="AA31" s="126"/>
      <c r="AB31" s="126"/>
      <c r="AC31" s="126"/>
      <c r="AD31" s="126"/>
      <c r="AE31" s="126"/>
    </row>
    <row r="32" spans="1:31">
      <c r="A32" s="4"/>
      <c r="D32" s="42" t="s">
        <v>740</v>
      </c>
      <c r="E32" s="343">
        <f>(SUM('2. On-site Fuel Use（现场燃料使用）'!AJ:AJ)+SUM('2. On-site Fuel Use（现场燃料使用）'!BO:BO)+'3. Fugitive Emissions（逸散性排放）'!R13+SUM('6. Inbound Logistics（入场物流）'!AN:AN)+SUM('6. Inbound Logistics（入场物流）'!BU:BU)+SUM('7. Outbound Logistics（出场物流）'!AN:AN)+SUM('7. Outbound Logistics（出场物流）'!BU:BU)+SUM('8. Business Travel（差旅）'!AN:AN)+SUM('8. Business Travel（差旅）'!BU:BU))/1000</f>
        <v>0</v>
      </c>
      <c r="F32" s="340">
        <f>IF(ISERROR(E32/'Reference Data - Fugitive GWP'!C64),0,E32/'Reference Data - Fugitive GWP'!C64)</f>
        <v>0</v>
      </c>
      <c r="N32" s="126"/>
      <c r="O32" s="126"/>
      <c r="P32" s="126"/>
      <c r="Q32" s="126"/>
      <c r="R32" s="126"/>
      <c r="S32" s="126"/>
      <c r="T32" s="126"/>
      <c r="U32" s="126"/>
      <c r="V32" s="126"/>
      <c r="W32" s="126"/>
      <c r="X32" s="126"/>
      <c r="Y32" s="126"/>
      <c r="Z32" s="126"/>
      <c r="AA32" s="126"/>
      <c r="AB32" s="126"/>
      <c r="AC32" s="126"/>
      <c r="AD32" s="126"/>
      <c r="AE32" s="126"/>
    </row>
    <row r="33" spans="1:31">
      <c r="A33" s="4"/>
      <c r="D33" s="42" t="s">
        <v>245</v>
      </c>
      <c r="E33" s="343"/>
      <c r="F33" s="340"/>
      <c r="N33" s="126"/>
      <c r="O33" s="126"/>
      <c r="P33" s="126"/>
      <c r="Q33" s="126"/>
      <c r="R33" s="126"/>
      <c r="S33" s="126"/>
      <c r="T33" s="126"/>
      <c r="U33" s="126"/>
      <c r="V33" s="126"/>
      <c r="W33" s="126"/>
      <c r="X33" s="126"/>
      <c r="Y33" s="126"/>
      <c r="Z33" s="126"/>
      <c r="AA33" s="126"/>
      <c r="AB33" s="126"/>
      <c r="AC33" s="126"/>
      <c r="AD33" s="126"/>
      <c r="AE33" s="126"/>
    </row>
    <row r="34" spans="1:31">
      <c r="A34" s="4"/>
      <c r="D34" s="43" t="s">
        <v>765</v>
      </c>
      <c r="E34" s="343">
        <f>(SUM('2. On-site Fuel Use（现场燃料使用）'!AK:AK)+SUM('2. On-site Fuel Use（现场燃料使用）'!BP:BP)+'3. Fugitive Emissions（逸散性排放）'!R9+SUM('6. Inbound Logistics（入场物流）'!AO:AO)+SUM('6. Inbound Logistics（入场物流）'!BV:BV)+SUM('7. Outbound Logistics（出场物流）'!AO:AO)+SUM('7. Outbound Logistics（出场物流）'!BV:BV)+SUM('8. Business Travel（差旅）'!AO:AO)+SUM('8. Business Travel（差旅）'!BV:BV))/1000</f>
        <v>0</v>
      </c>
      <c r="F34" s="337">
        <f>IF(ISERROR(E34/'Reference Data - Fugitive GWP'!C53),0,E34/'Reference Data - Fugitive GWP'!C53)</f>
        <v>0</v>
      </c>
      <c r="N34" s="126"/>
      <c r="O34" s="126"/>
      <c r="P34" s="126"/>
      <c r="Q34" s="126"/>
      <c r="R34" s="126"/>
      <c r="S34" s="126"/>
      <c r="T34" s="126"/>
      <c r="U34" s="126"/>
      <c r="V34" s="126"/>
      <c r="W34" s="126"/>
      <c r="X34" s="126"/>
      <c r="Y34" s="126"/>
      <c r="Z34" s="126"/>
      <c r="AA34" s="126"/>
      <c r="AB34" s="126"/>
      <c r="AC34" s="126"/>
      <c r="AD34" s="126"/>
      <c r="AE34" s="126"/>
    </row>
    <row r="35" spans="1:31" ht="15.75" thickBot="1">
      <c r="A35" s="4"/>
      <c r="D35" s="235" t="s">
        <v>741</v>
      </c>
      <c r="E35" s="346"/>
      <c r="F35" s="338"/>
      <c r="N35" s="126"/>
      <c r="O35" s="126"/>
      <c r="P35" s="126"/>
      <c r="Q35" s="126"/>
      <c r="R35" s="126"/>
      <c r="S35" s="126"/>
      <c r="T35" s="126"/>
      <c r="U35" s="126"/>
      <c r="V35" s="126"/>
      <c r="W35" s="126"/>
      <c r="X35" s="126"/>
      <c r="Y35" s="126"/>
      <c r="Z35" s="126"/>
      <c r="AA35" s="126"/>
      <c r="AB35" s="126"/>
      <c r="AC35" s="126"/>
      <c r="AD35" s="126"/>
      <c r="AE35" s="126"/>
    </row>
    <row r="36" spans="1:31">
      <c r="N36" s="126"/>
      <c r="O36" s="126"/>
      <c r="P36" s="126"/>
      <c r="Q36" s="126"/>
      <c r="R36" s="126"/>
      <c r="S36" s="126"/>
      <c r="T36" s="126"/>
      <c r="U36" s="126"/>
      <c r="V36" s="126"/>
      <c r="W36" s="126"/>
      <c r="X36" s="126"/>
      <c r="Y36" s="126"/>
      <c r="Z36" s="126"/>
      <c r="AA36" s="126"/>
      <c r="AB36" s="126"/>
      <c r="AC36" s="126"/>
      <c r="AD36" s="126"/>
      <c r="AE36" s="126"/>
    </row>
    <row r="37" spans="1:31" ht="15.75" thickBot="1">
      <c r="A37" s="4"/>
      <c r="N37" s="126"/>
      <c r="O37" s="126"/>
      <c r="P37" s="126"/>
      <c r="Q37" s="126"/>
      <c r="R37" s="126"/>
      <c r="S37" s="126"/>
      <c r="T37" s="126"/>
      <c r="U37" s="126"/>
      <c r="V37" s="126"/>
      <c r="W37" s="126"/>
      <c r="X37" s="126"/>
      <c r="Y37" s="126"/>
      <c r="Z37" s="126"/>
      <c r="AA37" s="126"/>
      <c r="AB37" s="126"/>
      <c r="AC37" s="126"/>
      <c r="AD37" s="126"/>
      <c r="AE37" s="126"/>
    </row>
    <row r="38" spans="1:31" ht="16.5" thickTop="1" thickBot="1">
      <c r="A38" s="4"/>
      <c r="B38" s="88" t="s">
        <v>225</v>
      </c>
      <c r="C38" s="131"/>
      <c r="D38" s="132" t="s">
        <v>503</v>
      </c>
      <c r="E38" s="126"/>
      <c r="N38" s="126"/>
      <c r="O38" s="126"/>
      <c r="P38" s="126"/>
      <c r="Q38" s="126"/>
      <c r="R38" s="126"/>
      <c r="S38" s="126"/>
      <c r="T38" s="126"/>
      <c r="U38" s="126"/>
      <c r="V38" s="126"/>
      <c r="W38" s="126"/>
      <c r="X38" s="126"/>
      <c r="Y38" s="126"/>
      <c r="Z38" s="126"/>
      <c r="AA38" s="126"/>
      <c r="AB38" s="126"/>
      <c r="AC38" s="126"/>
      <c r="AD38" s="126"/>
      <c r="AE38" s="126"/>
    </row>
    <row r="39" spans="1:31" ht="16.5" thickTop="1" thickBot="1">
      <c r="A39" s="4"/>
      <c r="B39" s="88" t="s">
        <v>226</v>
      </c>
      <c r="C39" s="84"/>
      <c r="D39" s="12" t="s">
        <v>340</v>
      </c>
      <c r="N39" s="126"/>
      <c r="O39" s="126"/>
      <c r="P39" s="126"/>
      <c r="Q39" s="126"/>
      <c r="R39" s="126"/>
      <c r="S39" s="126"/>
      <c r="T39" s="126"/>
      <c r="U39" s="126"/>
      <c r="V39" s="126"/>
      <c r="W39" s="126"/>
      <c r="X39" s="126"/>
      <c r="Y39" s="126"/>
      <c r="Z39" s="126"/>
      <c r="AA39" s="126"/>
      <c r="AB39" s="126"/>
      <c r="AC39" s="126"/>
      <c r="AD39" s="126"/>
      <c r="AE39" s="126"/>
    </row>
    <row r="40" spans="1:31" ht="15.75" thickTop="1">
      <c r="A40" s="4"/>
      <c r="B40" s="22"/>
      <c r="C40" s="22"/>
      <c r="D40" s="35" t="s">
        <v>334</v>
      </c>
      <c r="E40" s="36" t="s">
        <v>445</v>
      </c>
      <c r="N40" s="126"/>
      <c r="O40" s="126"/>
      <c r="P40" s="126"/>
      <c r="Q40" s="126"/>
      <c r="R40" s="126"/>
      <c r="S40" s="126"/>
      <c r="T40" s="126"/>
      <c r="U40" s="126"/>
      <c r="V40" s="126"/>
      <c r="W40" s="126"/>
      <c r="X40" s="126"/>
      <c r="Y40" s="126"/>
      <c r="Z40" s="126"/>
      <c r="AA40" s="126"/>
      <c r="AB40" s="126"/>
      <c r="AC40" s="126"/>
      <c r="AD40" s="126"/>
      <c r="AE40" s="126"/>
    </row>
    <row r="41" spans="1:31">
      <c r="A41" s="4"/>
      <c r="B41" s="22"/>
      <c r="C41" s="22"/>
      <c r="D41" s="41" t="s">
        <v>180</v>
      </c>
      <c r="E41" s="37" t="s">
        <v>181</v>
      </c>
      <c r="N41" s="126"/>
      <c r="O41" s="126"/>
      <c r="P41" s="126"/>
      <c r="Q41" s="126"/>
      <c r="R41" s="126"/>
      <c r="S41" s="126"/>
      <c r="T41" s="126"/>
      <c r="U41" s="126"/>
      <c r="V41" s="126"/>
      <c r="W41" s="126"/>
      <c r="X41" s="126"/>
      <c r="Y41" s="126"/>
      <c r="Z41" s="126"/>
      <c r="AA41" s="126"/>
      <c r="AB41" s="126"/>
      <c r="AC41" s="126"/>
      <c r="AD41" s="126"/>
      <c r="AE41" s="126"/>
    </row>
    <row r="42" spans="1:31">
      <c r="A42" s="4"/>
      <c r="B42" s="22"/>
      <c r="C42" s="22"/>
      <c r="D42" s="43" t="s">
        <v>446</v>
      </c>
      <c r="E42" s="344">
        <f>SUM('2. On-site Fuel Use（现场燃料使用）'!AD:AD)/1000</f>
        <v>0</v>
      </c>
      <c r="N42" s="126"/>
      <c r="O42" s="126"/>
      <c r="P42" s="126"/>
      <c r="Q42" s="126"/>
      <c r="R42" s="126"/>
      <c r="S42" s="126"/>
      <c r="T42" s="126"/>
      <c r="U42" s="126"/>
      <c r="V42" s="126"/>
      <c r="W42" s="126"/>
      <c r="X42" s="126"/>
      <c r="Y42" s="126"/>
      <c r="Z42" s="126"/>
      <c r="AA42" s="126"/>
      <c r="AB42" s="126"/>
      <c r="AC42" s="126"/>
      <c r="AD42" s="126"/>
      <c r="AE42" s="126"/>
    </row>
    <row r="43" spans="1:31">
      <c r="A43" s="4"/>
      <c r="B43" s="22"/>
      <c r="C43" s="22"/>
      <c r="D43" s="44" t="s">
        <v>40</v>
      </c>
      <c r="E43" s="345"/>
    </row>
    <row r="44" spans="1:31">
      <c r="A44" s="4"/>
      <c r="D44" s="42" t="s">
        <v>447</v>
      </c>
      <c r="E44" s="337">
        <f>SUM('2. On-site Fuel Use（现场燃料使用）'!BI:BI)/1000</f>
        <v>0</v>
      </c>
    </row>
    <row r="45" spans="1:31">
      <c r="A45" s="4"/>
      <c r="D45" s="39" t="s">
        <v>46</v>
      </c>
      <c r="E45" s="342"/>
    </row>
    <row r="46" spans="1:31">
      <c r="A46" s="4"/>
      <c r="D46" s="42" t="s">
        <v>766</v>
      </c>
      <c r="E46" s="337">
        <f>(SUM('3. Fugitive Emissions（逸散性排放）'!L7:L16)+SUM('3. Fugitive Emissions（逸散性排放）'!N7:N9))/1000</f>
        <v>0</v>
      </c>
    </row>
    <row r="47" spans="1:31">
      <c r="A47" s="4"/>
      <c r="D47" s="39" t="s">
        <v>684</v>
      </c>
      <c r="E47" s="342"/>
    </row>
    <row r="48" spans="1:31">
      <c r="A48" s="4"/>
      <c r="D48" s="42" t="s">
        <v>448</v>
      </c>
      <c r="E48" s="337">
        <f>(SUM('6. Inbound Logistics（入场物流）'!AH:AH)+SUM('6. Inbound Logistics（入场物流）'!BO:BO))/1000</f>
        <v>0</v>
      </c>
    </row>
    <row r="49" spans="1:6">
      <c r="A49" s="4"/>
      <c r="D49" s="39" t="s">
        <v>58</v>
      </c>
      <c r="E49" s="342"/>
    </row>
    <row r="50" spans="1:6">
      <c r="A50" s="4"/>
      <c r="D50" s="42" t="s">
        <v>867</v>
      </c>
      <c r="E50" s="337">
        <f>SUM('7. Outbound Logistics（出场物流）'!AT:AT)+SUM('7. Outbound Logistics（出场物流）'!CA:CA)</f>
        <v>0</v>
      </c>
      <c r="F50" s="269"/>
    </row>
    <row r="51" spans="1:6">
      <c r="A51" s="4"/>
      <c r="D51" s="42" t="s">
        <v>866</v>
      </c>
      <c r="E51" s="342"/>
    </row>
    <row r="52" spans="1:6">
      <c r="A52" s="4"/>
      <c r="D52" s="38" t="s">
        <v>335</v>
      </c>
      <c r="E52" s="337">
        <f>(SUM('8. Business Travel（差旅）'!AH:AH)+SUM('8. Business Travel（差旅）'!BO:BO))/1000</f>
        <v>0</v>
      </c>
    </row>
    <row r="53" spans="1:6" ht="15.75" thickBot="1">
      <c r="A53" s="4"/>
      <c r="D53" s="40" t="s">
        <v>10</v>
      </c>
      <c r="E53" s="338"/>
    </row>
    <row r="54" spans="1:6">
      <c r="A54" s="4"/>
      <c r="D54" s="3"/>
      <c r="E54" s="55"/>
    </row>
    <row r="55" spans="1:6" ht="15.75" thickBot="1">
      <c r="A55" s="4"/>
    </row>
    <row r="56" spans="1:6" ht="16.5" thickTop="1" thickBot="1">
      <c r="A56" s="4"/>
      <c r="B56" s="88" t="s">
        <v>225</v>
      </c>
      <c r="D56" s="132" t="s">
        <v>504</v>
      </c>
      <c r="E56" s="126"/>
    </row>
    <row r="57" spans="1:6" ht="16.5" thickTop="1" thickBot="1">
      <c r="A57" s="4"/>
      <c r="B57" s="88" t="s">
        <v>226</v>
      </c>
      <c r="D57" s="12" t="s">
        <v>339</v>
      </c>
    </row>
    <row r="58" spans="1:6" ht="15.75" thickTop="1">
      <c r="A58" s="4"/>
      <c r="D58" s="35" t="s">
        <v>334</v>
      </c>
      <c r="E58" s="36" t="s">
        <v>444</v>
      </c>
    </row>
    <row r="59" spans="1:6">
      <c r="A59" s="4"/>
      <c r="D59" s="41" t="s">
        <v>180</v>
      </c>
      <c r="E59" s="37" t="s">
        <v>181</v>
      </c>
    </row>
    <row r="60" spans="1:6">
      <c r="A60" s="4"/>
      <c r="D60" s="43" t="s">
        <v>336</v>
      </c>
      <c r="E60" s="344">
        <f>SUM('4. Purchased Energy（能源购买）'!AK:AK)/1000</f>
        <v>0</v>
      </c>
    </row>
    <row r="61" spans="1:6">
      <c r="A61" s="4"/>
      <c r="D61" s="44" t="s">
        <v>9</v>
      </c>
      <c r="E61" s="345"/>
    </row>
    <row r="62" spans="1:6">
      <c r="A62" s="4"/>
      <c r="D62" s="42" t="s">
        <v>437</v>
      </c>
      <c r="E62" s="337">
        <f>SUM('4. Purchased Energy（能源购买）'!BF:BF)/1000</f>
        <v>0</v>
      </c>
    </row>
    <row r="63" spans="1:6">
      <c r="A63" s="4"/>
      <c r="D63" s="39" t="s">
        <v>182</v>
      </c>
      <c r="E63" s="342"/>
    </row>
    <row r="64" spans="1:6">
      <c r="A64" s="4"/>
      <c r="D64" s="43" t="s">
        <v>337</v>
      </c>
      <c r="E64" s="344">
        <f>SUM('4. Purchased Energy（能源购买）'!CA:CA)/1000</f>
        <v>0</v>
      </c>
    </row>
    <row r="65" spans="1:5">
      <c r="A65" s="4"/>
      <c r="D65" s="44" t="s">
        <v>47</v>
      </c>
      <c r="E65" s="345"/>
    </row>
    <row r="66" spans="1:5">
      <c r="A66" s="4"/>
      <c r="D66" s="38" t="s">
        <v>416</v>
      </c>
      <c r="E66" s="337">
        <f>SUM('4. Purchased Energy（能源购买）'!CV:CV)</f>
        <v>0</v>
      </c>
    </row>
    <row r="67" spans="1:5" ht="15.75" thickBot="1">
      <c r="A67" s="4"/>
      <c r="D67" s="40" t="s">
        <v>48</v>
      </c>
      <c r="E67" s="338"/>
    </row>
    <row r="68" spans="1:5">
      <c r="A68" s="4"/>
      <c r="D68" s="3"/>
      <c r="E68" s="55"/>
    </row>
    <row r="69" spans="1:5" ht="15.75" thickBot="1">
      <c r="A69" s="4"/>
    </row>
    <row r="70" spans="1:5" ht="16.5" thickTop="1" thickBot="1">
      <c r="A70" s="4"/>
      <c r="B70" s="88" t="s">
        <v>225</v>
      </c>
      <c r="D70" s="12" t="s">
        <v>505</v>
      </c>
    </row>
    <row r="71" spans="1:5" ht="16.5" thickTop="1" thickBot="1">
      <c r="A71" s="4"/>
      <c r="B71" s="88" t="s">
        <v>226</v>
      </c>
      <c r="D71" s="12" t="s">
        <v>338</v>
      </c>
    </row>
    <row r="72" spans="1:5" ht="15.75" thickTop="1">
      <c r="A72" s="4"/>
      <c r="D72" s="35" t="s">
        <v>341</v>
      </c>
      <c r="E72" s="36" t="s">
        <v>359</v>
      </c>
    </row>
    <row r="73" spans="1:5">
      <c r="A73" s="4"/>
      <c r="D73" s="41" t="s">
        <v>223</v>
      </c>
      <c r="E73" s="37" t="s">
        <v>15</v>
      </c>
    </row>
    <row r="74" spans="1:5">
      <c r="A74" s="4"/>
      <c r="D74" s="43" t="s">
        <v>342</v>
      </c>
      <c r="E74" s="344">
        <f>SUM('2. On-site Fuel Use（现场燃料使用）'!AP:AP)+SUM('2. On-site Fuel Use（现场燃料使用）'!BW:BW)+SUM('6. Inbound Logistics（入场物流）'!AV:AV)+SUM('6. Inbound Logistics（入场物流）'!CC:CC)+SUM('7. Outbound Logistics（出场物流）'!AV:AV)+SUM('7. Outbound Logistics（出场物流）'!CC:CC)+SUM('8. Business Travel（差旅）'!AV:AV)+SUM('8. Business Travel（差旅）'!CC:CC)</f>
        <v>0</v>
      </c>
    </row>
    <row r="75" spans="1:5">
      <c r="A75" s="4"/>
      <c r="D75" s="44" t="s">
        <v>6</v>
      </c>
      <c r="E75" s="345"/>
    </row>
    <row r="76" spans="1:5">
      <c r="A76" s="4"/>
      <c r="D76" s="42" t="s">
        <v>336</v>
      </c>
      <c r="E76" s="337">
        <f>SUM('4. Purchased Energy（能源购买）'!D11:D20)</f>
        <v>0</v>
      </c>
    </row>
    <row r="77" spans="1:5">
      <c r="A77" s="4"/>
      <c r="D77" s="39" t="s">
        <v>9</v>
      </c>
      <c r="E77" s="342"/>
    </row>
    <row r="78" spans="1:5">
      <c r="A78" s="4"/>
      <c r="D78" s="43" t="s">
        <v>437</v>
      </c>
      <c r="E78" s="344">
        <f>SUM('4. Purchased Energy（能源购买）'!J11:J20)/3.6</f>
        <v>0</v>
      </c>
    </row>
    <row r="79" spans="1:5">
      <c r="A79" s="4"/>
      <c r="D79" s="44" t="s">
        <v>182</v>
      </c>
      <c r="E79" s="345"/>
    </row>
    <row r="80" spans="1:5">
      <c r="A80" s="4"/>
      <c r="D80" s="42" t="s">
        <v>337</v>
      </c>
      <c r="E80" s="337">
        <f>SUM('4. Purchased Energy（能源购买）'!P11:P20)</f>
        <v>0</v>
      </c>
    </row>
    <row r="81" spans="1:5">
      <c r="A81" s="4"/>
      <c r="D81" s="39" t="s">
        <v>47</v>
      </c>
      <c r="E81" s="342"/>
    </row>
    <row r="82" spans="1:5">
      <c r="A82" s="4"/>
      <c r="D82" s="38" t="s">
        <v>416</v>
      </c>
      <c r="E82" s="337">
        <f>SUM('4. Purchased Energy（能源购买）'!V11:V20)</f>
        <v>0</v>
      </c>
    </row>
    <row r="83" spans="1:5" ht="15.75" thickBot="1">
      <c r="A83" s="4"/>
      <c r="D83" s="40" t="s">
        <v>48</v>
      </c>
      <c r="E83" s="338"/>
    </row>
    <row r="84" spans="1:5">
      <c r="A84" s="4"/>
      <c r="D84" s="3"/>
      <c r="E84" s="55"/>
    </row>
    <row r="85" spans="1:5" ht="15.75" thickBot="1">
      <c r="A85" s="4"/>
    </row>
    <row r="86" spans="1:5" ht="16.5" thickTop="1" thickBot="1">
      <c r="A86" s="4"/>
      <c r="B86" s="88" t="s">
        <v>225</v>
      </c>
      <c r="D86" s="12" t="s">
        <v>506</v>
      </c>
    </row>
    <row r="87" spans="1:5" ht="16.5" thickTop="1" thickBot="1">
      <c r="A87" s="4"/>
      <c r="B87" s="88" t="s">
        <v>226</v>
      </c>
      <c r="D87" s="12" t="s">
        <v>343</v>
      </c>
    </row>
    <row r="88" spans="1:5" ht="15.75" thickTop="1">
      <c r="A88" s="4"/>
      <c r="D88" s="35" t="s">
        <v>344</v>
      </c>
      <c r="E88" s="36" t="s">
        <v>818</v>
      </c>
    </row>
    <row r="89" spans="1:5">
      <c r="A89" s="4"/>
      <c r="D89" s="41" t="s">
        <v>224</v>
      </c>
      <c r="E89" s="37" t="s">
        <v>192</v>
      </c>
    </row>
    <row r="90" spans="1:5">
      <c r="A90" s="4"/>
      <c r="D90" s="38" t="s">
        <v>345</v>
      </c>
      <c r="E90" s="337">
        <f>(SUM('5. Material Inputs（原材料投入）'!S:S)+SUM('5. Material Inputs（原材料投入）'!U:U))/1000</f>
        <v>0</v>
      </c>
    </row>
    <row r="91" spans="1:5">
      <c r="A91" s="4"/>
      <c r="D91" s="39" t="s">
        <v>186</v>
      </c>
      <c r="E91" s="342"/>
    </row>
    <row r="92" spans="1:5">
      <c r="A92" s="4"/>
      <c r="D92" s="38" t="s">
        <v>870</v>
      </c>
      <c r="E92" s="340">
        <f>(SUM('2. On-site Fuel Use（现场燃料使用）'!AL:AL)+SUM('2. On-site Fuel Use（现场燃料使用）'!BT:BT)+SUM('4. Purchased Energy（能源购买）'!AS:AS)+SUM('4. Purchased Energy（能源购买）'!BN:BN)+SUM('4. Purchased Energy（能源购买）'!CI:CI)+SUM('4. Purchased Energy（能源购买）'!DD:DD)+SUM('6. Inbound Logistics（入场物流）'!AS:AS)+SUM('6. Inbound Logistics（入场物流）'!BZ:BZ)+SUM('7. Outbound Logistics（出场物流）'!AS:AS)+SUM('7. Outbound Logistics（出场物流）'!BZ:BZ)+SUM('8. Business Travel（差旅）'!AS:AS)+SUM('8. Business Travel（差旅）'!BZ:BZ)+SUM('9. Employee Commuting（员工通勤）'!M:M))/1000</f>
        <v>0</v>
      </c>
    </row>
    <row r="93" spans="1:5">
      <c r="A93" s="4"/>
      <c r="D93" s="39" t="s">
        <v>346</v>
      </c>
      <c r="E93" s="340"/>
    </row>
    <row r="94" spans="1:5">
      <c r="A94" s="4"/>
      <c r="D94" s="38" t="s">
        <v>460</v>
      </c>
      <c r="E94" s="340">
        <f>(SUM('6. Inbound Logistics（入场物流）'!AT:AT)+SUM('6. Inbound Logistics（入场物流）'!CA:CA))/1000</f>
        <v>0</v>
      </c>
    </row>
    <row r="95" spans="1:5">
      <c r="A95" s="4"/>
      <c r="D95" s="39" t="s">
        <v>187</v>
      </c>
      <c r="E95" s="340"/>
    </row>
    <row r="96" spans="1:5">
      <c r="A96" s="4"/>
      <c r="D96" s="38" t="s">
        <v>767</v>
      </c>
      <c r="E96" s="340">
        <f>(SUM('7. Outbound Logistics（出场物流）'!AT:AT)+SUM('7. Outbound Logistics（出场物流）'!CA:CA))/1000</f>
        <v>0</v>
      </c>
    </row>
    <row r="97" spans="1:5">
      <c r="A97" s="4"/>
      <c r="D97" s="39" t="s">
        <v>716</v>
      </c>
      <c r="E97" s="340"/>
    </row>
    <row r="98" spans="1:5">
      <c r="A98" s="4"/>
      <c r="D98" s="38" t="s">
        <v>348</v>
      </c>
      <c r="E98" s="337">
        <f>'10. Waste and Water（废弃物和水）'!N38/1000</f>
        <v>0</v>
      </c>
    </row>
    <row r="99" spans="1:5">
      <c r="A99" s="4"/>
      <c r="D99" s="39" t="s">
        <v>188</v>
      </c>
      <c r="E99" s="342"/>
    </row>
    <row r="100" spans="1:5">
      <c r="A100" s="4"/>
      <c r="D100" s="42" t="s">
        <v>347</v>
      </c>
      <c r="E100" s="337">
        <f>(SUM('8. Business Travel（差旅）'!AT:AT)+SUM('8. Business Travel（差旅）'!CA:CA))/1000</f>
        <v>0</v>
      </c>
    </row>
    <row r="101" spans="1:5">
      <c r="A101" s="4"/>
      <c r="D101" s="39" t="s">
        <v>189</v>
      </c>
      <c r="E101" s="342"/>
    </row>
    <row r="102" spans="1:5">
      <c r="A102" s="4"/>
      <c r="D102" s="38" t="s">
        <v>399</v>
      </c>
      <c r="E102" s="337">
        <f>SUM('9. Employee Commuting（员工通勤）'!L:L)/1000</f>
        <v>0</v>
      </c>
    </row>
    <row r="103" spans="1:5" ht="15.75" thickBot="1">
      <c r="D103" s="213" t="s">
        <v>190</v>
      </c>
      <c r="E103" s="356"/>
    </row>
    <row r="104" spans="1:5" ht="15.75" thickTop="1">
      <c r="D104" s="42" t="s">
        <v>768</v>
      </c>
      <c r="E104" s="358">
        <f>SUM('2. On-site Fuel Use（现场燃料使用）'!BU:BU)/1000</f>
        <v>0</v>
      </c>
    </row>
    <row r="105" spans="1:5" ht="15.75" thickBot="1">
      <c r="D105" s="40" t="s">
        <v>769</v>
      </c>
      <c r="E105" s="338"/>
    </row>
    <row r="106" spans="1:5" ht="15.75" thickBot="1"/>
    <row r="107" spans="1:5" ht="16.5" thickTop="1" thickBot="1">
      <c r="B107" s="88" t="s">
        <v>225</v>
      </c>
      <c r="D107" s="233" t="s">
        <v>802</v>
      </c>
    </row>
    <row r="108" spans="1:5" ht="16.5" thickTop="1" thickBot="1">
      <c r="B108" s="88" t="s">
        <v>226</v>
      </c>
      <c r="D108" s="12" t="s">
        <v>744</v>
      </c>
    </row>
    <row r="109" spans="1:5" ht="15.75" thickTop="1">
      <c r="D109" s="35" t="s">
        <v>325</v>
      </c>
      <c r="E109" s="36" t="s">
        <v>822</v>
      </c>
    </row>
    <row r="110" spans="1:5">
      <c r="D110" s="41" t="s">
        <v>242</v>
      </c>
      <c r="E110" s="37" t="s">
        <v>192</v>
      </c>
    </row>
    <row r="111" spans="1:5">
      <c r="D111" s="38" t="s">
        <v>327</v>
      </c>
      <c r="E111" s="337">
        <f>SUM('4. Purchased Energy（能源购买）'!AL:AL)/1000</f>
        <v>0</v>
      </c>
    </row>
    <row r="112" spans="1:5">
      <c r="D112" s="39" t="s">
        <v>243</v>
      </c>
      <c r="E112" s="342"/>
    </row>
    <row r="113" spans="2:5">
      <c r="D113" s="38" t="s">
        <v>328</v>
      </c>
      <c r="E113" s="340">
        <f>SUM('4. Purchased Energy（能源购买）'!AM:AM)/1000</f>
        <v>0</v>
      </c>
    </row>
    <row r="114" spans="2:5">
      <c r="D114" s="39" t="s">
        <v>326</v>
      </c>
      <c r="E114" s="340"/>
    </row>
    <row r="115" spans="2:5">
      <c r="D115" s="38" t="s">
        <v>329</v>
      </c>
      <c r="E115" s="340">
        <f>SUM('4. Purchased Energy（能源购买）'!AN:AN)/1000</f>
        <v>0</v>
      </c>
    </row>
    <row r="116" spans="2:5">
      <c r="D116" s="39" t="s">
        <v>244</v>
      </c>
      <c r="E116" s="340"/>
    </row>
    <row r="117" spans="2:5">
      <c r="D117" s="38" t="s">
        <v>331</v>
      </c>
      <c r="E117" s="337">
        <f>SUM('4. Purchased Energy（能源购买）'!AO:AO)/1000</f>
        <v>0</v>
      </c>
    </row>
    <row r="118" spans="2:5">
      <c r="D118" s="39" t="s">
        <v>330</v>
      </c>
      <c r="E118" s="342"/>
    </row>
    <row r="119" spans="2:5">
      <c r="D119" s="42" t="s">
        <v>333</v>
      </c>
      <c r="E119" s="337">
        <f>SUM('4. Purchased Energy（能源购买）'!AP:AP)/1000</f>
        <v>0</v>
      </c>
    </row>
    <row r="120" spans="2:5">
      <c r="D120" s="39" t="s">
        <v>332</v>
      </c>
      <c r="E120" s="342"/>
    </row>
    <row r="121" spans="2:5">
      <c r="D121" s="42" t="s">
        <v>740</v>
      </c>
      <c r="E121" s="337">
        <f>SUM('4. Purchased Energy（能源购买）'!AQ:AQ)/1000</f>
        <v>0</v>
      </c>
    </row>
    <row r="122" spans="2:5">
      <c r="D122" s="42" t="s">
        <v>245</v>
      </c>
      <c r="E122" s="342"/>
    </row>
    <row r="123" spans="2:5">
      <c r="D123" s="38" t="s">
        <v>765</v>
      </c>
      <c r="E123" s="337">
        <f>SUM('4. Purchased Energy（能源购买）'!AR:AR)/1000</f>
        <v>0</v>
      </c>
    </row>
    <row r="124" spans="2:5" ht="15.75" thickBot="1">
      <c r="D124" s="40" t="s">
        <v>741</v>
      </c>
      <c r="E124" s="338"/>
    </row>
    <row r="126" spans="2:5">
      <c r="D126" s="12" t="s">
        <v>814</v>
      </c>
    </row>
    <row r="127" spans="2:5" ht="15.75" thickBot="1">
      <c r="D127" s="12" t="s">
        <v>874</v>
      </c>
    </row>
    <row r="128" spans="2:5" ht="16.5" thickTop="1" thickBot="1">
      <c r="B128" s="99" t="s">
        <v>225</v>
      </c>
      <c r="D128" s="35" t="s">
        <v>771</v>
      </c>
      <c r="E128" s="357">
        <f>(SUM('2. On-site Fuel Use（现场燃料使用）'!AN:AN)+SUM('2. On-site Fuel Use（现场燃料使用）'!BR:BR)+SUM('6. Inbound Logistics（入场物流）'!AQ:AQ)+SUM('6. Inbound Logistics（入场物流）'!BX:BX)+SUM('7. Outbound Logistics（出场物流）'!AQ:AQ)+SUM('7. Outbound Logistics（出场物流）'!BX:BX)+SUM('8. Business Travel（差旅）'!AQ:AQ)+SUM('8. Business Travel（差旅）'!BX:BX))/1000</f>
        <v>0</v>
      </c>
    </row>
    <row r="129" spans="1:10" ht="34.5" customHeight="1" thickTop="1" thickBot="1">
      <c r="B129" s="99" t="s">
        <v>226</v>
      </c>
      <c r="D129" s="214" t="s">
        <v>875</v>
      </c>
      <c r="E129" s="338"/>
    </row>
    <row r="130" spans="1:10" ht="16.5" thickTop="1" thickBot="1"/>
    <row r="131" spans="1:10" ht="16.5" thickTop="1" thickBot="1">
      <c r="B131" s="88" t="s">
        <v>225</v>
      </c>
      <c r="C131" s="156"/>
      <c r="D131" s="132" t="s">
        <v>507</v>
      </c>
    </row>
    <row r="132" spans="1:10" ht="16.5" thickTop="1" thickBot="1">
      <c r="B132" s="88" t="s">
        <v>226</v>
      </c>
      <c r="C132" s="156"/>
      <c r="D132" s="132" t="s">
        <v>214</v>
      </c>
    </row>
    <row r="133" spans="1:10" ht="16.5" thickTop="1" thickBot="1"/>
    <row r="134" spans="1:10" ht="40.5">
      <c r="D134" s="239" t="s">
        <v>320</v>
      </c>
      <c r="E134" s="240" t="s">
        <v>450</v>
      </c>
      <c r="F134" s="240" t="s">
        <v>451</v>
      </c>
      <c r="G134" s="240" t="s">
        <v>453</v>
      </c>
      <c r="H134" s="240" t="s">
        <v>455</v>
      </c>
      <c r="I134" s="240" t="s">
        <v>456</v>
      </c>
      <c r="J134" s="241" t="s">
        <v>458</v>
      </c>
    </row>
    <row r="135" spans="1:10" ht="81">
      <c r="D135" s="63" t="s">
        <v>198</v>
      </c>
      <c r="E135" s="64" t="s">
        <v>449</v>
      </c>
      <c r="F135" s="64" t="s">
        <v>208</v>
      </c>
      <c r="G135" s="64" t="s">
        <v>452</v>
      </c>
      <c r="H135" s="64" t="s">
        <v>454</v>
      </c>
      <c r="I135" s="64" t="s">
        <v>209</v>
      </c>
      <c r="J135" s="66" t="s">
        <v>457</v>
      </c>
    </row>
    <row r="136" spans="1:10" s="3" customFormat="1">
      <c r="A136" s="16"/>
      <c r="B136" s="16"/>
      <c r="C136" s="16"/>
      <c r="D136" s="65" t="str">
        <f>IF('11. Customer Apportionment（客户分摊'!D7="","",'11. Customer Apportionment（客户分摊'!D7)</f>
        <v/>
      </c>
      <c r="E136" s="278" t="str">
        <f>IF('11. Customer Apportionment（客户分摊'!D7="","",'11. Customer Apportionment（客户分摊'!$E7*'13. Results（结果）'!$E$10)</f>
        <v/>
      </c>
      <c r="F136" s="278" t="str">
        <f>IF('11. Customer Apportionment（客户分摊'!D7="","",'11. Customer Apportionment（客户分摊'!$E7*$E$12)</f>
        <v/>
      </c>
      <c r="G136" s="278" t="str">
        <f>IF('11. Customer Apportionment（客户分摊'!D7="","",'11. Customer Apportionment（客户分摊'!$E7*$E$90)</f>
        <v/>
      </c>
      <c r="H136" s="278" t="str">
        <f>IF('11. Customer Apportionment（客户分摊'!D7="","",'11. Customer Apportionment（客户分摊'!$E7*$E$94)</f>
        <v/>
      </c>
      <c r="I136" s="278" t="str">
        <f>IF('11. Customer Apportionment（客户分摊'!D7="","",'11. Customer Apportionment（客户分摊'!$E7*$E$98)</f>
        <v/>
      </c>
      <c r="J136" s="279" t="str">
        <f>IF('11. Customer Apportionment（客户分摊'!D7="","",'11. Customer Apportionment（客户分摊'!$E7*SUM($E$10:$E$15))</f>
        <v/>
      </c>
    </row>
    <row r="137" spans="1:10" s="3" customFormat="1">
      <c r="A137" s="16"/>
      <c r="B137" s="16"/>
      <c r="C137" s="16"/>
      <c r="D137" s="65" t="str">
        <f>IF('11. Customer Apportionment（客户分摊'!D8="","",'11. Customer Apportionment（客户分摊'!D8)</f>
        <v/>
      </c>
      <c r="E137" s="278" t="str">
        <f>IF('11. Customer Apportionment（客户分摊'!D8="","",'11. Customer Apportionment（客户分摊'!$E8*'13. Results（结果）'!$E$10)</f>
        <v/>
      </c>
      <c r="F137" s="278" t="str">
        <f>IF('11. Customer Apportionment（客户分摊'!D8="","",'11. Customer Apportionment（客户分摊'!$E8*$E$12)</f>
        <v/>
      </c>
      <c r="G137" s="278" t="str">
        <f>IF('11. Customer Apportionment（客户分摊'!D8="","",'11. Customer Apportionment（客户分摊'!$E8*$E$90)</f>
        <v/>
      </c>
      <c r="H137" s="278" t="str">
        <f>IF('11. Customer Apportionment（客户分摊'!D8="","",'11. Customer Apportionment（客户分摊'!$E8*$E$94)</f>
        <v/>
      </c>
      <c r="I137" s="278" t="str">
        <f>IF('11. Customer Apportionment（客户分摊'!D8="","",'11. Customer Apportionment（客户分摊'!$E8*$E$98)</f>
        <v/>
      </c>
      <c r="J137" s="279" t="str">
        <f>IF('11. Customer Apportionment（客户分摊'!D8="","",'11. Customer Apportionment（客户分摊'!$E8*SUM($E$10:$E$15))</f>
        <v/>
      </c>
    </row>
    <row r="138" spans="1:10" s="3" customFormat="1">
      <c r="A138" s="16"/>
      <c r="B138" s="16"/>
      <c r="C138" s="16"/>
      <c r="D138" s="65" t="str">
        <f>IF('11. Customer Apportionment（客户分摊'!D9="","",'11. Customer Apportionment（客户分摊'!D9)</f>
        <v/>
      </c>
      <c r="E138" s="278" t="str">
        <f>IF('11. Customer Apportionment（客户分摊'!D9="","",'11. Customer Apportionment（客户分摊'!$E9*'13. Results（结果）'!$E$10)</f>
        <v/>
      </c>
      <c r="F138" s="278" t="str">
        <f>IF('11. Customer Apportionment（客户分摊'!D9="","",'11. Customer Apportionment（客户分摊'!$E9*$E$12)</f>
        <v/>
      </c>
      <c r="G138" s="278" t="str">
        <f>IF('11. Customer Apportionment（客户分摊'!D9="","",'11. Customer Apportionment（客户分摊'!$E9*$E$90)</f>
        <v/>
      </c>
      <c r="H138" s="278" t="str">
        <f>IF('11. Customer Apportionment（客户分摊'!D9="","",'11. Customer Apportionment（客户分摊'!$E9*$E$94)</f>
        <v/>
      </c>
      <c r="I138" s="278" t="str">
        <f>IF('11. Customer Apportionment（客户分摊'!D9="","",'11. Customer Apportionment（客户分摊'!$E9*$E$98)</f>
        <v/>
      </c>
      <c r="J138" s="279" t="str">
        <f>IF('11. Customer Apportionment（客户分摊'!D9="","",'11. Customer Apportionment（客户分摊'!$E9*SUM($E$10:$E$15))</f>
        <v/>
      </c>
    </row>
    <row r="139" spans="1:10" s="3" customFormat="1">
      <c r="A139" s="16"/>
      <c r="B139" s="16"/>
      <c r="C139" s="16"/>
      <c r="D139" s="65" t="str">
        <f>IF('11. Customer Apportionment（客户分摊'!D10="","",'11. Customer Apportionment（客户分摊'!D10)</f>
        <v/>
      </c>
      <c r="E139" s="278" t="str">
        <f>IF('11. Customer Apportionment（客户分摊'!D10="","",'11. Customer Apportionment（客户分摊'!$E10*'13. Results（结果）'!$E$10)</f>
        <v/>
      </c>
      <c r="F139" s="278" t="str">
        <f>IF('11. Customer Apportionment（客户分摊'!D10="","",'11. Customer Apportionment（客户分摊'!$E10*$E$12)</f>
        <v/>
      </c>
      <c r="G139" s="278" t="str">
        <f>IF('11. Customer Apportionment（客户分摊'!D10="","",'11. Customer Apportionment（客户分摊'!$E10*$E$90)</f>
        <v/>
      </c>
      <c r="H139" s="278" t="str">
        <f>IF('11. Customer Apportionment（客户分摊'!D10="","",'11. Customer Apportionment（客户分摊'!$E10*$E$94)</f>
        <v/>
      </c>
      <c r="I139" s="278" t="str">
        <f>IF('11. Customer Apportionment（客户分摊'!D10="","",'11. Customer Apportionment（客户分摊'!$E10*$E$98)</f>
        <v/>
      </c>
      <c r="J139" s="279" t="str">
        <f>IF('11. Customer Apportionment（客户分摊'!D10="","",'11. Customer Apportionment（客户分摊'!$E10*SUM($E$10:$E$15))</f>
        <v/>
      </c>
    </row>
    <row r="140" spans="1:10" s="3" customFormat="1">
      <c r="A140" s="16"/>
      <c r="B140" s="16"/>
      <c r="C140" s="16"/>
      <c r="D140" s="65" t="str">
        <f>IF('11. Customer Apportionment（客户分摊'!D11="","",'11. Customer Apportionment（客户分摊'!D11)</f>
        <v/>
      </c>
      <c r="E140" s="278" t="str">
        <f>IF('11. Customer Apportionment（客户分摊'!D11="","",'11. Customer Apportionment（客户分摊'!$E11*'13. Results（结果）'!$E$10)</f>
        <v/>
      </c>
      <c r="F140" s="278" t="str">
        <f>IF('11. Customer Apportionment（客户分摊'!D11="","",'11. Customer Apportionment（客户分摊'!$E11*$E$12)</f>
        <v/>
      </c>
      <c r="G140" s="278" t="str">
        <f>IF('11. Customer Apportionment（客户分摊'!D11="","",'11. Customer Apportionment（客户分摊'!$E11*$E$90)</f>
        <v/>
      </c>
      <c r="H140" s="278" t="str">
        <f>IF('11. Customer Apportionment（客户分摊'!D11="","",'11. Customer Apportionment（客户分摊'!$E11*$E$94)</f>
        <v/>
      </c>
      <c r="I140" s="278" t="str">
        <f>IF('11. Customer Apportionment（客户分摊'!D11="","",'11. Customer Apportionment（客户分摊'!$E11*$E$98)</f>
        <v/>
      </c>
      <c r="J140" s="279" t="str">
        <f>IF('11. Customer Apportionment（客户分摊'!D11="","",'11. Customer Apportionment（客户分摊'!$E11*SUM($E$10:$E$15))</f>
        <v/>
      </c>
    </row>
    <row r="141" spans="1:10" s="3" customFormat="1">
      <c r="A141" s="16"/>
      <c r="B141" s="16"/>
      <c r="C141" s="16"/>
      <c r="D141" s="65" t="str">
        <f>IF('11. Customer Apportionment（客户分摊'!D12="","",'11. Customer Apportionment（客户分摊'!D12)</f>
        <v/>
      </c>
      <c r="E141" s="278" t="str">
        <f>IF('11. Customer Apportionment（客户分摊'!D12="","",'11. Customer Apportionment（客户分摊'!$E12*'13. Results（结果）'!$E$10)</f>
        <v/>
      </c>
      <c r="F141" s="278" t="str">
        <f>IF('11. Customer Apportionment（客户分摊'!D12="","",'11. Customer Apportionment（客户分摊'!$E12*$E$12)</f>
        <v/>
      </c>
      <c r="G141" s="278" t="str">
        <f>IF('11. Customer Apportionment（客户分摊'!D12="","",'11. Customer Apportionment（客户分摊'!$E12*$E$90)</f>
        <v/>
      </c>
      <c r="H141" s="278" t="str">
        <f>IF('11. Customer Apportionment（客户分摊'!D12="","",'11. Customer Apportionment（客户分摊'!$E12*$E$94)</f>
        <v/>
      </c>
      <c r="I141" s="278" t="str">
        <f>IF('11. Customer Apportionment（客户分摊'!D12="","",'11. Customer Apportionment（客户分摊'!$E12*$E$98)</f>
        <v/>
      </c>
      <c r="J141" s="279" t="str">
        <f>IF('11. Customer Apportionment（客户分摊'!D12="","",'11. Customer Apportionment（客户分摊'!$E12*SUM($E$10:$E$15))</f>
        <v/>
      </c>
    </row>
    <row r="142" spans="1:10" s="3" customFormat="1">
      <c r="A142" s="16"/>
      <c r="B142" s="16"/>
      <c r="C142" s="16"/>
      <c r="D142" s="65" t="str">
        <f>IF('11. Customer Apportionment（客户分摊'!D13="","",'11. Customer Apportionment（客户分摊'!D13)</f>
        <v/>
      </c>
      <c r="E142" s="278" t="str">
        <f>IF('11. Customer Apportionment（客户分摊'!D13="","",'11. Customer Apportionment（客户分摊'!$E13*'13. Results（结果）'!$E$10)</f>
        <v/>
      </c>
      <c r="F142" s="278" t="str">
        <f>IF('11. Customer Apportionment（客户分摊'!D13="","",'11. Customer Apportionment（客户分摊'!$E13*$E$12)</f>
        <v/>
      </c>
      <c r="G142" s="278" t="str">
        <f>IF('11. Customer Apportionment（客户分摊'!D13="","",'11. Customer Apportionment（客户分摊'!$E13*$E$90)</f>
        <v/>
      </c>
      <c r="H142" s="278" t="str">
        <f>IF('11. Customer Apportionment（客户分摊'!D13="","",'11. Customer Apportionment（客户分摊'!$E13*$E$94)</f>
        <v/>
      </c>
      <c r="I142" s="278" t="str">
        <f>IF('11. Customer Apportionment（客户分摊'!D13="","",'11. Customer Apportionment（客户分摊'!$E13*$E$98)</f>
        <v/>
      </c>
      <c r="J142" s="279" t="str">
        <f>IF('11. Customer Apportionment（客户分摊'!D13="","",'11. Customer Apportionment（客户分摊'!$E13*SUM($E$10:$E$15))</f>
        <v/>
      </c>
    </row>
    <row r="143" spans="1:10" s="3" customFormat="1">
      <c r="A143" s="16"/>
      <c r="B143" s="16"/>
      <c r="C143" s="16"/>
      <c r="D143" s="65" t="str">
        <f>IF('11. Customer Apportionment（客户分摊'!D14="","",'11. Customer Apportionment（客户分摊'!D14)</f>
        <v/>
      </c>
      <c r="E143" s="278" t="str">
        <f>IF('11. Customer Apportionment（客户分摊'!D14="","",'11. Customer Apportionment（客户分摊'!$E14*'13. Results（结果）'!$E$10)</f>
        <v/>
      </c>
      <c r="F143" s="278" t="str">
        <f>IF('11. Customer Apportionment（客户分摊'!D14="","",'11. Customer Apportionment（客户分摊'!$E14*$E$12)</f>
        <v/>
      </c>
      <c r="G143" s="278" t="str">
        <f>IF('11. Customer Apportionment（客户分摊'!D14="","",'11. Customer Apportionment（客户分摊'!$E14*$E$90)</f>
        <v/>
      </c>
      <c r="H143" s="278" t="str">
        <f>IF('11. Customer Apportionment（客户分摊'!D14="","",'11. Customer Apportionment（客户分摊'!$E14*$E$94)</f>
        <v/>
      </c>
      <c r="I143" s="278" t="str">
        <f>IF('11. Customer Apportionment（客户分摊'!D14="","",'11. Customer Apportionment（客户分摊'!$E14*$E$98)</f>
        <v/>
      </c>
      <c r="J143" s="279" t="str">
        <f>IF('11. Customer Apportionment（客户分摊'!D14="","",'11. Customer Apportionment（客户分摊'!$E14*SUM($E$10:$E$15))</f>
        <v/>
      </c>
    </row>
    <row r="144" spans="1:10" s="3" customFormat="1">
      <c r="A144" s="16"/>
      <c r="B144" s="16"/>
      <c r="C144" s="16"/>
      <c r="D144" s="65" t="str">
        <f>IF('11. Customer Apportionment（客户分摊'!D15="","",'11. Customer Apportionment（客户分摊'!D15)</f>
        <v/>
      </c>
      <c r="E144" s="278" t="str">
        <f>IF('11. Customer Apportionment（客户分摊'!D15="","",'11. Customer Apportionment（客户分摊'!$E15*'13. Results（结果）'!$E$10)</f>
        <v/>
      </c>
      <c r="F144" s="278" t="str">
        <f>IF('11. Customer Apportionment（客户分摊'!D15="","",'11. Customer Apportionment（客户分摊'!$E15*$E$12)</f>
        <v/>
      </c>
      <c r="G144" s="278" t="str">
        <f>IF('11. Customer Apportionment（客户分摊'!D15="","",'11. Customer Apportionment（客户分摊'!$E15*$E$90)</f>
        <v/>
      </c>
      <c r="H144" s="278" t="str">
        <f>IF('11. Customer Apportionment（客户分摊'!D15="","",'11. Customer Apportionment（客户分摊'!$E15*$E$94)</f>
        <v/>
      </c>
      <c r="I144" s="278" t="str">
        <f>IF('11. Customer Apportionment（客户分摊'!D15="","",'11. Customer Apportionment（客户分摊'!$E15*$E$98)</f>
        <v/>
      </c>
      <c r="J144" s="279" t="str">
        <f>IF('11. Customer Apportionment（客户分摊'!D15="","",'11. Customer Apportionment（客户分摊'!$E15*SUM($E$10:$E$15))</f>
        <v/>
      </c>
    </row>
    <row r="145" spans="1:10" s="3" customFormat="1">
      <c r="A145" s="16"/>
      <c r="B145" s="16"/>
      <c r="C145" s="16"/>
      <c r="D145" s="65" t="str">
        <f>IF('11. Customer Apportionment（客户分摊'!D16="","",'11. Customer Apportionment（客户分摊'!D16)</f>
        <v/>
      </c>
      <c r="E145" s="278" t="str">
        <f>IF('11. Customer Apportionment（客户分摊'!D16="","",'11. Customer Apportionment（客户分摊'!$E16*'13. Results（结果）'!$E$10)</f>
        <v/>
      </c>
      <c r="F145" s="278" t="str">
        <f>IF('11. Customer Apportionment（客户分摊'!D16="","",'11. Customer Apportionment（客户分摊'!$E16*$E$12)</f>
        <v/>
      </c>
      <c r="G145" s="278" t="str">
        <f>IF('11. Customer Apportionment（客户分摊'!D16="","",'11. Customer Apportionment（客户分摊'!$E16*$E$90)</f>
        <v/>
      </c>
      <c r="H145" s="278" t="str">
        <f>IF('11. Customer Apportionment（客户分摊'!D16="","",'11. Customer Apportionment（客户分摊'!$E16*$E$94)</f>
        <v/>
      </c>
      <c r="I145" s="278" t="str">
        <f>IF('11. Customer Apportionment（客户分摊'!D16="","",'11. Customer Apportionment（客户分摊'!$E16*$E$98)</f>
        <v/>
      </c>
      <c r="J145" s="279" t="str">
        <f>IF('11. Customer Apportionment（客户分摊'!D16="","",'11. Customer Apportionment（客户分摊'!$E16*SUM($E$10:$E$15))</f>
        <v/>
      </c>
    </row>
    <row r="146" spans="1:10" s="3" customFormat="1">
      <c r="A146" s="16"/>
      <c r="B146" s="16"/>
      <c r="C146" s="16"/>
      <c r="D146" s="65" t="str">
        <f>IF('11. Customer Apportionment（客户分摊'!D17="","",'11. Customer Apportionment（客户分摊'!D17)</f>
        <v/>
      </c>
      <c r="E146" s="278" t="str">
        <f>IF('11. Customer Apportionment（客户分摊'!D17="","",'11. Customer Apportionment（客户分摊'!$E17*'13. Results（结果）'!$E$10)</f>
        <v/>
      </c>
      <c r="F146" s="278" t="str">
        <f>IF('11. Customer Apportionment（客户分摊'!D17="","",'11. Customer Apportionment（客户分摊'!$E17*$E$12)</f>
        <v/>
      </c>
      <c r="G146" s="278" t="str">
        <f>IF('11. Customer Apportionment（客户分摊'!D17="","",'11. Customer Apportionment（客户分摊'!$E17*$E$90)</f>
        <v/>
      </c>
      <c r="H146" s="278" t="str">
        <f>IF('11. Customer Apportionment（客户分摊'!D17="","",'11. Customer Apportionment（客户分摊'!$E17*$E$94)</f>
        <v/>
      </c>
      <c r="I146" s="278" t="str">
        <f>IF('11. Customer Apportionment（客户分摊'!D17="","",'11. Customer Apportionment（客户分摊'!$E17*$E$98)</f>
        <v/>
      </c>
      <c r="J146" s="279" t="str">
        <f>IF('11. Customer Apportionment（客户分摊'!D17="","",'11. Customer Apportionment（客户分摊'!$E17*SUM($E$10:$E$15))</f>
        <v/>
      </c>
    </row>
    <row r="147" spans="1:10" s="3" customFormat="1">
      <c r="A147" s="16"/>
      <c r="B147" s="16"/>
      <c r="C147" s="16"/>
      <c r="D147" s="65" t="str">
        <f>IF('11. Customer Apportionment（客户分摊'!D18="","",'11. Customer Apportionment（客户分摊'!D18)</f>
        <v/>
      </c>
      <c r="E147" s="278" t="str">
        <f>IF('11. Customer Apportionment（客户分摊'!D18="","",'11. Customer Apportionment（客户分摊'!$E18*'13. Results（结果）'!$E$10)</f>
        <v/>
      </c>
      <c r="F147" s="278" t="str">
        <f>IF('11. Customer Apportionment（客户分摊'!D18="","",'11. Customer Apportionment（客户分摊'!$E18*$E$12)</f>
        <v/>
      </c>
      <c r="G147" s="278" t="str">
        <f>IF('11. Customer Apportionment（客户分摊'!D18="","",'11. Customer Apportionment（客户分摊'!$E18*$E$90)</f>
        <v/>
      </c>
      <c r="H147" s="278" t="str">
        <f>IF('11. Customer Apportionment（客户分摊'!D18="","",'11. Customer Apportionment（客户分摊'!$E18*$E$94)</f>
        <v/>
      </c>
      <c r="I147" s="278" t="str">
        <f>IF('11. Customer Apportionment（客户分摊'!D18="","",'11. Customer Apportionment（客户分摊'!$E18*$E$98)</f>
        <v/>
      </c>
      <c r="J147" s="279" t="str">
        <f>IF('11. Customer Apportionment（客户分摊'!D18="","",'11. Customer Apportionment（客户分摊'!$E18*SUM($E$10:$E$15))</f>
        <v/>
      </c>
    </row>
    <row r="148" spans="1:10" s="3" customFormat="1">
      <c r="A148" s="16"/>
      <c r="B148" s="16"/>
      <c r="C148" s="16"/>
      <c r="D148" s="65" t="str">
        <f>IF('11. Customer Apportionment（客户分摊'!D19="","",'11. Customer Apportionment（客户分摊'!D19)</f>
        <v/>
      </c>
      <c r="E148" s="278" t="str">
        <f>IF('11. Customer Apportionment（客户分摊'!D19="","",'11. Customer Apportionment（客户分摊'!$E19*'13. Results（结果）'!$E$10)</f>
        <v/>
      </c>
      <c r="F148" s="278" t="str">
        <f>IF('11. Customer Apportionment（客户分摊'!D19="","",'11. Customer Apportionment（客户分摊'!$E19*$E$12)</f>
        <v/>
      </c>
      <c r="G148" s="278" t="str">
        <f>IF('11. Customer Apportionment（客户分摊'!D19="","",'11. Customer Apportionment（客户分摊'!$E19*$E$90)</f>
        <v/>
      </c>
      <c r="H148" s="278" t="str">
        <f>IF('11. Customer Apportionment（客户分摊'!D19="","",'11. Customer Apportionment（客户分摊'!$E19*$E$94)</f>
        <v/>
      </c>
      <c r="I148" s="278" t="str">
        <f>IF('11. Customer Apportionment（客户分摊'!D19="","",'11. Customer Apportionment（客户分摊'!$E19*$E$98)</f>
        <v/>
      </c>
      <c r="J148" s="279" t="str">
        <f>IF('11. Customer Apportionment（客户分摊'!D19="","",'11. Customer Apportionment（客户分摊'!$E19*SUM($E$10:$E$15))</f>
        <v/>
      </c>
    </row>
    <row r="149" spans="1:10" s="3" customFormat="1">
      <c r="A149" s="16"/>
      <c r="B149" s="16"/>
      <c r="C149" s="16"/>
      <c r="D149" s="65" t="str">
        <f>IF('11. Customer Apportionment（客户分摊'!D20="","",'11. Customer Apportionment（客户分摊'!D20)</f>
        <v/>
      </c>
      <c r="E149" s="278" t="str">
        <f>IF('11. Customer Apportionment（客户分摊'!D20="","",'11. Customer Apportionment（客户分摊'!$E20*'13. Results（结果）'!$E$10)</f>
        <v/>
      </c>
      <c r="F149" s="278" t="str">
        <f>IF('11. Customer Apportionment（客户分摊'!D20="","",'11. Customer Apportionment（客户分摊'!$E20*$E$12)</f>
        <v/>
      </c>
      <c r="G149" s="278" t="str">
        <f>IF('11. Customer Apportionment（客户分摊'!D20="","",'11. Customer Apportionment（客户分摊'!$E20*$E$90)</f>
        <v/>
      </c>
      <c r="H149" s="278" t="str">
        <f>IF('11. Customer Apportionment（客户分摊'!D20="","",'11. Customer Apportionment（客户分摊'!$E20*$E$94)</f>
        <v/>
      </c>
      <c r="I149" s="278" t="str">
        <f>IF('11. Customer Apportionment（客户分摊'!D20="","",'11. Customer Apportionment（客户分摊'!$E20*$E$98)</f>
        <v/>
      </c>
      <c r="J149" s="279" t="str">
        <f>IF('11. Customer Apportionment（客户分摊'!D20="","",'11. Customer Apportionment（客户分摊'!$E20*SUM($E$10:$E$15))</f>
        <v/>
      </c>
    </row>
    <row r="150" spans="1:10" s="3" customFormat="1">
      <c r="A150" s="16"/>
      <c r="B150" s="16"/>
      <c r="C150" s="16"/>
      <c r="D150" s="65" t="str">
        <f>IF('11. Customer Apportionment（客户分摊'!D21="","",'11. Customer Apportionment（客户分摊'!D21)</f>
        <v/>
      </c>
      <c r="E150" s="278" t="str">
        <f>IF('11. Customer Apportionment（客户分摊'!D21="","",'11. Customer Apportionment（客户分摊'!$E21*'13. Results（结果）'!$E$10)</f>
        <v/>
      </c>
      <c r="F150" s="278" t="str">
        <f>IF('11. Customer Apportionment（客户分摊'!D21="","",'11. Customer Apportionment（客户分摊'!$E21*$E$12)</f>
        <v/>
      </c>
      <c r="G150" s="278" t="str">
        <f>IF('11. Customer Apportionment（客户分摊'!D21="","",'11. Customer Apportionment（客户分摊'!$E21*$E$90)</f>
        <v/>
      </c>
      <c r="H150" s="278" t="str">
        <f>IF('11. Customer Apportionment（客户分摊'!D21="","",'11. Customer Apportionment（客户分摊'!$E21*$E$94)</f>
        <v/>
      </c>
      <c r="I150" s="278" t="str">
        <f>IF('11. Customer Apportionment（客户分摊'!D21="","",'11. Customer Apportionment（客户分摊'!$E21*$E$98)</f>
        <v/>
      </c>
      <c r="J150" s="279" t="str">
        <f>IF('11. Customer Apportionment（客户分摊'!D21="","",'11. Customer Apportionment（客户分摊'!$E21*SUM($E$10:$E$15))</f>
        <v/>
      </c>
    </row>
    <row r="151" spans="1:10" s="3" customFormat="1">
      <c r="A151" s="16"/>
      <c r="B151" s="16"/>
      <c r="C151" s="16"/>
      <c r="D151" s="65" t="str">
        <f>IF('11. Customer Apportionment（客户分摊'!D22="","",'11. Customer Apportionment（客户分摊'!D22)</f>
        <v/>
      </c>
      <c r="E151" s="278" t="str">
        <f>IF('11. Customer Apportionment（客户分摊'!D22="","",'11. Customer Apportionment（客户分摊'!$E22*'13. Results（结果）'!$E$10)</f>
        <v/>
      </c>
      <c r="F151" s="278" t="str">
        <f>IF('11. Customer Apportionment（客户分摊'!D22="","",'11. Customer Apportionment（客户分摊'!$E22*$E$12)</f>
        <v/>
      </c>
      <c r="G151" s="278" t="str">
        <f>IF('11. Customer Apportionment（客户分摊'!D22="","",'11. Customer Apportionment（客户分摊'!$E22*$E$90)</f>
        <v/>
      </c>
      <c r="H151" s="278" t="str">
        <f>IF('11. Customer Apportionment（客户分摊'!D22="","",'11. Customer Apportionment（客户分摊'!$E22*$E$94)</f>
        <v/>
      </c>
      <c r="I151" s="278" t="str">
        <f>IF('11. Customer Apportionment（客户分摊'!D22="","",'11. Customer Apportionment（客户分摊'!$E22*$E$98)</f>
        <v/>
      </c>
      <c r="J151" s="279" t="str">
        <f>IF('11. Customer Apportionment（客户分摊'!D22="","",'11. Customer Apportionment（客户分摊'!$E22*SUM($E$10:$E$15))</f>
        <v/>
      </c>
    </row>
    <row r="152" spans="1:10" s="3" customFormat="1">
      <c r="A152" s="16"/>
      <c r="B152" s="16"/>
      <c r="C152" s="16"/>
      <c r="D152" s="65" t="str">
        <f>IF('11. Customer Apportionment（客户分摊'!D23="","",'11. Customer Apportionment（客户分摊'!D23)</f>
        <v/>
      </c>
      <c r="E152" s="278" t="str">
        <f>IF('11. Customer Apportionment（客户分摊'!D23="","",'11. Customer Apportionment（客户分摊'!$E23*'13. Results（结果）'!$E$10)</f>
        <v/>
      </c>
      <c r="F152" s="278" t="str">
        <f>IF('11. Customer Apportionment（客户分摊'!D23="","",'11. Customer Apportionment（客户分摊'!$E23*$E$12)</f>
        <v/>
      </c>
      <c r="G152" s="278" t="str">
        <f>IF('11. Customer Apportionment（客户分摊'!D23="","",'11. Customer Apportionment（客户分摊'!$E23*$E$90)</f>
        <v/>
      </c>
      <c r="H152" s="278" t="str">
        <f>IF('11. Customer Apportionment（客户分摊'!D23="","",'11. Customer Apportionment（客户分摊'!$E23*$E$94)</f>
        <v/>
      </c>
      <c r="I152" s="278" t="str">
        <f>IF('11. Customer Apportionment（客户分摊'!D23="","",'11. Customer Apportionment（客户分摊'!$E23*$E$98)</f>
        <v/>
      </c>
      <c r="J152" s="279" t="str">
        <f>IF('11. Customer Apportionment（客户分摊'!D23="","",'11. Customer Apportionment（客户分摊'!$E23*SUM($E$10:$E$15))</f>
        <v/>
      </c>
    </row>
    <row r="153" spans="1:10" s="3" customFormat="1">
      <c r="A153" s="16"/>
      <c r="B153" s="16"/>
      <c r="C153" s="16"/>
      <c r="D153" s="65" t="str">
        <f>IF('11. Customer Apportionment（客户分摊'!D24="","",'11. Customer Apportionment（客户分摊'!D24)</f>
        <v/>
      </c>
      <c r="E153" s="278" t="str">
        <f>IF('11. Customer Apportionment（客户分摊'!D24="","",'11. Customer Apportionment（客户分摊'!$E24*'13. Results（结果）'!$E$10)</f>
        <v/>
      </c>
      <c r="F153" s="278" t="str">
        <f>IF('11. Customer Apportionment（客户分摊'!D24="","",'11. Customer Apportionment（客户分摊'!$E24*$E$12)</f>
        <v/>
      </c>
      <c r="G153" s="278" t="str">
        <f>IF('11. Customer Apportionment（客户分摊'!D24="","",'11. Customer Apportionment（客户分摊'!$E24*$E$90)</f>
        <v/>
      </c>
      <c r="H153" s="278" t="str">
        <f>IF('11. Customer Apportionment（客户分摊'!D24="","",'11. Customer Apportionment（客户分摊'!$E24*$E$94)</f>
        <v/>
      </c>
      <c r="I153" s="278" t="str">
        <f>IF('11. Customer Apportionment（客户分摊'!D24="","",'11. Customer Apportionment（客户分摊'!$E24*$E$98)</f>
        <v/>
      </c>
      <c r="J153" s="279" t="str">
        <f>IF('11. Customer Apportionment（客户分摊'!D24="","",'11. Customer Apportionment（客户分摊'!$E24*SUM($E$10:$E$15))</f>
        <v/>
      </c>
    </row>
    <row r="154" spans="1:10" s="3" customFormat="1">
      <c r="A154" s="16"/>
      <c r="B154" s="16"/>
      <c r="C154" s="16"/>
      <c r="D154" s="65" t="str">
        <f>IF('11. Customer Apportionment（客户分摊'!D25="","",'11. Customer Apportionment（客户分摊'!D25)</f>
        <v/>
      </c>
      <c r="E154" s="278" t="str">
        <f>IF('11. Customer Apportionment（客户分摊'!D25="","",'11. Customer Apportionment（客户分摊'!$E25*'13. Results（结果）'!$E$10)</f>
        <v/>
      </c>
      <c r="F154" s="278" t="str">
        <f>IF('11. Customer Apportionment（客户分摊'!D25="","",'11. Customer Apportionment（客户分摊'!$E25*$E$12)</f>
        <v/>
      </c>
      <c r="G154" s="278" t="str">
        <f>IF('11. Customer Apportionment（客户分摊'!D25="","",'11. Customer Apportionment（客户分摊'!$E25*$E$90)</f>
        <v/>
      </c>
      <c r="H154" s="278" t="str">
        <f>IF('11. Customer Apportionment（客户分摊'!D25="","",'11. Customer Apportionment（客户分摊'!$E25*$E$94)</f>
        <v/>
      </c>
      <c r="I154" s="278" t="str">
        <f>IF('11. Customer Apportionment（客户分摊'!D25="","",'11. Customer Apportionment（客户分摊'!$E25*$E$98)</f>
        <v/>
      </c>
      <c r="J154" s="279" t="str">
        <f>IF('11. Customer Apportionment（客户分摊'!D25="","",'11. Customer Apportionment（客户分摊'!$E25*SUM($E$10:$E$15))</f>
        <v/>
      </c>
    </row>
    <row r="155" spans="1:10" s="3" customFormat="1" ht="15.75" thickBot="1">
      <c r="A155" s="16"/>
      <c r="B155" s="16"/>
      <c r="C155" s="16"/>
      <c r="D155" s="68" t="str">
        <f>IF('11. Customer Apportionment（客户分摊'!D26="","",'11. Customer Apportionment（客户分摊'!D26)</f>
        <v/>
      </c>
      <c r="E155" s="280" t="str">
        <f>IF('11. Customer Apportionment（客户分摊'!D26="","",'11. Customer Apportionment（客户分摊'!$E26*'13. Results（结果）'!$E$10)</f>
        <v/>
      </c>
      <c r="F155" s="280" t="str">
        <f>IF('11. Customer Apportionment（客户分摊'!D26="","",'11. Customer Apportionment（客户分摊'!$E26*$E$12)</f>
        <v/>
      </c>
      <c r="G155" s="280" t="str">
        <f>IF('11. Customer Apportionment（客户分摊'!D26="","",'11. Customer Apportionment（客户分摊'!$E26*$E$90)</f>
        <v/>
      </c>
      <c r="H155" s="280" t="str">
        <f>IF('11. Customer Apportionment（客户分摊'!D26="","",'11. Customer Apportionment（客户分摊'!$E26*$E$94)</f>
        <v/>
      </c>
      <c r="I155" s="280" t="str">
        <f>IF('11. Customer Apportionment（客户分摊'!D26="","",'11. Customer Apportionment（客户分摊'!$E26*$E$98)</f>
        <v/>
      </c>
      <c r="J155" s="281" t="str">
        <f>IF('11. Customer Apportionment（客户分摊'!D26="","",'11. Customer Apportionment（客户分摊'!$E26*SUM($E$10:$E$15))</f>
        <v/>
      </c>
    </row>
    <row r="171" spans="1:5" ht="15.75" thickBot="1">
      <c r="A171" s="4"/>
    </row>
    <row r="172" spans="1:5" ht="16.5" thickTop="1" thickBot="1">
      <c r="A172" s="4"/>
      <c r="B172" s="88" t="s">
        <v>225</v>
      </c>
      <c r="D172" s="12" t="s">
        <v>496</v>
      </c>
    </row>
    <row r="173" spans="1:5" ht="16.5" thickTop="1" thickBot="1">
      <c r="A173" s="4"/>
      <c r="B173" s="88" t="s">
        <v>226</v>
      </c>
      <c r="D173" s="12" t="s">
        <v>511</v>
      </c>
    </row>
    <row r="174" spans="1:5" ht="15.75" thickTop="1">
      <c r="A174" s="4"/>
      <c r="D174" s="62" t="s">
        <v>321</v>
      </c>
      <c r="E174" s="56" t="s">
        <v>444</v>
      </c>
    </row>
    <row r="175" spans="1:5" ht="27">
      <c r="A175" s="4"/>
      <c r="D175" s="63" t="s">
        <v>201</v>
      </c>
      <c r="E175" s="69" t="s">
        <v>461</v>
      </c>
    </row>
    <row r="176" spans="1:5">
      <c r="A176" s="4"/>
      <c r="B176" s="4"/>
      <c r="C176" s="4"/>
      <c r="D176" s="65" t="str">
        <f>IF('12. Product Apportionment（产品分摊）'!D7="","",'12. Product Apportionment（产品分摊）'!D7)</f>
        <v/>
      </c>
      <c r="E176" s="279" t="str">
        <f>IF('12. Product Apportionment（产品分摊）'!D7="","",'12. Product Apportionment（产品分摊）'!E7*SUM($E$10:$E$15))</f>
        <v/>
      </c>
    </row>
    <row r="177" spans="1:5">
      <c r="A177" s="4"/>
      <c r="B177" s="4"/>
      <c r="C177" s="4"/>
      <c r="D177" s="65" t="str">
        <f>IF('12. Product Apportionment（产品分摊）'!D8="","",'12. Product Apportionment（产品分摊）'!D8)</f>
        <v/>
      </c>
      <c r="E177" s="279" t="str">
        <f>IF('12. Product Apportionment（产品分摊）'!D8="","",'12. Product Apportionment（产品分摊）'!E8*SUM($E$10:$E$15))</f>
        <v/>
      </c>
    </row>
    <row r="178" spans="1:5">
      <c r="A178" s="4"/>
      <c r="B178" s="4"/>
      <c r="C178" s="4"/>
      <c r="D178" s="65" t="str">
        <f>IF('12. Product Apportionment（产品分摊）'!D9="","",'12. Product Apportionment（产品分摊）'!D9)</f>
        <v/>
      </c>
      <c r="E178" s="279" t="str">
        <f>IF('12. Product Apportionment（产品分摊）'!D9="","",'12. Product Apportionment（产品分摊）'!E9*SUM($E$10:$E$15))</f>
        <v/>
      </c>
    </row>
    <row r="179" spans="1:5">
      <c r="A179" s="4"/>
      <c r="B179" s="4"/>
      <c r="C179" s="4"/>
      <c r="D179" s="65" t="str">
        <f>IF('12. Product Apportionment（产品分摊）'!D10="","",'12. Product Apportionment（产品分摊）'!D10)</f>
        <v/>
      </c>
      <c r="E179" s="279" t="str">
        <f>IF('12. Product Apportionment（产品分摊）'!D10="","",'12. Product Apportionment（产品分摊）'!E10*SUM($E$10:$E$15))</f>
        <v/>
      </c>
    </row>
    <row r="180" spans="1:5">
      <c r="A180" s="4"/>
      <c r="B180" s="4"/>
      <c r="C180" s="4"/>
      <c r="D180" s="65" t="str">
        <f>IF('12. Product Apportionment（产品分摊）'!D11="","",'12. Product Apportionment（产品分摊）'!D11)</f>
        <v/>
      </c>
      <c r="E180" s="279" t="str">
        <f>IF('12. Product Apportionment（产品分摊）'!D11="","",'12. Product Apportionment（产品分摊）'!E11*SUM($E$10:$E$15))</f>
        <v/>
      </c>
    </row>
    <row r="181" spans="1:5">
      <c r="A181" s="4"/>
      <c r="B181" s="4"/>
      <c r="C181" s="4"/>
      <c r="D181" s="65" t="str">
        <f>IF('12. Product Apportionment（产品分摊）'!D12="","",'12. Product Apportionment（产品分摊）'!D12)</f>
        <v/>
      </c>
      <c r="E181" s="279" t="str">
        <f>IF('12. Product Apportionment（产品分摊）'!D12="","",'12. Product Apportionment（产品分摊）'!E12*SUM($E$10:$E$15))</f>
        <v/>
      </c>
    </row>
    <row r="182" spans="1:5">
      <c r="A182" s="4"/>
      <c r="B182" s="4"/>
      <c r="C182" s="4"/>
      <c r="D182" s="65" t="str">
        <f>IF('12. Product Apportionment（产品分摊）'!D13="","",'12. Product Apportionment（产品分摊）'!D13)</f>
        <v/>
      </c>
      <c r="E182" s="279" t="str">
        <f>IF('12. Product Apportionment（产品分摊）'!D13="","",'12. Product Apportionment（产品分摊）'!E13*SUM($E$10:$E$15))</f>
        <v/>
      </c>
    </row>
    <row r="183" spans="1:5">
      <c r="A183" s="4"/>
      <c r="B183" s="4"/>
      <c r="C183" s="4"/>
      <c r="D183" s="65" t="str">
        <f>IF('12. Product Apportionment（产品分摊）'!D14="","",'12. Product Apportionment（产品分摊）'!D14)</f>
        <v/>
      </c>
      <c r="E183" s="279" t="str">
        <f>IF('12. Product Apportionment（产品分摊）'!D14="","",'12. Product Apportionment（产品分摊）'!E14*SUM($E$10:$E$15))</f>
        <v/>
      </c>
    </row>
    <row r="184" spans="1:5">
      <c r="A184" s="4"/>
      <c r="B184" s="4"/>
      <c r="C184" s="4"/>
      <c r="D184" s="65" t="str">
        <f>IF('12. Product Apportionment（产品分摊）'!D15="","",'12. Product Apportionment（产品分摊）'!D15)</f>
        <v/>
      </c>
      <c r="E184" s="279" t="str">
        <f>IF('12. Product Apportionment（产品分摊）'!D15="","",'12. Product Apportionment（产品分摊）'!E15*SUM($E$10:$E$15))</f>
        <v/>
      </c>
    </row>
    <row r="185" spans="1:5">
      <c r="A185" s="4"/>
      <c r="B185" s="4"/>
      <c r="C185" s="4"/>
      <c r="D185" s="65" t="str">
        <f>IF('12. Product Apportionment（产品分摊）'!D16="","",'12. Product Apportionment（产品分摊）'!D16)</f>
        <v/>
      </c>
      <c r="E185" s="279" t="str">
        <f>IF('12. Product Apportionment（产品分摊）'!D16="","",'12. Product Apportionment（产品分摊）'!E16*SUM($E$10:$E$15))</f>
        <v/>
      </c>
    </row>
    <row r="186" spans="1:5">
      <c r="A186" s="4"/>
      <c r="B186" s="4"/>
      <c r="C186" s="4"/>
      <c r="D186" s="65" t="str">
        <f>IF('12. Product Apportionment（产品分摊）'!D17="","",'12. Product Apportionment（产品分摊）'!D17)</f>
        <v/>
      </c>
      <c r="E186" s="279" t="str">
        <f>IF('12. Product Apportionment（产品分摊）'!D17="","",'12. Product Apportionment（产品分摊）'!E17*SUM($E$10:$E$15))</f>
        <v/>
      </c>
    </row>
    <row r="187" spans="1:5">
      <c r="A187" s="4"/>
      <c r="B187" s="4"/>
      <c r="C187" s="4"/>
      <c r="D187" s="65" t="str">
        <f>IF('12. Product Apportionment（产品分摊）'!D18="","",'12. Product Apportionment（产品分摊）'!D18)</f>
        <v/>
      </c>
      <c r="E187" s="279" t="str">
        <f>IF('12. Product Apportionment（产品分摊）'!D18="","",'12. Product Apportionment（产品分摊）'!E18*SUM($E$10:$E$15))</f>
        <v/>
      </c>
    </row>
    <row r="188" spans="1:5">
      <c r="A188" s="4"/>
      <c r="B188" s="4"/>
      <c r="C188" s="4"/>
      <c r="D188" s="65" t="str">
        <f>IF('12. Product Apportionment（产品分摊）'!D19="","",'12. Product Apportionment（产品分摊）'!D19)</f>
        <v/>
      </c>
      <c r="E188" s="279" t="str">
        <f>IF('12. Product Apportionment（产品分摊）'!D19="","",'12. Product Apportionment（产品分摊）'!E19*SUM($E$10:$E$15))</f>
        <v/>
      </c>
    </row>
    <row r="189" spans="1:5">
      <c r="A189" s="4"/>
      <c r="B189" s="4"/>
      <c r="C189" s="4"/>
      <c r="D189" s="65" t="str">
        <f>IF('12. Product Apportionment（产品分摊）'!D20="","",'12. Product Apportionment（产品分摊）'!D20)</f>
        <v/>
      </c>
      <c r="E189" s="279" t="str">
        <f>IF('12. Product Apportionment（产品分摊）'!D20="","",'12. Product Apportionment（产品分摊）'!E20*SUM($E$10:$E$15))</f>
        <v/>
      </c>
    </row>
    <row r="190" spans="1:5">
      <c r="A190" s="4"/>
      <c r="B190" s="4"/>
      <c r="C190" s="4"/>
      <c r="D190" s="65" t="str">
        <f>IF('12. Product Apportionment（产品分摊）'!D21="","",'12. Product Apportionment（产品分摊）'!D21)</f>
        <v/>
      </c>
      <c r="E190" s="279" t="str">
        <f>IF('12. Product Apportionment（产品分摊）'!D21="","",'12. Product Apportionment（产品分摊）'!E21*SUM($E$10:$E$15))</f>
        <v/>
      </c>
    </row>
    <row r="191" spans="1:5">
      <c r="A191" s="4"/>
      <c r="B191" s="4"/>
      <c r="C191" s="4"/>
      <c r="D191" s="65" t="str">
        <f>IF('12. Product Apportionment（产品分摊）'!D22="","",'12. Product Apportionment（产品分摊）'!D22)</f>
        <v/>
      </c>
      <c r="E191" s="279" t="str">
        <f>IF('12. Product Apportionment（产品分摊）'!D22="","",'12. Product Apportionment（产品分摊）'!E22*SUM($E$10:$E$15))</f>
        <v/>
      </c>
    </row>
    <row r="192" spans="1:5">
      <c r="A192" s="4"/>
      <c r="B192" s="4"/>
      <c r="C192" s="4"/>
      <c r="D192" s="65" t="str">
        <f>IF('12. Product Apportionment（产品分摊）'!D23="","",'12. Product Apportionment（产品分摊）'!D23)</f>
        <v/>
      </c>
      <c r="E192" s="279" t="str">
        <f>IF('12. Product Apportionment（产品分摊）'!D23="","",'12. Product Apportionment（产品分摊）'!E23*SUM($E$10:$E$15))</f>
        <v/>
      </c>
    </row>
    <row r="193" spans="1:5">
      <c r="A193" s="4"/>
      <c r="B193" s="4"/>
      <c r="C193" s="4"/>
      <c r="D193" s="65" t="str">
        <f>IF('12. Product Apportionment（产品分摊）'!D24="","",'12. Product Apportionment（产品分摊）'!D24)</f>
        <v/>
      </c>
      <c r="E193" s="279" t="str">
        <f>IF('12. Product Apportionment（产品分摊）'!D24="","",'12. Product Apportionment（产品分摊）'!E24*SUM($E$10:$E$15))</f>
        <v/>
      </c>
    </row>
    <row r="194" spans="1:5">
      <c r="A194" s="4"/>
      <c r="B194" s="4"/>
      <c r="C194" s="4"/>
      <c r="D194" s="65" t="str">
        <f>IF('12. Product Apportionment（产品分摊）'!D25="","",'12. Product Apportionment（产品分摊）'!D25)</f>
        <v/>
      </c>
      <c r="E194" s="279" t="str">
        <f>IF('12. Product Apportionment（产品分摊）'!D25="","",'12. Product Apportionment（产品分摊）'!E25*SUM($E$10:$E$15))</f>
        <v/>
      </c>
    </row>
    <row r="195" spans="1:5" ht="15.75" thickBot="1">
      <c r="A195" s="4"/>
      <c r="B195" s="4"/>
      <c r="C195" s="4"/>
      <c r="D195" s="68" t="str">
        <f>IF('12. Product Apportionment（产品分摊）'!D26="","",'12. Product Apportionment（产品分摊）'!D26)</f>
        <v/>
      </c>
      <c r="E195" s="281" t="str">
        <f>IF('12. Product Apportionment（产品分摊）'!D26="","",'12. Product Apportionment（产品分摊）'!E26*SUM($E$10:$E$15))</f>
        <v/>
      </c>
    </row>
    <row r="211" spans="2:7" ht="15.75" thickBot="1"/>
    <row r="212" spans="2:7" ht="16.5" thickTop="1" thickBot="1">
      <c r="B212" s="215"/>
      <c r="D212" s="238" t="s">
        <v>803</v>
      </c>
    </row>
    <row r="213" spans="2:7" ht="16.5" thickTop="1" thickBot="1">
      <c r="B213" s="215"/>
      <c r="D213" s="12" t="s">
        <v>770</v>
      </c>
    </row>
    <row r="214" spans="2:7" ht="15.75" thickTop="1">
      <c r="D214" s="347"/>
      <c r="E214" s="348"/>
      <c r="F214" s="348"/>
      <c r="G214" s="349"/>
    </row>
    <row r="215" spans="2:7">
      <c r="D215" s="350"/>
      <c r="E215" s="351"/>
      <c r="F215" s="351"/>
      <c r="G215" s="352"/>
    </row>
    <row r="216" spans="2:7">
      <c r="D216" s="350"/>
      <c r="E216" s="351"/>
      <c r="F216" s="351"/>
      <c r="G216" s="352"/>
    </row>
    <row r="217" spans="2:7">
      <c r="D217" s="350"/>
      <c r="E217" s="351"/>
      <c r="F217" s="351"/>
      <c r="G217" s="352"/>
    </row>
    <row r="218" spans="2:7">
      <c r="D218" s="350"/>
      <c r="E218" s="351"/>
      <c r="F218" s="351"/>
      <c r="G218" s="352"/>
    </row>
    <row r="219" spans="2:7">
      <c r="D219" s="350"/>
      <c r="E219" s="351"/>
      <c r="F219" s="351"/>
      <c r="G219" s="352"/>
    </row>
    <row r="220" spans="2:7">
      <c r="D220" s="350"/>
      <c r="E220" s="351"/>
      <c r="F220" s="351"/>
      <c r="G220" s="352"/>
    </row>
    <row r="221" spans="2:7">
      <c r="D221" s="350"/>
      <c r="E221" s="351"/>
      <c r="F221" s="351"/>
      <c r="G221" s="352"/>
    </row>
    <row r="222" spans="2:7">
      <c r="D222" s="350"/>
      <c r="E222" s="351"/>
      <c r="F222" s="351"/>
      <c r="G222" s="352"/>
    </row>
    <row r="223" spans="2:7">
      <c r="D223" s="350"/>
      <c r="E223" s="351"/>
      <c r="F223" s="351"/>
      <c r="G223" s="352"/>
    </row>
    <row r="224" spans="2:7">
      <c r="D224" s="350"/>
      <c r="E224" s="351"/>
      <c r="F224" s="351"/>
      <c r="G224" s="352"/>
    </row>
    <row r="225" spans="2:7">
      <c r="D225" s="350"/>
      <c r="E225" s="351"/>
      <c r="F225" s="351"/>
      <c r="G225" s="352"/>
    </row>
    <row r="226" spans="2:7">
      <c r="D226" s="350"/>
      <c r="E226" s="351"/>
      <c r="F226" s="351"/>
      <c r="G226" s="352"/>
    </row>
    <row r="227" spans="2:7">
      <c r="D227" s="350"/>
      <c r="E227" s="351"/>
      <c r="F227" s="351"/>
      <c r="G227" s="352"/>
    </row>
    <row r="228" spans="2:7">
      <c r="D228" s="350"/>
      <c r="E228" s="351"/>
      <c r="F228" s="351"/>
      <c r="G228" s="352"/>
    </row>
    <row r="229" spans="2:7">
      <c r="D229" s="350"/>
      <c r="E229" s="351"/>
      <c r="F229" s="351"/>
      <c r="G229" s="352"/>
    </row>
    <row r="230" spans="2:7">
      <c r="D230" s="350"/>
      <c r="E230" s="351"/>
      <c r="F230" s="351"/>
      <c r="G230" s="352"/>
    </row>
    <row r="231" spans="2:7" ht="15.75" thickBot="1">
      <c r="D231" s="353"/>
      <c r="E231" s="354"/>
      <c r="F231" s="354"/>
      <c r="G231" s="355"/>
    </row>
    <row r="232" spans="2:7" ht="15.75" thickBot="1"/>
    <row r="233" spans="2:7" ht="16.5" thickTop="1" thickBot="1">
      <c r="B233" s="88" t="s">
        <v>225</v>
      </c>
      <c r="D233" s="238" t="s">
        <v>804</v>
      </c>
    </row>
    <row r="234" spans="2:7" ht="16.5" thickTop="1" thickBot="1">
      <c r="B234" s="88" t="s">
        <v>226</v>
      </c>
      <c r="D234" s="12" t="s">
        <v>775</v>
      </c>
    </row>
    <row r="235" spans="2:7" ht="15.75" thickTop="1">
      <c r="D235" s="347"/>
      <c r="E235" s="348"/>
      <c r="F235" s="348"/>
      <c r="G235" s="349"/>
    </row>
    <row r="236" spans="2:7">
      <c r="D236" s="350"/>
      <c r="E236" s="351"/>
      <c r="F236" s="351"/>
      <c r="G236" s="352"/>
    </row>
    <row r="237" spans="2:7">
      <c r="D237" s="350"/>
      <c r="E237" s="351"/>
      <c r="F237" s="351"/>
      <c r="G237" s="352"/>
    </row>
    <row r="238" spans="2:7">
      <c r="D238" s="350"/>
      <c r="E238" s="351"/>
      <c r="F238" s="351"/>
      <c r="G238" s="352"/>
    </row>
    <row r="239" spans="2:7">
      <c r="D239" s="350"/>
      <c r="E239" s="351"/>
      <c r="F239" s="351"/>
      <c r="G239" s="352"/>
    </row>
    <row r="240" spans="2:7">
      <c r="D240" s="350"/>
      <c r="E240" s="351"/>
      <c r="F240" s="351"/>
      <c r="G240" s="352"/>
    </row>
    <row r="241" spans="4:7">
      <c r="D241" s="350"/>
      <c r="E241" s="351"/>
      <c r="F241" s="351"/>
      <c r="G241" s="352"/>
    </row>
    <row r="242" spans="4:7">
      <c r="D242" s="350"/>
      <c r="E242" s="351"/>
      <c r="F242" s="351"/>
      <c r="G242" s="352"/>
    </row>
    <row r="243" spans="4:7">
      <c r="D243" s="350"/>
      <c r="E243" s="351"/>
      <c r="F243" s="351"/>
      <c r="G243" s="352"/>
    </row>
    <row r="244" spans="4:7">
      <c r="D244" s="350"/>
      <c r="E244" s="351"/>
      <c r="F244" s="351"/>
      <c r="G244" s="352"/>
    </row>
    <row r="245" spans="4:7">
      <c r="D245" s="350"/>
      <c r="E245" s="351"/>
      <c r="F245" s="351"/>
      <c r="G245" s="352"/>
    </row>
    <row r="246" spans="4:7">
      <c r="D246" s="350"/>
      <c r="E246" s="351"/>
      <c r="F246" s="351"/>
      <c r="G246" s="352"/>
    </row>
    <row r="247" spans="4:7">
      <c r="D247" s="350"/>
      <c r="E247" s="351"/>
      <c r="F247" s="351"/>
      <c r="G247" s="352"/>
    </row>
    <row r="248" spans="4:7">
      <c r="D248" s="350"/>
      <c r="E248" s="351"/>
      <c r="F248" s="351"/>
      <c r="G248" s="352"/>
    </row>
    <row r="249" spans="4:7">
      <c r="D249" s="350"/>
      <c r="E249" s="351"/>
      <c r="F249" s="351"/>
      <c r="G249" s="352"/>
    </row>
    <row r="250" spans="4:7">
      <c r="D250" s="350"/>
      <c r="E250" s="351"/>
      <c r="F250" s="351"/>
      <c r="G250" s="352"/>
    </row>
    <row r="251" spans="4:7">
      <c r="D251" s="350"/>
      <c r="E251" s="351"/>
      <c r="F251" s="351"/>
      <c r="G251" s="352"/>
    </row>
    <row r="252" spans="4:7" ht="15.75" thickBot="1">
      <c r="D252" s="353"/>
      <c r="E252" s="354"/>
      <c r="F252" s="354"/>
      <c r="G252" s="355"/>
    </row>
  </sheetData>
  <mergeCells count="50">
    <mergeCell ref="E96:E97"/>
    <mergeCell ref="E66:E67"/>
    <mergeCell ref="E60:E61"/>
    <mergeCell ref="E74:E75"/>
    <mergeCell ref="E92:E93"/>
    <mergeCell ref="E94:E95"/>
    <mergeCell ref="E64:E65"/>
    <mergeCell ref="E80:E81"/>
    <mergeCell ref="E78:E79"/>
    <mergeCell ref="E90:E91"/>
    <mergeCell ref="E82:E83"/>
    <mergeCell ref="E76:E77"/>
    <mergeCell ref="E62:E63"/>
    <mergeCell ref="D235:G252"/>
    <mergeCell ref="E98:E99"/>
    <mergeCell ref="E100:E101"/>
    <mergeCell ref="E102:E103"/>
    <mergeCell ref="E117:E118"/>
    <mergeCell ref="E123:E124"/>
    <mergeCell ref="E119:E120"/>
    <mergeCell ref="E128:E129"/>
    <mergeCell ref="E121:E122"/>
    <mergeCell ref="E104:E105"/>
    <mergeCell ref="E113:E114"/>
    <mergeCell ref="E111:E112"/>
    <mergeCell ref="D214:G231"/>
    <mergeCell ref="E115:E116"/>
    <mergeCell ref="E10:E11"/>
    <mergeCell ref="E12:E13"/>
    <mergeCell ref="E14:E15"/>
    <mergeCell ref="E42:E43"/>
    <mergeCell ref="E22:E23"/>
    <mergeCell ref="E32:E33"/>
    <mergeCell ref="E24:E25"/>
    <mergeCell ref="E28:E29"/>
    <mergeCell ref="E34:E35"/>
    <mergeCell ref="E46:E47"/>
    <mergeCell ref="E52:E53"/>
    <mergeCell ref="E26:E27"/>
    <mergeCell ref="E30:E31"/>
    <mergeCell ref="E48:E49"/>
    <mergeCell ref="E44:E45"/>
    <mergeCell ref="E50:E51"/>
    <mergeCell ref="F34:F35"/>
    <mergeCell ref="F22:F23"/>
    <mergeCell ref="F24:F25"/>
    <mergeCell ref="F26:F27"/>
    <mergeCell ref="F28:F29"/>
    <mergeCell ref="F30:F31"/>
    <mergeCell ref="F32:F33"/>
  </mergeCells>
  <phoneticPr fontId="6" type="noConversion"/>
  <dataValidations xWindow="59" yWindow="456" count="22">
    <dataValidation allowBlank="1" showInputMessage="1" showErrorMessage="1" promptTitle="帮助" prompt="这是贵公司根据所销售的主要产品明细分类而得到的总排放(范围1.2.3)," sqref="B172"/>
    <dataValidation allowBlank="1" showInputMessage="1" showErrorMessage="1" promptTitle="HELP:" prompt="This is your total (Scope 1, 2 and 3) emissions divided by your major products according to the sales breakdown you provided" sqref="B173"/>
    <dataValidation allowBlank="1" showInputMessage="1" showErrorMessage="1" promptTitle="HELP:" prompt="This is the total emissions of your company broken down into three types of emissions – Scope 1 (direct emissions), Scope 2 (electricity, steam, heat or cooling) and Scope 3 (sources not owned or controlled by your company)" sqref="B7"/>
    <dataValidation allowBlank="1" showInputMessage="1" showErrorMessage="1" promptTitle="HELP:" prompt="This is your total Scope 1 (direct) emissions broken down into different types of greenhouse gases._x000a__x000a_Relevant information for PFCs and HFCs is given in the worksheet '3. Fugitive Emissions（逸散性排放）'." sqref="B19"/>
    <dataValidation allowBlank="1" showInputMessage="1" showErrorMessage="1" promptTitle="HELP:" prompt="This is your total Scope 1 (direct) emissions broken down into emissions from different types of activities" sqref="B39"/>
    <dataValidation allowBlank="1" showInputMessage="1" showErrorMessage="1" promptTitle="HELP:" prompt="This is your total Scope 2 emissions (from electricity, steam, heat or cooling) broken down into emissions from different types of energy" sqref="B57"/>
    <dataValidation allowBlank="1" showInputMessage="1" showErrorMessage="1" promptTitle="HELP:" prompt="This is your total energy consumption broken down into different sources of energy" sqref="B71"/>
    <dataValidation allowBlank="1" showInputMessage="1" showErrorMessage="1" promptTitle="HELP:" prompt="This is your total Scope 3 emissions (from sources not owned or controlled by your company) broken down by type" sqref="B87"/>
    <dataValidation allowBlank="1" showInputMessage="1" showErrorMessage="1" promptTitle="HELP:" prompt="This is your total (Scope 1, 2 and 3) emissions divided by your major customers according to the sales breakdown you provided" sqref="B132"/>
    <dataValidation allowBlank="1" showInputMessage="1" showErrorMessage="1" promptTitle="帮助" prompt="是贵公司的总的排放量，分为三大类:1.直接排放 2、使用电 蒸汽、加热、或冷凝过程中而产生的的不同能源类型排放 3.使用非贵公司所拥有或者控制的能源产生的排放." sqref="B6"/>
    <dataValidation allowBlank="1" showInputMessage="1" showErrorMessage="1" promptTitle="帮助" prompt="这是按照不同的温室气体类型所得到的范围1（直接排放）排放量。_x000a_全氟碳化物（PFCs）与氢氟碳化物（HFCs）的相关信息在表“3. Fugitive Emissions （逸散性排放）”中给出。" sqref="B18"/>
    <dataValidation allowBlank="1" showInputMessage="1" showErrorMessage="1" promptTitle="帮助" prompt="这是由不同的活动类型生成的范围1(直接排放）的排放。" sqref="B38"/>
    <dataValidation allowBlank="1" showInputMessage="1" showErrorMessage="1" promptTitle="帮助" prompt="这是范围2的排放(由电,蒸汽,加热或冷却)不同类型的能源分解成的排放量。" sqref="B56"/>
    <dataValidation allowBlank="1" showInputMessage="1" showErrorMessage="1" promptTitle="帮助" prompt="这是贵公司由不同的能源形成能源消耗总量。" sqref="B70"/>
    <dataValidation allowBlank="1" showInputMessage="1" showErrorMessage="1" promptTitle="帮助" prompt="这是贵公司范围3(由不归贵司所有或者控制的能源)分解而成排放量。" sqref="B86"/>
    <dataValidation allowBlank="1" showInputMessage="1" showErrorMessage="1" promptTitle="帮助" prompt="这是贵公司,根据主要客户提供的销售明细分类所得到的总排放( 范围1.2.3)" sqref="B131"/>
    <dataValidation allowBlank="1" showInputMessage="1" showErrorMessage="1" promptTitle="HELP:" prompt="Please provide details of any areas of your company's operations that you have not included in this report_x000a_" sqref="B234"/>
    <dataValidation allowBlank="1" showInputMessage="1" showErrorMessage="1" promptTitle="HELP:" prompt="Quantity of scope 1 emissions from biogenic sources" sqref="B129"/>
    <dataValidation allowBlank="1" showInputMessage="1" showErrorMessage="1" promptTitle="HELP:" prompt="Quantity of electricity emissions split by GHG" sqref="B108"/>
    <dataValidation allowBlank="1" showInputMessage="1" showErrorMessage="1" promptTitle="帮助：" prompt="按温室气体种类划分的电力引起的排放的数量" sqref="B107"/>
    <dataValidation allowBlank="1" showInputMessage="1" showErrorMessage="1" promptTitle="帮助：" prompt="由生物源产生的范围1排放的数量" sqref="B128"/>
    <dataValidation allowBlank="1" showInputMessage="1" showErrorMessage="1" promptTitle="帮助：" prompt="请提供贵单位在报告中所没有体现的相关运营活动的详细信息" sqref="B233"/>
  </dataValidations>
  <pageMargins left="0.7" right="0.7" top="0.75" bottom="0.75" header="0.3" footer="0.3"/>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E165"/>
  <sheetViews>
    <sheetView showGridLines="0" showRowColHeaders="0" zoomScaleNormal="100" workbookViewId="0">
      <selection activeCell="F29" sqref="F29"/>
    </sheetView>
  </sheetViews>
  <sheetFormatPr defaultRowHeight="15"/>
  <cols>
    <col min="1" max="1" width="1.28515625" style="16" customWidth="1"/>
    <col min="2" max="2" width="3.28515625" style="16" customWidth="1"/>
    <col min="3" max="3" width="1.28515625" style="16" customWidth="1"/>
    <col min="4" max="4" width="38.140625" style="4" customWidth="1"/>
    <col min="5" max="5" width="23.85546875" style="4" bestFit="1" customWidth="1"/>
    <col min="6" max="7" width="20.7109375" style="4" customWidth="1"/>
    <col min="8" max="8" width="27.7109375" style="4" customWidth="1"/>
    <col min="9" max="9" width="25.7109375" style="4" customWidth="1"/>
    <col min="10" max="10" width="15.7109375" style="4" customWidth="1"/>
    <col min="11" max="12" width="9.140625" style="4"/>
    <col min="13" max="13" width="3.28515625" style="4" customWidth="1"/>
    <col min="14" max="14" width="9.140625" style="4"/>
    <col min="15" max="15" width="22.140625" style="4" customWidth="1"/>
    <col min="16" max="16" width="22.42578125" style="4" customWidth="1"/>
    <col min="17" max="16384" width="9.140625" style="4"/>
  </cols>
  <sheetData>
    <row r="1" spans="1:31" ht="52.5" customHeight="1">
      <c r="A1" s="77"/>
      <c r="B1" s="77"/>
      <c r="C1" s="77"/>
      <c r="N1" s="126"/>
      <c r="O1" s="126"/>
      <c r="P1" s="126"/>
      <c r="Q1" s="126"/>
      <c r="R1" s="126"/>
      <c r="S1" s="126"/>
      <c r="T1" s="126"/>
      <c r="U1" s="126"/>
      <c r="V1" s="126"/>
      <c r="W1" s="126"/>
      <c r="X1" s="126"/>
      <c r="Y1" s="126"/>
      <c r="Z1" s="126"/>
      <c r="AA1" s="126"/>
      <c r="AB1" s="126"/>
      <c r="AC1" s="126"/>
      <c r="AD1" s="126"/>
      <c r="AE1" s="126"/>
    </row>
    <row r="2" spans="1:31" ht="22.5">
      <c r="D2" s="10" t="s">
        <v>467</v>
      </c>
      <c r="N2" s="126"/>
      <c r="O2" s="126"/>
      <c r="P2" s="126"/>
      <c r="Q2" s="126"/>
      <c r="R2" s="126"/>
      <c r="S2" s="126"/>
      <c r="T2" s="126"/>
      <c r="U2" s="126"/>
      <c r="V2" s="126"/>
      <c r="W2" s="126"/>
      <c r="X2" s="126"/>
      <c r="Y2" s="126"/>
      <c r="Z2" s="126"/>
      <c r="AA2" s="126"/>
      <c r="AB2" s="126"/>
      <c r="AC2" s="126"/>
      <c r="AD2" s="126"/>
      <c r="AE2" s="126"/>
    </row>
    <row r="3" spans="1:31" ht="15.75">
      <c r="D3" s="11" t="s">
        <v>249</v>
      </c>
      <c r="N3" s="126"/>
      <c r="O3" s="126"/>
      <c r="P3" s="126"/>
      <c r="Q3" s="126"/>
      <c r="R3" s="126"/>
      <c r="S3" s="126"/>
      <c r="T3" s="126"/>
      <c r="U3" s="126"/>
      <c r="V3" s="126"/>
      <c r="W3" s="126"/>
      <c r="X3" s="126"/>
      <c r="Y3" s="126"/>
      <c r="Z3" s="126"/>
      <c r="AA3" s="126"/>
      <c r="AB3" s="126"/>
      <c r="AC3" s="126"/>
      <c r="AD3" s="126"/>
      <c r="AE3" s="126"/>
    </row>
    <row r="4" spans="1:31" ht="15.75">
      <c r="D4" s="11"/>
      <c r="N4" s="126"/>
      <c r="O4" s="126"/>
      <c r="P4" s="126"/>
      <c r="Q4" s="126"/>
      <c r="R4" s="126"/>
      <c r="S4" s="126"/>
      <c r="T4" s="126"/>
      <c r="U4" s="126"/>
      <c r="V4" s="126"/>
      <c r="W4" s="126"/>
      <c r="X4" s="126"/>
      <c r="Y4" s="126"/>
      <c r="Z4" s="126"/>
      <c r="AA4" s="126"/>
      <c r="AB4" s="126"/>
      <c r="AC4" s="126"/>
      <c r="AD4" s="126"/>
      <c r="AE4" s="126"/>
    </row>
    <row r="5" spans="1:31" ht="16.5" thickBot="1">
      <c r="D5" s="11"/>
      <c r="N5" s="126"/>
      <c r="O5" s="126"/>
      <c r="P5" s="126"/>
      <c r="Q5" s="126"/>
      <c r="R5" s="126"/>
      <c r="S5" s="126"/>
      <c r="T5" s="126"/>
      <c r="U5" s="126"/>
      <c r="V5" s="126"/>
      <c r="W5" s="126"/>
      <c r="X5" s="126"/>
      <c r="Y5" s="126"/>
      <c r="Z5" s="126"/>
      <c r="AA5" s="126"/>
      <c r="AB5" s="126"/>
      <c r="AC5" s="126"/>
      <c r="AD5" s="126"/>
      <c r="AE5" s="126"/>
    </row>
    <row r="6" spans="1:31" ht="17.25" thickTop="1" thickBot="1">
      <c r="B6" s="88" t="s">
        <v>225</v>
      </c>
      <c r="D6" s="11" t="s">
        <v>358</v>
      </c>
      <c r="P6" s="126"/>
      <c r="Q6" s="126"/>
      <c r="R6" s="126"/>
      <c r="S6" s="126"/>
      <c r="T6" s="126"/>
      <c r="U6" s="126"/>
      <c r="V6" s="126"/>
      <c r="W6" s="126"/>
      <c r="X6" s="126"/>
      <c r="Y6" s="126"/>
      <c r="Z6" s="126"/>
      <c r="AA6" s="126"/>
      <c r="AB6" s="126"/>
      <c r="AC6" s="126"/>
      <c r="AD6" s="126"/>
      <c r="AE6" s="126"/>
    </row>
    <row r="7" spans="1:31" ht="17.25" thickTop="1" thickBot="1">
      <c r="B7" s="88" t="s">
        <v>226</v>
      </c>
      <c r="D7" s="11" t="s">
        <v>216</v>
      </c>
      <c r="O7" s="87"/>
      <c r="P7" s="87"/>
      <c r="Q7" s="87"/>
      <c r="R7" s="87"/>
      <c r="S7" s="87"/>
      <c r="T7" s="87"/>
      <c r="U7" s="87"/>
      <c r="V7" s="126"/>
      <c r="W7" s="126"/>
      <c r="X7" s="126"/>
      <c r="Y7" s="126"/>
      <c r="AE7" s="126"/>
    </row>
    <row r="8" spans="1:31" ht="15.75" thickTop="1">
      <c r="D8" s="35" t="s">
        <v>322</v>
      </c>
      <c r="E8" s="36" t="s">
        <v>444</v>
      </c>
      <c r="N8" s="126"/>
      <c r="O8" s="87"/>
      <c r="P8" s="87"/>
      <c r="Q8" s="87"/>
      <c r="R8" s="87" t="s">
        <v>215</v>
      </c>
      <c r="S8" s="87"/>
      <c r="T8" s="87"/>
      <c r="U8" s="87"/>
      <c r="V8" s="126"/>
      <c r="W8" s="126"/>
      <c r="X8" s="126"/>
      <c r="Y8" s="126"/>
      <c r="AE8" s="126"/>
    </row>
    <row r="9" spans="1:31">
      <c r="D9" s="41" t="s">
        <v>202</v>
      </c>
      <c r="E9" s="37" t="s">
        <v>323</v>
      </c>
      <c r="N9" s="126"/>
      <c r="O9" s="87" t="s">
        <v>747</v>
      </c>
      <c r="P9" s="87" t="str">
        <f>E10</f>
        <v/>
      </c>
      <c r="Q9" s="87"/>
      <c r="R9" s="87" t="s">
        <v>38</v>
      </c>
      <c r="S9" s="87" t="str">
        <f>E10</f>
        <v/>
      </c>
      <c r="T9" s="87"/>
      <c r="U9" s="87"/>
      <c r="V9" s="126"/>
      <c r="W9" s="126"/>
      <c r="X9" s="126"/>
      <c r="Y9" s="126"/>
      <c r="AE9" s="126"/>
    </row>
    <row r="10" spans="1:31">
      <c r="D10" s="43" t="s">
        <v>746</v>
      </c>
      <c r="E10" s="361" t="str">
        <f>IF(ISERROR('13. Results（结果）'!E10:E11/SUM('13. Results（结果）'!$E$10:$E$15)),"",'13. Results（结果）'!E10:E11/SUM('13. Results（结果）'!$E$10:$E$15))</f>
        <v/>
      </c>
      <c r="N10" s="126"/>
      <c r="O10" s="87" t="s">
        <v>749</v>
      </c>
      <c r="P10" s="87" t="str">
        <f>E12</f>
        <v/>
      </c>
      <c r="Q10" s="87"/>
      <c r="R10" s="87" t="s">
        <v>203</v>
      </c>
      <c r="S10" s="87" t="str">
        <f>E12</f>
        <v/>
      </c>
      <c r="T10" s="87"/>
      <c r="U10" s="87"/>
      <c r="V10" s="126"/>
      <c r="W10" s="126"/>
      <c r="X10" s="126"/>
      <c r="Y10" s="126"/>
      <c r="AE10" s="126"/>
    </row>
    <row r="11" spans="1:31">
      <c r="D11" s="130" t="s">
        <v>443</v>
      </c>
      <c r="E11" s="362"/>
      <c r="N11" s="126"/>
      <c r="O11" s="87" t="s">
        <v>751</v>
      </c>
      <c r="P11" s="87" t="str">
        <f>E14</f>
        <v/>
      </c>
      <c r="Q11" s="87"/>
      <c r="R11" s="87" t="s">
        <v>39</v>
      </c>
      <c r="S11" s="87" t="str">
        <f>E14</f>
        <v/>
      </c>
      <c r="T11" s="87"/>
      <c r="U11" s="87"/>
      <c r="V11" s="126"/>
      <c r="W11" s="126"/>
      <c r="X11" s="126"/>
      <c r="Y11" s="126"/>
      <c r="Z11" s="126"/>
      <c r="AA11" s="126"/>
      <c r="AB11" s="126"/>
      <c r="AC11" s="126"/>
      <c r="AD11" s="126"/>
      <c r="AE11" s="126"/>
    </row>
    <row r="12" spans="1:31">
      <c r="D12" s="42" t="s">
        <v>748</v>
      </c>
      <c r="E12" s="363" t="str">
        <f>IF(ISERROR('13. Results（结果）'!E12:E13/SUM('13. Results（结果）'!$E$10:$E$15)),"",'13. Results（结果）'!E12:E13/SUM('13. Results（结果）'!$E$10:$E$15))</f>
        <v/>
      </c>
      <c r="N12" s="126"/>
      <c r="O12" s="87"/>
      <c r="P12" s="87"/>
      <c r="Q12" s="87"/>
      <c r="R12" s="87"/>
      <c r="S12" s="87"/>
      <c r="T12" s="87"/>
      <c r="U12" s="87"/>
      <c r="V12" s="126"/>
      <c r="W12" s="126"/>
      <c r="X12" s="126"/>
      <c r="Y12" s="126"/>
      <c r="Z12" s="126"/>
      <c r="AA12" s="126"/>
      <c r="AB12" s="126"/>
      <c r="AC12" s="126"/>
      <c r="AD12" s="126"/>
      <c r="AE12" s="126"/>
    </row>
    <row r="13" spans="1:31">
      <c r="D13" s="129" t="s">
        <v>442</v>
      </c>
      <c r="E13" s="364"/>
      <c r="N13" s="126"/>
      <c r="O13" s="126"/>
      <c r="P13" s="126"/>
      <c r="Q13" s="126"/>
      <c r="R13" s="126"/>
      <c r="S13" s="126"/>
      <c r="T13" s="126"/>
      <c r="U13" s="126"/>
      <c r="V13" s="126"/>
      <c r="W13" s="126"/>
      <c r="X13" s="126"/>
      <c r="Y13" s="126"/>
      <c r="Z13" s="126"/>
      <c r="AA13" s="126"/>
      <c r="AB13" s="126"/>
      <c r="AC13" s="126"/>
      <c r="AD13" s="126"/>
      <c r="AE13" s="126"/>
    </row>
    <row r="14" spans="1:31">
      <c r="D14" s="38" t="s">
        <v>750</v>
      </c>
      <c r="E14" s="363" t="str">
        <f>IF(ISERROR('13. Results（结果）'!E14:E15/SUM('13. Results（结果）'!$E$10:$E$15)),"",'13. Results（结果）'!E14:E15/SUM('13. Results（结果）'!$E$10:$E$15))</f>
        <v/>
      </c>
      <c r="N14" s="126"/>
      <c r="O14" s="126"/>
      <c r="P14" s="126"/>
      <c r="Q14" s="126"/>
      <c r="R14" s="126"/>
      <c r="S14" s="126"/>
      <c r="T14" s="126"/>
      <c r="U14" s="126"/>
      <c r="V14" s="126"/>
      <c r="W14" s="126"/>
      <c r="X14" s="126"/>
      <c r="Y14" s="126"/>
      <c r="Z14" s="126"/>
      <c r="AA14" s="126"/>
      <c r="AB14" s="126"/>
      <c r="AC14" s="126"/>
      <c r="AD14" s="126"/>
      <c r="AE14" s="126"/>
    </row>
    <row r="15" spans="1:31" ht="15.75" thickBot="1">
      <c r="D15" s="40" t="s">
        <v>324</v>
      </c>
      <c r="E15" s="365"/>
      <c r="N15" s="126"/>
      <c r="O15" s="126"/>
      <c r="P15" s="126"/>
      <c r="Q15" s="126"/>
      <c r="R15" s="126"/>
      <c r="S15" s="126"/>
      <c r="T15" s="126"/>
      <c r="U15" s="126"/>
      <c r="V15" s="126"/>
      <c r="W15" s="126"/>
      <c r="X15" s="126"/>
      <c r="Y15" s="126"/>
      <c r="Z15" s="126"/>
      <c r="AA15" s="126"/>
      <c r="AB15" s="126"/>
      <c r="AC15" s="126"/>
      <c r="AD15" s="126"/>
      <c r="AE15" s="126"/>
    </row>
    <row r="16" spans="1:31">
      <c r="N16" s="126"/>
      <c r="O16" s="126"/>
      <c r="P16" s="126"/>
      <c r="Q16" s="126"/>
      <c r="R16" s="126"/>
      <c r="S16" s="126"/>
      <c r="T16" s="126"/>
      <c r="U16" s="126"/>
      <c r="V16" s="126"/>
      <c r="W16" s="126"/>
      <c r="X16" s="126"/>
      <c r="Y16" s="126"/>
      <c r="Z16" s="126"/>
      <c r="AA16" s="126"/>
      <c r="AB16" s="126"/>
      <c r="AC16" s="126"/>
      <c r="AD16" s="126"/>
      <c r="AE16" s="126"/>
    </row>
    <row r="17" spans="1:31" ht="15.75" thickBot="1">
      <c r="A17" s="4"/>
      <c r="N17" s="126"/>
      <c r="O17" s="126"/>
      <c r="P17" s="126"/>
      <c r="Q17" s="126"/>
      <c r="R17" s="126"/>
      <c r="S17" s="126"/>
      <c r="T17" s="126"/>
      <c r="U17" s="126"/>
      <c r="V17" s="126"/>
      <c r="W17" s="126"/>
      <c r="X17" s="126"/>
      <c r="Y17" s="126"/>
      <c r="Z17" s="126"/>
      <c r="AA17" s="126"/>
      <c r="AB17" s="126"/>
      <c r="AC17" s="126"/>
      <c r="AD17" s="126"/>
      <c r="AE17" s="126"/>
    </row>
    <row r="18" spans="1:31" ht="16.5" thickTop="1" thickBot="1">
      <c r="A18" s="4"/>
      <c r="B18" s="88" t="s">
        <v>225</v>
      </c>
      <c r="D18" s="12" t="s">
        <v>499</v>
      </c>
      <c r="N18" s="126"/>
      <c r="O18" s="126"/>
      <c r="P18" s="126"/>
      <c r="Q18" s="126"/>
      <c r="R18" s="126"/>
      <c r="S18" s="126"/>
      <c r="T18" s="126"/>
      <c r="U18" s="126"/>
      <c r="V18" s="126"/>
      <c r="W18" s="126"/>
      <c r="X18" s="126"/>
      <c r="Y18" s="126"/>
      <c r="Z18" s="126"/>
      <c r="AA18" s="126"/>
      <c r="AB18" s="126"/>
      <c r="AC18" s="126"/>
      <c r="AD18" s="126"/>
      <c r="AE18" s="126"/>
    </row>
    <row r="19" spans="1:31" ht="16.5" thickTop="1" thickBot="1">
      <c r="A19" s="4"/>
      <c r="B19" s="88" t="s">
        <v>226</v>
      </c>
      <c r="D19" s="12" t="s">
        <v>253</v>
      </c>
      <c r="N19" s="126"/>
      <c r="O19" s="126"/>
      <c r="P19" s="126"/>
      <c r="Q19" s="126"/>
      <c r="R19" s="126"/>
      <c r="S19" s="126"/>
      <c r="T19" s="126"/>
      <c r="U19" s="126"/>
      <c r="V19" s="126"/>
      <c r="W19" s="126"/>
      <c r="X19" s="126"/>
      <c r="Y19" s="126"/>
      <c r="Z19" s="126"/>
      <c r="AA19" s="126"/>
      <c r="AB19" s="126"/>
      <c r="AC19" s="126"/>
      <c r="AD19" s="126"/>
      <c r="AE19" s="126"/>
    </row>
    <row r="20" spans="1:31" ht="15.75" thickTop="1">
      <c r="A20" s="4"/>
      <c r="D20" s="35" t="s">
        <v>325</v>
      </c>
      <c r="E20" s="36" t="s">
        <v>822</v>
      </c>
      <c r="N20" s="126"/>
      <c r="O20" s="126"/>
      <c r="P20" s="126"/>
      <c r="Q20" s="126"/>
      <c r="R20" s="126"/>
      <c r="S20" s="126"/>
      <c r="T20" s="126"/>
      <c r="U20" s="126"/>
      <c r="V20" s="126"/>
      <c r="W20" s="126"/>
      <c r="X20" s="126"/>
      <c r="Y20" s="126"/>
      <c r="Z20" s="126"/>
      <c r="AA20" s="126"/>
      <c r="AB20" s="126"/>
      <c r="AC20" s="126"/>
      <c r="AD20" s="126"/>
      <c r="AE20" s="126"/>
    </row>
    <row r="21" spans="1:31">
      <c r="A21" s="4"/>
      <c r="D21" s="41" t="s">
        <v>242</v>
      </c>
      <c r="E21" s="37" t="s">
        <v>192</v>
      </c>
      <c r="N21" s="126"/>
      <c r="O21" s="126"/>
      <c r="P21" s="126"/>
      <c r="Q21" s="126"/>
      <c r="R21" s="126"/>
      <c r="S21" s="126"/>
      <c r="T21" s="126"/>
      <c r="U21" s="126"/>
      <c r="V21" s="126"/>
      <c r="W21" s="126"/>
      <c r="X21" s="126"/>
      <c r="Y21" s="126"/>
      <c r="Z21" s="126"/>
      <c r="AA21" s="126"/>
      <c r="AB21" s="126"/>
      <c r="AC21" s="126"/>
      <c r="AD21" s="126"/>
      <c r="AE21" s="126"/>
    </row>
    <row r="22" spans="1:31">
      <c r="A22" s="4"/>
      <c r="D22" s="43" t="s">
        <v>327</v>
      </c>
      <c r="E22" s="361" t="str">
        <f>IF(ISERROR('13. Results（结果）'!E22:E23/SUM('13. Results（结果）'!$E$22:$E$35)),"",'13. Results（结果）'!E22:E23/SUM('13. Results（结果）'!$E$22:$E$35))</f>
        <v/>
      </c>
      <c r="N22" s="126"/>
      <c r="O22" s="126"/>
      <c r="P22" s="126"/>
      <c r="Q22" s="126"/>
      <c r="R22" s="126"/>
      <c r="S22" s="126"/>
      <c r="T22" s="126"/>
      <c r="U22" s="126"/>
      <c r="V22" s="126"/>
      <c r="W22" s="126"/>
      <c r="X22" s="126"/>
      <c r="Y22" s="126"/>
      <c r="Z22" s="126"/>
      <c r="AA22" s="126"/>
      <c r="AB22" s="126"/>
      <c r="AC22" s="126"/>
      <c r="AD22" s="126"/>
      <c r="AE22" s="126"/>
    </row>
    <row r="23" spans="1:31">
      <c r="A23" s="4"/>
      <c r="D23" s="44" t="s">
        <v>243</v>
      </c>
      <c r="E23" s="362"/>
      <c r="N23" s="126"/>
      <c r="O23" s="126"/>
      <c r="P23" s="126"/>
      <c r="Q23" s="126"/>
      <c r="R23" s="126"/>
      <c r="S23" s="126"/>
      <c r="T23" s="126"/>
      <c r="U23" s="126"/>
      <c r="V23" s="126"/>
      <c r="W23" s="126"/>
      <c r="X23" s="126"/>
      <c r="Y23" s="126"/>
      <c r="Z23" s="126"/>
      <c r="AA23" s="126"/>
      <c r="AB23" s="126"/>
      <c r="AC23" s="126"/>
      <c r="AD23" s="126"/>
      <c r="AE23" s="126"/>
    </row>
    <row r="24" spans="1:31">
      <c r="A24" s="4"/>
      <c r="D24" s="43" t="s">
        <v>328</v>
      </c>
      <c r="E24" s="359" t="str">
        <f>IF(ISERROR('13. Results（结果）'!E24:E25/SUM('13. Results（结果）'!$E$22:$E$35)),"",'13. Results（结果）'!E24:E25/SUM('13. Results（结果）'!$E$22:$E$35))</f>
        <v/>
      </c>
      <c r="N24" s="126"/>
      <c r="O24" s="126"/>
      <c r="P24" s="126"/>
      <c r="Q24" s="126"/>
      <c r="R24" s="126"/>
      <c r="S24" s="126"/>
      <c r="T24" s="126"/>
      <c r="U24" s="126"/>
      <c r="V24" s="126"/>
      <c r="W24" s="126"/>
      <c r="X24" s="126"/>
      <c r="Y24" s="126"/>
      <c r="Z24" s="126"/>
      <c r="AA24" s="126"/>
      <c r="AB24" s="126"/>
      <c r="AC24" s="126"/>
      <c r="AD24" s="126"/>
      <c r="AE24" s="126"/>
    </row>
    <row r="25" spans="1:31">
      <c r="A25" s="4"/>
      <c r="D25" s="44" t="s">
        <v>326</v>
      </c>
      <c r="E25" s="360"/>
      <c r="N25" s="126"/>
      <c r="O25" s="126"/>
      <c r="P25" s="126"/>
      <c r="Q25" s="126"/>
      <c r="R25" s="126"/>
      <c r="S25" s="126"/>
      <c r="T25" s="126"/>
      <c r="U25" s="126"/>
      <c r="V25" s="126"/>
      <c r="W25" s="126"/>
      <c r="X25" s="126"/>
      <c r="Y25" s="126"/>
      <c r="Z25" s="126"/>
      <c r="AA25" s="126"/>
      <c r="AB25" s="126"/>
      <c r="AC25" s="126"/>
      <c r="AD25" s="126"/>
      <c r="AE25" s="126"/>
    </row>
    <row r="26" spans="1:31">
      <c r="A26" s="4"/>
      <c r="D26" s="43" t="s">
        <v>329</v>
      </c>
      <c r="E26" s="359" t="str">
        <f>IF(ISERROR('13. Results（结果）'!E26:E27/SUM('13. Results（结果）'!$E$22:$E$35)),"",'13. Results（结果）'!E26:E27/SUM('13. Results（结果）'!$E$22:$E$35))</f>
        <v/>
      </c>
      <c r="N26" s="126"/>
      <c r="O26" s="126"/>
      <c r="P26" s="126"/>
      <c r="Q26" s="126"/>
      <c r="R26" s="126"/>
      <c r="S26" s="126"/>
      <c r="T26" s="126"/>
      <c r="U26" s="126"/>
      <c r="V26" s="126"/>
      <c r="W26" s="126"/>
      <c r="X26" s="126"/>
      <c r="Y26" s="126"/>
      <c r="Z26" s="126"/>
      <c r="AA26" s="126"/>
      <c r="AB26" s="126"/>
      <c r="AC26" s="126"/>
      <c r="AD26" s="126"/>
      <c r="AE26" s="126"/>
    </row>
    <row r="27" spans="1:31">
      <c r="A27" s="4"/>
      <c r="D27" s="44" t="s">
        <v>244</v>
      </c>
      <c r="E27" s="360"/>
      <c r="N27" s="126"/>
      <c r="O27" s="126"/>
      <c r="P27" s="126"/>
      <c r="Q27" s="126"/>
      <c r="R27" s="126"/>
      <c r="S27" s="126"/>
      <c r="T27" s="126"/>
      <c r="U27" s="126"/>
      <c r="V27" s="126"/>
      <c r="W27" s="126"/>
      <c r="X27" s="126"/>
      <c r="Y27" s="126"/>
      <c r="Z27" s="126"/>
      <c r="AA27" s="126"/>
      <c r="AB27" s="126"/>
      <c r="AC27" s="126"/>
      <c r="AD27" s="126"/>
      <c r="AE27" s="126"/>
    </row>
    <row r="28" spans="1:31">
      <c r="A28" s="4"/>
      <c r="D28" s="43" t="s">
        <v>331</v>
      </c>
      <c r="E28" s="359" t="str">
        <f>IF(ISERROR('13. Results（结果）'!E28:E29/SUM('13. Results（结果）'!$E$22:$E$35)),"",'13. Results（结果）'!E28:E29/SUM('13. Results（结果）'!$E$22:$E$35))</f>
        <v/>
      </c>
      <c r="N28" s="126"/>
      <c r="O28" s="126"/>
      <c r="P28" s="126"/>
      <c r="Q28" s="126"/>
      <c r="R28" s="126"/>
      <c r="S28" s="126"/>
      <c r="T28" s="126"/>
      <c r="U28" s="126"/>
      <c r="V28" s="126"/>
      <c r="W28" s="126"/>
      <c r="X28" s="126"/>
      <c r="Y28" s="126"/>
      <c r="Z28" s="126"/>
      <c r="AA28" s="126"/>
      <c r="AB28" s="126"/>
      <c r="AC28" s="126"/>
      <c r="AD28" s="126"/>
      <c r="AE28" s="126"/>
    </row>
    <row r="29" spans="1:31">
      <c r="A29" s="4"/>
      <c r="D29" s="44" t="s">
        <v>330</v>
      </c>
      <c r="E29" s="360"/>
      <c r="N29" s="126"/>
      <c r="O29" s="126"/>
      <c r="P29" s="126"/>
      <c r="Q29" s="126"/>
      <c r="R29" s="126"/>
      <c r="S29" s="126"/>
      <c r="T29" s="126"/>
      <c r="U29" s="126"/>
      <c r="V29" s="126"/>
      <c r="W29" s="126"/>
      <c r="X29" s="126"/>
      <c r="Y29" s="126"/>
      <c r="Z29" s="126"/>
      <c r="AA29" s="126"/>
      <c r="AB29" s="126"/>
      <c r="AC29" s="126"/>
      <c r="AD29" s="126"/>
      <c r="AE29" s="126"/>
    </row>
    <row r="30" spans="1:31">
      <c r="A30" s="4"/>
      <c r="D30" s="42" t="s">
        <v>333</v>
      </c>
      <c r="E30" s="359" t="str">
        <f>IF(ISERROR('13. Results（结果）'!E30:E31/SUM('13. Results（结果）'!$E$22:$E$35)),"",'13. Results（结果）'!E30:E31/SUM('13. Results（结果）'!$E$22:$E$35))</f>
        <v/>
      </c>
      <c r="N30" s="126"/>
      <c r="O30" s="126"/>
      <c r="P30" s="126"/>
      <c r="Q30" s="126"/>
      <c r="R30" s="126"/>
      <c r="S30" s="126"/>
      <c r="T30" s="126"/>
      <c r="U30" s="126"/>
      <c r="V30" s="126"/>
      <c r="W30" s="126"/>
      <c r="X30" s="126"/>
      <c r="Y30" s="126"/>
      <c r="Z30" s="126"/>
      <c r="AA30" s="126"/>
      <c r="AB30" s="126"/>
      <c r="AC30" s="126"/>
      <c r="AD30" s="126"/>
      <c r="AE30" s="126"/>
    </row>
    <row r="31" spans="1:31">
      <c r="A31" s="4"/>
      <c r="D31" s="39" t="s">
        <v>332</v>
      </c>
      <c r="E31" s="360"/>
      <c r="N31" s="126"/>
      <c r="O31" s="126"/>
      <c r="P31" s="126"/>
      <c r="Q31" s="126"/>
      <c r="R31" s="126"/>
      <c r="S31" s="126"/>
      <c r="T31" s="126"/>
      <c r="U31" s="126"/>
      <c r="V31" s="126"/>
      <c r="W31" s="126"/>
      <c r="X31" s="126"/>
      <c r="Y31" s="126"/>
      <c r="Z31" s="126"/>
      <c r="AA31" s="126"/>
      <c r="AB31" s="126"/>
      <c r="AC31" s="126"/>
      <c r="AD31" s="126"/>
      <c r="AE31" s="126"/>
    </row>
    <row r="32" spans="1:31">
      <c r="A32" s="4"/>
      <c r="D32" s="42" t="s">
        <v>740</v>
      </c>
      <c r="E32" s="359" t="str">
        <f>IF(ISERROR('13. Results（结果）'!E32:E33/SUM('13. Results（结果）'!$E$22:$E$35)),"",'13. Results（结果）'!E32:E33/SUM('13. Results（结果）'!$E$22:$E$35))</f>
        <v/>
      </c>
      <c r="N32" s="126"/>
      <c r="O32" s="126"/>
      <c r="P32" s="126"/>
      <c r="Q32" s="126"/>
      <c r="R32" s="126"/>
      <c r="S32" s="126"/>
      <c r="T32" s="126"/>
      <c r="U32" s="126"/>
      <c r="V32" s="126"/>
      <c r="W32" s="126"/>
      <c r="X32" s="126"/>
      <c r="Y32" s="126"/>
      <c r="Z32" s="126"/>
      <c r="AA32" s="126"/>
      <c r="AB32" s="126"/>
      <c r="AC32" s="126"/>
      <c r="AD32" s="126"/>
      <c r="AE32" s="126"/>
    </row>
    <row r="33" spans="1:31">
      <c r="A33" s="4"/>
      <c r="D33" s="42" t="s">
        <v>245</v>
      </c>
      <c r="E33" s="360"/>
      <c r="N33" s="126"/>
      <c r="O33" s="126"/>
      <c r="P33" s="126"/>
      <c r="Q33" s="126"/>
      <c r="R33" s="126"/>
      <c r="S33" s="126"/>
      <c r="T33" s="126"/>
      <c r="U33" s="126"/>
      <c r="V33" s="126"/>
      <c r="W33" s="126"/>
      <c r="X33" s="126"/>
      <c r="Y33" s="126"/>
      <c r="Z33" s="126"/>
      <c r="AA33" s="126"/>
      <c r="AB33" s="126"/>
      <c r="AC33" s="126"/>
      <c r="AD33" s="126"/>
      <c r="AE33" s="126"/>
    </row>
    <row r="34" spans="1:31">
      <c r="A34" s="4"/>
      <c r="D34" s="38" t="s">
        <v>772</v>
      </c>
      <c r="E34" s="359" t="str">
        <f>IF(ISERROR('13. Results（结果）'!E34:E35/SUM('13. Results（结果）'!$E$22:$E$35)),"",'13. Results（结果）'!E34:E35/SUM('13. Results（结果）'!$E$22:$E$35))</f>
        <v/>
      </c>
      <c r="N34" s="126"/>
      <c r="O34" s="126"/>
      <c r="P34" s="126"/>
      <c r="Q34" s="126"/>
      <c r="R34" s="126"/>
      <c r="S34" s="126"/>
      <c r="T34" s="126"/>
      <c r="U34" s="126"/>
      <c r="V34" s="126"/>
      <c r="W34" s="126"/>
      <c r="X34" s="126"/>
      <c r="Y34" s="126"/>
      <c r="Z34" s="126"/>
      <c r="AA34" s="126"/>
      <c r="AB34" s="126"/>
      <c r="AC34" s="126"/>
      <c r="AD34" s="126"/>
      <c r="AE34" s="126"/>
    </row>
    <row r="35" spans="1:31" ht="15.75" thickBot="1">
      <c r="A35" s="4"/>
      <c r="D35" s="40" t="s">
        <v>741</v>
      </c>
      <c r="E35" s="366"/>
      <c r="N35" s="126"/>
      <c r="O35" s="126"/>
      <c r="P35" s="126"/>
      <c r="Q35" s="126"/>
      <c r="R35" s="126"/>
      <c r="S35" s="126"/>
      <c r="T35" s="126"/>
      <c r="U35" s="126"/>
      <c r="V35" s="126"/>
      <c r="W35" s="126"/>
      <c r="X35" s="126"/>
      <c r="Y35" s="126"/>
      <c r="Z35" s="126"/>
      <c r="AA35" s="126"/>
      <c r="AB35" s="126"/>
      <c r="AC35" s="126"/>
      <c r="AD35" s="126"/>
      <c r="AE35" s="126"/>
    </row>
    <row r="36" spans="1:31">
      <c r="N36" s="126"/>
      <c r="O36" s="126"/>
      <c r="P36" s="126"/>
      <c r="Q36" s="126"/>
      <c r="R36" s="126"/>
      <c r="S36" s="126"/>
      <c r="T36" s="126"/>
      <c r="U36" s="126"/>
      <c r="V36" s="126"/>
      <c r="W36" s="126"/>
      <c r="X36" s="126"/>
      <c r="Y36" s="126"/>
      <c r="Z36" s="126"/>
      <c r="AA36" s="126"/>
      <c r="AB36" s="126"/>
      <c r="AC36" s="126"/>
      <c r="AD36" s="126"/>
      <c r="AE36" s="126"/>
    </row>
    <row r="37" spans="1:31" ht="15.75" thickBot="1">
      <c r="A37" s="4"/>
      <c r="N37" s="126"/>
      <c r="O37" s="126"/>
      <c r="P37" s="126"/>
      <c r="Q37" s="126"/>
      <c r="R37" s="126"/>
      <c r="S37" s="126"/>
      <c r="T37" s="126"/>
      <c r="U37" s="126"/>
      <c r="V37" s="126"/>
      <c r="W37" s="126"/>
      <c r="X37" s="126"/>
      <c r="Y37" s="126"/>
      <c r="Z37" s="126"/>
      <c r="AA37" s="126"/>
      <c r="AB37" s="126"/>
      <c r="AC37" s="126"/>
      <c r="AD37" s="126"/>
      <c r="AE37" s="126"/>
    </row>
    <row r="38" spans="1:31" ht="16.5" thickTop="1" thickBot="1">
      <c r="A38" s="4"/>
      <c r="B38" s="88" t="s">
        <v>225</v>
      </c>
      <c r="C38" s="131"/>
      <c r="D38" s="132" t="s">
        <v>503</v>
      </c>
      <c r="E38" s="126"/>
      <c r="N38" s="126"/>
      <c r="O38" s="126"/>
      <c r="P38" s="126"/>
      <c r="Q38" s="126"/>
      <c r="R38" s="126"/>
      <c r="S38" s="126"/>
      <c r="T38" s="126"/>
      <c r="U38" s="126"/>
      <c r="V38" s="126"/>
      <c r="W38" s="126"/>
      <c r="X38" s="126"/>
      <c r="Y38" s="126"/>
      <c r="Z38" s="126"/>
      <c r="AA38" s="126"/>
      <c r="AB38" s="126"/>
      <c r="AC38" s="126"/>
      <c r="AD38" s="126"/>
      <c r="AE38" s="126"/>
    </row>
    <row r="39" spans="1:31" ht="16.5" thickTop="1" thickBot="1">
      <c r="A39" s="4"/>
      <c r="B39" s="88" t="s">
        <v>226</v>
      </c>
      <c r="C39" s="84"/>
      <c r="D39" s="12" t="s">
        <v>340</v>
      </c>
      <c r="N39" s="126"/>
      <c r="O39" s="126"/>
      <c r="P39" s="126"/>
      <c r="Q39" s="126"/>
      <c r="R39" s="126"/>
      <c r="S39" s="126"/>
      <c r="T39" s="126"/>
      <c r="U39" s="126"/>
      <c r="V39" s="126"/>
      <c r="W39" s="126"/>
      <c r="X39" s="126"/>
      <c r="Y39" s="126"/>
      <c r="Z39" s="126"/>
      <c r="AA39" s="126"/>
      <c r="AB39" s="126"/>
      <c r="AC39" s="126"/>
      <c r="AD39" s="126"/>
      <c r="AE39" s="126"/>
    </row>
    <row r="40" spans="1:31" ht="15.75" thickTop="1">
      <c r="A40" s="4"/>
      <c r="B40" s="22"/>
      <c r="C40" s="22"/>
      <c r="D40" s="35" t="s">
        <v>334</v>
      </c>
      <c r="E40" s="36" t="s">
        <v>444</v>
      </c>
      <c r="N40" s="126"/>
      <c r="O40" s="126"/>
      <c r="P40" s="126"/>
      <c r="Q40" s="126"/>
      <c r="R40" s="126"/>
      <c r="S40" s="126"/>
      <c r="T40" s="126"/>
      <c r="U40" s="126"/>
      <c r="V40" s="126"/>
      <c r="W40" s="126"/>
      <c r="X40" s="126"/>
      <c r="Y40" s="126"/>
      <c r="Z40" s="126"/>
      <c r="AA40" s="126"/>
      <c r="AB40" s="126"/>
      <c r="AC40" s="126"/>
      <c r="AD40" s="126"/>
      <c r="AE40" s="126"/>
    </row>
    <row r="41" spans="1:31">
      <c r="A41" s="4"/>
      <c r="B41" s="22"/>
      <c r="C41" s="22"/>
      <c r="D41" s="41" t="s">
        <v>180</v>
      </c>
      <c r="E41" s="37" t="s">
        <v>181</v>
      </c>
      <c r="N41" s="126"/>
      <c r="O41" s="126"/>
      <c r="P41" s="126"/>
      <c r="Q41" s="126"/>
      <c r="R41" s="126"/>
      <c r="S41" s="126"/>
      <c r="T41" s="126"/>
      <c r="U41" s="126"/>
      <c r="V41" s="126"/>
      <c r="W41" s="126"/>
      <c r="X41" s="126"/>
      <c r="Y41" s="126"/>
      <c r="Z41" s="126"/>
      <c r="AA41" s="126"/>
      <c r="AB41" s="126"/>
      <c r="AC41" s="126"/>
      <c r="AD41" s="126"/>
      <c r="AE41" s="126"/>
    </row>
    <row r="42" spans="1:31">
      <c r="A42" s="4"/>
      <c r="B42" s="22"/>
      <c r="C42" s="22"/>
      <c r="D42" s="43" t="s">
        <v>282</v>
      </c>
      <c r="E42" s="361" t="str">
        <f>IF(ISERROR('13. Results（结果）'!E42:E43/SUM('13. Results（结果）'!$E$42:$E$53)),"",'13. Results（结果）'!E42:E43/SUM('13. Results（结果）'!$E$42:$E$53))</f>
        <v/>
      </c>
      <c r="N42" s="126"/>
      <c r="O42" s="126"/>
      <c r="P42" s="126"/>
      <c r="Q42" s="126"/>
      <c r="R42" s="126"/>
      <c r="S42" s="126"/>
      <c r="T42" s="126"/>
      <c r="U42" s="126"/>
      <c r="V42" s="126"/>
      <c r="W42" s="126"/>
      <c r="X42" s="126"/>
      <c r="Y42" s="126"/>
      <c r="Z42" s="126"/>
      <c r="AA42" s="126"/>
      <c r="AB42" s="126"/>
      <c r="AC42" s="126"/>
      <c r="AD42" s="126"/>
      <c r="AE42" s="126"/>
    </row>
    <row r="43" spans="1:31">
      <c r="A43" s="4"/>
      <c r="B43" s="22"/>
      <c r="C43" s="22"/>
      <c r="D43" s="44" t="s">
        <v>40</v>
      </c>
      <c r="E43" s="362"/>
    </row>
    <row r="44" spans="1:31">
      <c r="A44" s="4"/>
      <c r="D44" s="42" t="s">
        <v>402</v>
      </c>
      <c r="E44" s="359" t="str">
        <f>IF(ISERROR('13. Results（结果）'!E44:E45/SUM('13. Results（结果）'!$E$42:$E$53)),"",'13. Results（结果）'!E44:E45/SUM('13. Results（结果）'!$E$42:$E$53))</f>
        <v/>
      </c>
    </row>
    <row r="45" spans="1:31">
      <c r="A45" s="4"/>
      <c r="D45" s="39" t="s">
        <v>46</v>
      </c>
      <c r="E45" s="360"/>
    </row>
    <row r="46" spans="1:31">
      <c r="A46" s="4"/>
      <c r="D46" s="43" t="s">
        <v>766</v>
      </c>
      <c r="E46" s="359" t="str">
        <f>IF(ISERROR('13. Results（结果）'!E46:E47/SUM('13. Results（结果）'!$E$42:$E$53)),"",'13. Results（结果）'!E46:E47/SUM('13. Results（结果）'!$E$42:$E$53))</f>
        <v/>
      </c>
    </row>
    <row r="47" spans="1:31">
      <c r="A47" s="4"/>
      <c r="D47" s="44" t="s">
        <v>684</v>
      </c>
      <c r="E47" s="360"/>
    </row>
    <row r="48" spans="1:31">
      <c r="A48" s="4"/>
      <c r="D48" s="42" t="s">
        <v>388</v>
      </c>
      <c r="E48" s="359" t="str">
        <f>IF(ISERROR('13. Results（结果）'!E48:E49/SUM('13. Results（结果）'!$E$42:$E$53)),"",'13. Results（结果）'!E48:E49/SUM('13. Results（结果）'!$E$42:$E$53))</f>
        <v/>
      </c>
    </row>
    <row r="49" spans="1:5">
      <c r="A49" s="4"/>
      <c r="D49" s="39" t="s">
        <v>58</v>
      </c>
      <c r="E49" s="360"/>
    </row>
    <row r="50" spans="1:5">
      <c r="A50" s="4"/>
      <c r="D50" s="42" t="s">
        <v>867</v>
      </c>
      <c r="E50" s="359" t="str">
        <f>IF(ISERROR('13. Results（结果）'!E50:E51/SUM('13. Results（结果）'!$E$42:$E$53)),"",'13. Results（结果）'!E50:E51/SUM('13. Results（结果）'!$E$42:$E$53))</f>
        <v/>
      </c>
    </row>
    <row r="51" spans="1:5">
      <c r="A51" s="4"/>
      <c r="D51" s="42" t="s">
        <v>866</v>
      </c>
      <c r="E51" s="360"/>
    </row>
    <row r="52" spans="1:5">
      <c r="A52" s="4"/>
      <c r="D52" s="38" t="s">
        <v>279</v>
      </c>
      <c r="E52" s="359" t="str">
        <f>IF(ISERROR('13. Results（结果）'!E52:E53/SUM('13. Results（结果）'!$E$42:$E$53)),"",'13. Results（结果）'!E52:E53/SUM('13. Results（结果）'!$E$42:$E$53))</f>
        <v/>
      </c>
    </row>
    <row r="53" spans="1:5" ht="15.75" thickBot="1">
      <c r="A53" s="4"/>
      <c r="D53" s="40" t="s">
        <v>10</v>
      </c>
      <c r="E53" s="366"/>
    </row>
    <row r="54" spans="1:5">
      <c r="A54" s="4"/>
      <c r="D54" s="3"/>
      <c r="E54" s="55"/>
    </row>
    <row r="55" spans="1:5" ht="15.75" thickBot="1">
      <c r="A55" s="4"/>
    </row>
    <row r="56" spans="1:5" ht="16.5" thickTop="1" thickBot="1">
      <c r="A56" s="4"/>
      <c r="B56" s="88" t="s">
        <v>225</v>
      </c>
      <c r="D56" s="132" t="s">
        <v>504</v>
      </c>
      <c r="E56" s="126"/>
    </row>
    <row r="57" spans="1:5" ht="16.5" thickTop="1" thickBot="1">
      <c r="A57" s="4"/>
      <c r="B57" s="88" t="s">
        <v>226</v>
      </c>
      <c r="D57" s="12" t="s">
        <v>339</v>
      </c>
    </row>
    <row r="58" spans="1:5" ht="15.75" thickTop="1">
      <c r="A58" s="4"/>
      <c r="D58" s="35" t="s">
        <v>334</v>
      </c>
      <c r="E58" s="36" t="s">
        <v>444</v>
      </c>
    </row>
    <row r="59" spans="1:5">
      <c r="A59" s="4"/>
      <c r="D59" s="41" t="s">
        <v>180</v>
      </c>
      <c r="E59" s="37" t="s">
        <v>181</v>
      </c>
    </row>
    <row r="60" spans="1:5">
      <c r="A60" s="4"/>
      <c r="D60" s="43" t="s">
        <v>299</v>
      </c>
      <c r="E60" s="361" t="str">
        <f>IF(ISERROR('13. Results（结果）'!E60:E61/SUM('13. Results（结果）'!$E$60:$E$67)),"",'13. Results（结果）'!E60:E61/SUM('13. Results（结果）'!$E$60:$E$67))</f>
        <v/>
      </c>
    </row>
    <row r="61" spans="1:5">
      <c r="A61" s="4"/>
      <c r="D61" s="44" t="s">
        <v>9</v>
      </c>
      <c r="E61" s="362"/>
    </row>
    <row r="62" spans="1:5">
      <c r="A62" s="4"/>
      <c r="D62" s="42" t="s">
        <v>437</v>
      </c>
      <c r="E62" s="359" t="str">
        <f>IF(ISERROR('13. Results（结果）'!E62:E63/SUM('13. Results（结果）'!$E$60:$E$67)),"",'13. Results（结果）'!E62:E63/SUM('13. Results（结果）'!$E$60:$E$67))</f>
        <v/>
      </c>
    </row>
    <row r="63" spans="1:5">
      <c r="A63" s="4"/>
      <c r="D63" s="39" t="s">
        <v>182</v>
      </c>
      <c r="E63" s="360"/>
    </row>
    <row r="64" spans="1:5">
      <c r="A64" s="4"/>
      <c r="D64" s="43" t="s">
        <v>300</v>
      </c>
      <c r="E64" s="359" t="str">
        <f>IF(ISERROR('13. Results（结果）'!E64:E65/SUM('13. Results（结果）'!$E$60:$E$67)),"",'13. Results（结果）'!E64:E65/SUM('13. Results（结果）'!$E$60:$E$67))</f>
        <v/>
      </c>
    </row>
    <row r="65" spans="1:5">
      <c r="A65" s="4"/>
      <c r="D65" s="44" t="s">
        <v>47</v>
      </c>
      <c r="E65" s="360"/>
    </row>
    <row r="66" spans="1:5">
      <c r="A66" s="4"/>
      <c r="D66" s="38" t="s">
        <v>416</v>
      </c>
      <c r="E66" s="359" t="str">
        <f>IF(ISERROR('13. Results（结果）'!E66:E67/SUM('13. Results（结果）'!$E$60:$E$67)),"",'13. Results（结果）'!E66:E67/SUM('13. Results（结果）'!$E$60:$E$67))</f>
        <v/>
      </c>
    </row>
    <row r="67" spans="1:5" ht="15.75" thickBot="1">
      <c r="A67" s="4"/>
      <c r="D67" s="40" t="s">
        <v>48</v>
      </c>
      <c r="E67" s="366"/>
    </row>
    <row r="68" spans="1:5">
      <c r="A68" s="4"/>
      <c r="D68" s="3"/>
      <c r="E68" s="55"/>
    </row>
    <row r="69" spans="1:5" ht="15.75" thickBot="1">
      <c r="A69" s="4"/>
    </row>
    <row r="70" spans="1:5" ht="16.5" thickTop="1" thickBot="1">
      <c r="A70" s="4"/>
      <c r="B70" s="88" t="s">
        <v>225</v>
      </c>
      <c r="D70" s="12" t="s">
        <v>505</v>
      </c>
    </row>
    <row r="71" spans="1:5" ht="16.5" thickTop="1" thickBot="1">
      <c r="A71" s="4"/>
      <c r="B71" s="88" t="s">
        <v>226</v>
      </c>
      <c r="D71" s="12" t="s">
        <v>338</v>
      </c>
    </row>
    <row r="72" spans="1:5" ht="15.75" thickTop="1">
      <c r="A72" s="4"/>
      <c r="D72" s="35" t="s">
        <v>341</v>
      </c>
      <c r="E72" s="36" t="s">
        <v>359</v>
      </c>
    </row>
    <row r="73" spans="1:5">
      <c r="A73" s="4"/>
      <c r="D73" s="41" t="s">
        <v>223</v>
      </c>
      <c r="E73" s="37" t="s">
        <v>15</v>
      </c>
    </row>
    <row r="74" spans="1:5">
      <c r="A74" s="4"/>
      <c r="D74" s="43" t="s">
        <v>283</v>
      </c>
      <c r="E74" s="361" t="str">
        <f>IF(ISERROR('13. Results（结果）'!E74:E75/SUM('13. Results（结果）'!$E$74:$E$83)),"",'13. Results（结果）'!E74:E75/SUM('13. Results（结果）'!$E$74:$E$83))</f>
        <v/>
      </c>
    </row>
    <row r="75" spans="1:5">
      <c r="A75" s="4"/>
      <c r="D75" s="44" t="s">
        <v>6</v>
      </c>
      <c r="E75" s="362"/>
    </row>
    <row r="76" spans="1:5">
      <c r="A76" s="4"/>
      <c r="D76" s="42" t="s">
        <v>299</v>
      </c>
      <c r="E76" s="359" t="str">
        <f>IF(ISERROR('13. Results（结果）'!E76:E77/SUM('13. Results（结果）'!$E$74:$E$83)),"",'13. Results（结果）'!E76:E77/SUM('13. Results（结果）'!$E$74:$E$83))</f>
        <v/>
      </c>
    </row>
    <row r="77" spans="1:5">
      <c r="A77" s="4"/>
      <c r="D77" s="39" t="s">
        <v>9</v>
      </c>
      <c r="E77" s="360"/>
    </row>
    <row r="78" spans="1:5">
      <c r="A78" s="4"/>
      <c r="D78" s="43" t="s">
        <v>437</v>
      </c>
      <c r="E78" s="359" t="str">
        <f>IF(ISERROR('13. Results（结果）'!E78:E79/SUM('13. Results（结果）'!$E$74:$E$83)),"",'13. Results（结果）'!E78:E79/SUM('13. Results（结果）'!$E$74:$E$83))</f>
        <v/>
      </c>
    </row>
    <row r="79" spans="1:5">
      <c r="A79" s="4"/>
      <c r="D79" s="44" t="s">
        <v>182</v>
      </c>
      <c r="E79" s="360"/>
    </row>
    <row r="80" spans="1:5">
      <c r="A80" s="4"/>
      <c r="D80" s="42" t="s">
        <v>300</v>
      </c>
      <c r="E80" s="359" t="str">
        <f>IF(ISERROR('13. Results（结果）'!E80:E81/SUM('13. Results（结果）'!$E$74:$E$83)),"",'13. Results（结果）'!E80:E81/SUM('13. Results（结果）'!$E$74:$E$83))</f>
        <v/>
      </c>
    </row>
    <row r="81" spans="1:6">
      <c r="A81" s="4"/>
      <c r="D81" s="39" t="s">
        <v>47</v>
      </c>
      <c r="E81" s="360"/>
    </row>
    <row r="82" spans="1:6">
      <c r="A82" s="4"/>
      <c r="D82" s="38" t="s">
        <v>416</v>
      </c>
      <c r="E82" s="359" t="str">
        <f>IF(ISERROR('13. Results（结果）'!E82:E83/SUM('13. Results（结果）'!$E$74:$E$83)),"",'13. Results（结果）'!E82:E83/SUM('13. Results（结果）'!$E$74:$E$83))</f>
        <v/>
      </c>
    </row>
    <row r="83" spans="1:6" ht="15.75" thickBot="1">
      <c r="A83" s="4"/>
      <c r="D83" s="40" t="s">
        <v>48</v>
      </c>
      <c r="E83" s="366"/>
    </row>
    <row r="84" spans="1:6">
      <c r="A84" s="4"/>
      <c r="D84" s="3"/>
      <c r="E84" s="55"/>
    </row>
    <row r="85" spans="1:6" ht="15.75" thickBot="1">
      <c r="A85" s="4"/>
    </row>
    <row r="86" spans="1:6" ht="16.5" thickTop="1" thickBot="1">
      <c r="A86" s="4"/>
      <c r="B86" s="88" t="s">
        <v>225</v>
      </c>
      <c r="D86" s="12" t="s">
        <v>506</v>
      </c>
    </row>
    <row r="87" spans="1:6" ht="16.5" thickTop="1" thickBot="1">
      <c r="A87" s="4"/>
      <c r="B87" s="88" t="s">
        <v>226</v>
      </c>
      <c r="D87" s="12" t="s">
        <v>343</v>
      </c>
    </row>
    <row r="88" spans="1:6" ht="15.75" thickTop="1">
      <c r="A88" s="4"/>
      <c r="D88" s="35" t="s">
        <v>344</v>
      </c>
      <c r="E88" s="36" t="s">
        <v>349</v>
      </c>
    </row>
    <row r="89" spans="1:6">
      <c r="A89" s="4"/>
      <c r="D89" s="41" t="s">
        <v>224</v>
      </c>
      <c r="E89" s="37" t="s">
        <v>815</v>
      </c>
    </row>
    <row r="90" spans="1:6">
      <c r="A90" s="4"/>
      <c r="D90" s="43" t="s">
        <v>345</v>
      </c>
      <c r="E90" s="361" t="str">
        <f>IF(ISERROR('13. Results（结果）'!E90:E91/SUM('13. Results（结果）'!$E$90:$E$103)),"",'13. Results（结果）'!E90:E91/SUM('13. Results（结果）'!$E$90:$E$103))</f>
        <v/>
      </c>
      <c r="F90" s="4">
        <v>1</v>
      </c>
    </row>
    <row r="91" spans="1:6">
      <c r="A91" s="4"/>
      <c r="D91" s="44" t="s">
        <v>186</v>
      </c>
      <c r="E91" s="362"/>
    </row>
    <row r="92" spans="1:6">
      <c r="A92" s="4"/>
      <c r="D92" s="43" t="s">
        <v>870</v>
      </c>
      <c r="E92" s="359" t="str">
        <f>IF(ISERROR('13. Results（结果）'!E92:E93/SUM('13. Results（结果）'!$E$90:$E$103)),"",'13. Results（结果）'!E92:E93/SUM('13. Results（结果）'!$E$90:$E$103))</f>
        <v/>
      </c>
      <c r="F92" s="4">
        <v>2</v>
      </c>
    </row>
    <row r="93" spans="1:6">
      <c r="A93" s="4"/>
      <c r="D93" s="44" t="s">
        <v>346</v>
      </c>
      <c r="E93" s="360"/>
    </row>
    <row r="94" spans="1:6">
      <c r="A94" s="4"/>
      <c r="D94" s="43" t="s">
        <v>459</v>
      </c>
      <c r="E94" s="359" t="str">
        <f>IF(ISERROR('13. Results（结果）'!E94:E95/SUM('13. Results（结果）'!$E$90:$E$103)),"",'13. Results（结果）'!E94:E95/SUM('13. Results（结果）'!$E$90:$E$103))</f>
        <v/>
      </c>
      <c r="F94" s="4">
        <v>3</v>
      </c>
    </row>
    <row r="95" spans="1:6">
      <c r="A95" s="4"/>
      <c r="D95" s="39" t="s">
        <v>187</v>
      </c>
      <c r="E95" s="360"/>
    </row>
    <row r="96" spans="1:6">
      <c r="A96" s="4"/>
      <c r="D96" s="43" t="s">
        <v>767</v>
      </c>
      <c r="E96" s="359" t="str">
        <f>IF(ISERROR('13. Results（结果）'!E96:E97/SUM('13. Results（结果）'!$E$90:$E$103)),"",'13. Results（结果）'!E96:E97/SUM('13. Results（结果）'!$E$90:$E$103))</f>
        <v/>
      </c>
      <c r="F96" s="4">
        <v>4</v>
      </c>
    </row>
    <row r="97" spans="1:6">
      <c r="A97" s="4"/>
      <c r="D97" s="39" t="s">
        <v>716</v>
      </c>
      <c r="E97" s="360"/>
    </row>
    <row r="98" spans="1:6">
      <c r="A98" s="4"/>
      <c r="D98" s="43" t="s">
        <v>348</v>
      </c>
      <c r="E98" s="359" t="str">
        <f>IF(ISERROR('13. Results（结果）'!E98:E99/SUM('13. Results（结果）'!$E$90:$E$103)),"",'13. Results（结果）'!E98:E99/SUM('13. Results（结果）'!$E$90:$E$103))</f>
        <v/>
      </c>
      <c r="F98" s="4">
        <v>5</v>
      </c>
    </row>
    <row r="99" spans="1:6">
      <c r="A99" s="4"/>
      <c r="D99" s="44" t="s">
        <v>188</v>
      </c>
      <c r="E99" s="360"/>
    </row>
    <row r="100" spans="1:6">
      <c r="A100" s="4"/>
      <c r="D100" s="42" t="s">
        <v>347</v>
      </c>
      <c r="E100" s="359" t="str">
        <f>IF(ISERROR('13. Results（结果）'!E100:E101/SUM('13. Results（结果）'!$E$90:$E$103)),"",'13. Results（结果）'!E100:E101/SUM('13. Results（结果）'!$E$90:$E$103))</f>
        <v/>
      </c>
      <c r="F100" s="4">
        <v>6</v>
      </c>
    </row>
    <row r="101" spans="1:6">
      <c r="A101" s="4"/>
      <c r="D101" s="39" t="s">
        <v>189</v>
      </c>
      <c r="E101" s="360"/>
    </row>
    <row r="102" spans="1:6">
      <c r="A102" s="4"/>
      <c r="D102" s="38" t="s">
        <v>399</v>
      </c>
      <c r="E102" s="359" t="str">
        <f>IF(ISERROR('13. Results（结果）'!E102:E103/SUM('13. Results（结果）'!$E$90:$E$103)),"",'13. Results（结果）'!E102:E103/SUM('13. Results（结果）'!$E$90:$E$103))</f>
        <v/>
      </c>
      <c r="F102" s="4">
        <v>7</v>
      </c>
    </row>
    <row r="103" spans="1:6" ht="15.75" thickBot="1">
      <c r="D103" s="40" t="s">
        <v>190</v>
      </c>
      <c r="E103" s="366"/>
    </row>
    <row r="104" spans="1:6" ht="15.75" thickBot="1"/>
    <row r="105" spans="1:6" ht="16.5" thickTop="1" thickBot="1">
      <c r="B105" s="88" t="s">
        <v>225</v>
      </c>
      <c r="D105" s="233" t="s">
        <v>802</v>
      </c>
    </row>
    <row r="106" spans="1:6" ht="16.5" thickTop="1" thickBot="1">
      <c r="B106" s="88" t="s">
        <v>226</v>
      </c>
      <c r="D106" s="12" t="s">
        <v>744</v>
      </c>
    </row>
    <row r="107" spans="1:6" ht="15.75" thickTop="1">
      <c r="D107" s="35" t="s">
        <v>325</v>
      </c>
      <c r="E107" s="36" t="s">
        <v>822</v>
      </c>
    </row>
    <row r="108" spans="1:6">
      <c r="D108" s="41" t="s">
        <v>242</v>
      </c>
      <c r="E108" s="37" t="s">
        <v>192</v>
      </c>
    </row>
    <row r="109" spans="1:6">
      <c r="D109" s="43" t="s">
        <v>327</v>
      </c>
      <c r="E109" s="361" t="str">
        <f>IF(ISERROR('13. Results（结果）'!E111/SUM('13. Results（结果）'!$E$111:$E$124)),"",'13. Results（结果）'!E111/SUM('13. Results（结果）'!$E$111:$E$124))</f>
        <v/>
      </c>
    </row>
    <row r="110" spans="1:6">
      <c r="D110" s="44" t="s">
        <v>243</v>
      </c>
      <c r="E110" s="362"/>
    </row>
    <row r="111" spans="1:6">
      <c r="D111" s="43" t="s">
        <v>328</v>
      </c>
      <c r="E111" s="359" t="str">
        <f>IF(ISERROR('13. Results（结果）'!E113/SUM('13. Results（结果）'!$E$111:$E$124)),"",'13. Results（结果）'!E113/SUM('13. Results（结果）'!$E$111:$E$124))</f>
        <v/>
      </c>
    </row>
    <row r="112" spans="1:6">
      <c r="D112" s="44" t="s">
        <v>326</v>
      </c>
      <c r="E112" s="360"/>
    </row>
    <row r="113" spans="1:7">
      <c r="D113" s="43" t="s">
        <v>329</v>
      </c>
      <c r="E113" s="359" t="str">
        <f>IF(ISERROR('13. Results（结果）'!E115/SUM('13. Results（结果）'!$E$111:$E$124)),"",'13. Results（结果）'!E115/SUM('13. Results（结果）'!$E$111:$E$124))</f>
        <v/>
      </c>
    </row>
    <row r="114" spans="1:7">
      <c r="D114" s="44" t="s">
        <v>244</v>
      </c>
      <c r="E114" s="360"/>
    </row>
    <row r="115" spans="1:7">
      <c r="D115" s="43" t="s">
        <v>331</v>
      </c>
      <c r="E115" s="359" t="str">
        <f>IF(ISERROR('13. Results（结果）'!E117/SUM('13. Results（结果）'!$E$111:$E$124)),"",'13. Results（结果）'!E117/SUM('13. Results（结果）'!$E$111:$E$124))</f>
        <v/>
      </c>
    </row>
    <row r="116" spans="1:7">
      <c r="D116" s="44" t="s">
        <v>330</v>
      </c>
      <c r="E116" s="360"/>
    </row>
    <row r="117" spans="1:7">
      <c r="D117" s="42" t="s">
        <v>333</v>
      </c>
      <c r="E117" s="359" t="str">
        <f>IF(ISERROR('13. Results（结果）'!E119/SUM('13. Results（结果）'!$E$111:$E$124)),"",'13. Results（结果）'!E119/SUM('13. Results（结果）'!$E$111:$E$124))</f>
        <v/>
      </c>
    </row>
    <row r="118" spans="1:7">
      <c r="D118" s="39" t="s">
        <v>332</v>
      </c>
      <c r="E118" s="360"/>
    </row>
    <row r="119" spans="1:7">
      <c r="D119" s="42" t="s">
        <v>740</v>
      </c>
      <c r="E119" s="359" t="str">
        <f>IF(ISERROR('13. Results（结果）'!E121/SUM('13. Results（结果）'!$E$111:$E$124)),"",'13. Results（结果）'!E121/SUM('13. Results（结果）'!$E$111:$E$124))</f>
        <v/>
      </c>
    </row>
    <row r="120" spans="1:7">
      <c r="D120" s="42" t="s">
        <v>245</v>
      </c>
      <c r="E120" s="360"/>
    </row>
    <row r="121" spans="1:7">
      <c r="D121" s="38" t="s">
        <v>773</v>
      </c>
      <c r="E121" s="359" t="str">
        <f>IF(ISERROR('13. Results（结果）'!E123/SUM('13. Results（结果）'!$E$111:$E$124)),"",'13. Results（结果）'!E123/SUM('13. Results（结果）'!$E$111:$E$124))</f>
        <v/>
      </c>
    </row>
    <row r="122" spans="1:7" ht="15.75" thickBot="1">
      <c r="D122" s="40" t="s">
        <v>741</v>
      </c>
      <c r="E122" s="366"/>
    </row>
    <row r="124" spans="1:7" ht="15.75" thickBot="1">
      <c r="A124" s="4"/>
    </row>
    <row r="125" spans="1:7" ht="16.5" thickTop="1" thickBot="1">
      <c r="A125" s="4"/>
      <c r="B125" s="215"/>
      <c r="D125" s="238" t="s">
        <v>774</v>
      </c>
    </row>
    <row r="126" spans="1:7" ht="16.5" thickTop="1" thickBot="1">
      <c r="A126" s="4"/>
      <c r="B126" s="215"/>
      <c r="D126" s="12" t="s">
        <v>745</v>
      </c>
    </row>
    <row r="127" spans="1:7" ht="15.75" thickTop="1">
      <c r="A127" s="4"/>
      <c r="D127" s="347" t="str">
        <f>IF('13. Results（结果）'!D214="","",'13. Results（结果）'!D214)</f>
        <v/>
      </c>
      <c r="E127" s="348"/>
      <c r="F127" s="348"/>
      <c r="G127" s="349"/>
    </row>
    <row r="128" spans="1:7">
      <c r="A128" s="4"/>
      <c r="D128" s="350"/>
      <c r="E128" s="351"/>
      <c r="F128" s="351"/>
      <c r="G128" s="352"/>
    </row>
    <row r="129" spans="1:7">
      <c r="A129" s="4"/>
      <c r="B129" s="4"/>
      <c r="C129" s="4"/>
      <c r="D129" s="350"/>
      <c r="E129" s="351"/>
      <c r="F129" s="351"/>
      <c r="G129" s="352"/>
    </row>
    <row r="130" spans="1:7">
      <c r="A130" s="4"/>
      <c r="B130" s="4"/>
      <c r="C130" s="4"/>
      <c r="D130" s="350"/>
      <c r="E130" s="351"/>
      <c r="F130" s="351"/>
      <c r="G130" s="352"/>
    </row>
    <row r="131" spans="1:7">
      <c r="A131" s="4"/>
      <c r="B131" s="4"/>
      <c r="C131" s="4"/>
      <c r="D131" s="350"/>
      <c r="E131" s="351"/>
      <c r="F131" s="351"/>
      <c r="G131" s="352"/>
    </row>
    <row r="132" spans="1:7">
      <c r="A132" s="4"/>
      <c r="B132" s="4"/>
      <c r="C132" s="4"/>
      <c r="D132" s="350"/>
      <c r="E132" s="351"/>
      <c r="F132" s="351"/>
      <c r="G132" s="352"/>
    </row>
    <row r="133" spans="1:7">
      <c r="A133" s="4"/>
      <c r="B133" s="4"/>
      <c r="C133" s="4"/>
      <c r="D133" s="350"/>
      <c r="E133" s="351"/>
      <c r="F133" s="351"/>
      <c r="G133" s="352"/>
    </row>
    <row r="134" spans="1:7">
      <c r="A134" s="4"/>
      <c r="B134" s="4"/>
      <c r="C134" s="4"/>
      <c r="D134" s="350"/>
      <c r="E134" s="351"/>
      <c r="F134" s="351"/>
      <c r="G134" s="352"/>
    </row>
    <row r="135" spans="1:7">
      <c r="A135" s="4"/>
      <c r="B135" s="4"/>
      <c r="C135" s="4"/>
      <c r="D135" s="350"/>
      <c r="E135" s="351"/>
      <c r="F135" s="351"/>
      <c r="G135" s="352"/>
    </row>
    <row r="136" spans="1:7">
      <c r="A136" s="4"/>
      <c r="B136" s="4"/>
      <c r="C136" s="4"/>
      <c r="D136" s="350"/>
      <c r="E136" s="351"/>
      <c r="F136" s="351"/>
      <c r="G136" s="352"/>
    </row>
    <row r="137" spans="1:7">
      <c r="A137" s="4"/>
      <c r="B137" s="4"/>
      <c r="C137" s="4"/>
      <c r="D137" s="350"/>
      <c r="E137" s="351"/>
      <c r="F137" s="351"/>
      <c r="G137" s="352"/>
    </row>
    <row r="138" spans="1:7">
      <c r="A138" s="4"/>
      <c r="B138" s="4"/>
      <c r="C138" s="4"/>
      <c r="D138" s="350"/>
      <c r="E138" s="351"/>
      <c r="F138" s="351"/>
      <c r="G138" s="352"/>
    </row>
    <row r="139" spans="1:7">
      <c r="A139" s="4"/>
      <c r="B139" s="4"/>
      <c r="C139" s="4"/>
      <c r="D139" s="350"/>
      <c r="E139" s="351"/>
      <c r="F139" s="351"/>
      <c r="G139" s="352"/>
    </row>
    <row r="140" spans="1:7">
      <c r="A140" s="4"/>
      <c r="B140" s="4"/>
      <c r="C140" s="4"/>
      <c r="D140" s="350"/>
      <c r="E140" s="351"/>
      <c r="F140" s="351"/>
      <c r="G140" s="352"/>
    </row>
    <row r="141" spans="1:7">
      <c r="A141" s="4"/>
      <c r="B141" s="4"/>
      <c r="C141" s="4"/>
      <c r="D141" s="350"/>
      <c r="E141" s="351"/>
      <c r="F141" s="351"/>
      <c r="G141" s="352"/>
    </row>
    <row r="142" spans="1:7">
      <c r="A142" s="4"/>
      <c r="B142" s="4"/>
      <c r="C142" s="4"/>
      <c r="D142" s="350"/>
      <c r="E142" s="351"/>
      <c r="F142" s="351"/>
      <c r="G142" s="352"/>
    </row>
    <row r="143" spans="1:7">
      <c r="A143" s="4"/>
      <c r="B143" s="4"/>
      <c r="C143" s="4"/>
      <c r="D143" s="350"/>
      <c r="E143" s="351"/>
      <c r="F143" s="351"/>
      <c r="G143" s="352"/>
    </row>
    <row r="144" spans="1:7" ht="15.75" thickBot="1">
      <c r="A144" s="4"/>
      <c r="B144" s="4"/>
      <c r="C144" s="4"/>
      <c r="D144" s="353"/>
      <c r="E144" s="354"/>
      <c r="F144" s="354"/>
      <c r="G144" s="355"/>
    </row>
    <row r="145" spans="1:7" ht="15.75" thickBot="1">
      <c r="A145" s="4"/>
    </row>
    <row r="146" spans="1:7" ht="16.5" thickTop="1" thickBot="1">
      <c r="A146" s="4"/>
      <c r="B146" s="88" t="s">
        <v>225</v>
      </c>
      <c r="D146" s="238" t="s">
        <v>776</v>
      </c>
    </row>
    <row r="147" spans="1:7" ht="16.5" thickTop="1" thickBot="1">
      <c r="A147" s="4"/>
      <c r="B147" s="88" t="s">
        <v>226</v>
      </c>
      <c r="D147" s="12" t="s">
        <v>683</v>
      </c>
    </row>
    <row r="148" spans="1:7" ht="15.75" thickTop="1">
      <c r="A148" s="4"/>
      <c r="D148" s="347" t="str">
        <f>IF('13. Results（结果）'!D235="","",'13. Results（结果）'!D235)</f>
        <v/>
      </c>
      <c r="E148" s="348"/>
      <c r="F148" s="348"/>
      <c r="G148" s="349"/>
    </row>
    <row r="149" spans="1:7">
      <c r="A149" s="4"/>
      <c r="D149" s="350"/>
      <c r="E149" s="351"/>
      <c r="F149" s="351"/>
      <c r="G149" s="352"/>
    </row>
    <row r="150" spans="1:7">
      <c r="A150" s="4"/>
      <c r="D150" s="350"/>
      <c r="E150" s="351"/>
      <c r="F150" s="351"/>
      <c r="G150" s="352"/>
    </row>
    <row r="151" spans="1:7">
      <c r="A151" s="4"/>
      <c r="D151" s="350"/>
      <c r="E151" s="351"/>
      <c r="F151" s="351"/>
      <c r="G151" s="352"/>
    </row>
    <row r="152" spans="1:7">
      <c r="A152" s="4"/>
      <c r="D152" s="350"/>
      <c r="E152" s="351"/>
      <c r="F152" s="351"/>
      <c r="G152" s="352"/>
    </row>
    <row r="153" spans="1:7">
      <c r="A153" s="4"/>
      <c r="D153" s="350"/>
      <c r="E153" s="351"/>
      <c r="F153" s="351"/>
      <c r="G153" s="352"/>
    </row>
    <row r="154" spans="1:7">
      <c r="A154" s="4"/>
      <c r="D154" s="350"/>
      <c r="E154" s="351"/>
      <c r="F154" s="351"/>
      <c r="G154" s="352"/>
    </row>
    <row r="155" spans="1:7">
      <c r="A155" s="4"/>
      <c r="D155" s="350"/>
      <c r="E155" s="351"/>
      <c r="F155" s="351"/>
      <c r="G155" s="352"/>
    </row>
    <row r="156" spans="1:7">
      <c r="A156" s="4"/>
      <c r="D156" s="350"/>
      <c r="E156" s="351"/>
      <c r="F156" s="351"/>
      <c r="G156" s="352"/>
    </row>
    <row r="157" spans="1:7">
      <c r="A157" s="4"/>
      <c r="D157" s="350"/>
      <c r="E157" s="351"/>
      <c r="F157" s="351"/>
      <c r="G157" s="352"/>
    </row>
    <row r="158" spans="1:7">
      <c r="A158" s="4"/>
      <c r="D158" s="350"/>
      <c r="E158" s="351"/>
      <c r="F158" s="351"/>
      <c r="G158" s="352"/>
    </row>
    <row r="159" spans="1:7">
      <c r="A159" s="4"/>
      <c r="D159" s="350"/>
      <c r="E159" s="351"/>
      <c r="F159" s="351"/>
      <c r="G159" s="352"/>
    </row>
    <row r="160" spans="1:7">
      <c r="A160" s="4"/>
      <c r="D160" s="350"/>
      <c r="E160" s="351"/>
      <c r="F160" s="351"/>
      <c r="G160" s="352"/>
    </row>
    <row r="161" spans="1:7">
      <c r="A161" s="4"/>
      <c r="B161" s="4"/>
      <c r="C161" s="4"/>
      <c r="D161" s="350"/>
      <c r="E161" s="351"/>
      <c r="F161" s="351"/>
      <c r="G161" s="352"/>
    </row>
    <row r="162" spans="1:7">
      <c r="A162" s="4"/>
      <c r="B162" s="4"/>
      <c r="C162" s="4"/>
      <c r="D162" s="350"/>
      <c r="E162" s="351"/>
      <c r="F162" s="351"/>
      <c r="G162" s="352"/>
    </row>
    <row r="163" spans="1:7">
      <c r="A163" s="4"/>
      <c r="B163" s="4"/>
      <c r="C163" s="4"/>
      <c r="D163" s="350"/>
      <c r="E163" s="351"/>
      <c r="F163" s="351"/>
      <c r="G163" s="352"/>
    </row>
    <row r="164" spans="1:7">
      <c r="A164" s="4"/>
      <c r="B164" s="4"/>
      <c r="C164" s="4"/>
      <c r="D164" s="350"/>
      <c r="E164" s="351"/>
      <c r="F164" s="351"/>
      <c r="G164" s="352"/>
    </row>
    <row r="165" spans="1:7" ht="15.75" thickBot="1">
      <c r="A165" s="4"/>
      <c r="B165" s="4"/>
      <c r="C165" s="4"/>
      <c r="D165" s="353"/>
      <c r="E165" s="354"/>
      <c r="F165" s="354"/>
      <c r="G165" s="355"/>
    </row>
  </sheetData>
  <mergeCells count="41">
    <mergeCell ref="E121:E122"/>
    <mergeCell ref="D127:G144"/>
    <mergeCell ref="D148:G165"/>
    <mergeCell ref="E102:E103"/>
    <mergeCell ref="E109:E110"/>
    <mergeCell ref="E111:E112"/>
    <mergeCell ref="E113:E114"/>
    <mergeCell ref="E115:E116"/>
    <mergeCell ref="E117:E118"/>
    <mergeCell ref="E119:E120"/>
    <mergeCell ref="E100:E101"/>
    <mergeCell ref="E62:E63"/>
    <mergeCell ref="E64:E65"/>
    <mergeCell ref="E66:E67"/>
    <mergeCell ref="E74:E75"/>
    <mergeCell ref="E76:E77"/>
    <mergeCell ref="E78:E79"/>
    <mergeCell ref="E80:E81"/>
    <mergeCell ref="E82:E83"/>
    <mergeCell ref="E90:E91"/>
    <mergeCell ref="E92:E93"/>
    <mergeCell ref="E94:E95"/>
    <mergeCell ref="E96:E97"/>
    <mergeCell ref="E98:E99"/>
    <mergeCell ref="E48:E49"/>
    <mergeCell ref="E52:E53"/>
    <mergeCell ref="E60:E61"/>
    <mergeCell ref="E28:E29"/>
    <mergeCell ref="E30:E31"/>
    <mergeCell ref="E50:E51"/>
    <mergeCell ref="E32:E33"/>
    <mergeCell ref="E34:E35"/>
    <mergeCell ref="E42:E43"/>
    <mergeCell ref="E44:E45"/>
    <mergeCell ref="E46:E47"/>
    <mergeCell ref="E26:E27"/>
    <mergeCell ref="E10:E11"/>
    <mergeCell ref="E12:E13"/>
    <mergeCell ref="E14:E15"/>
    <mergeCell ref="E22:E23"/>
    <mergeCell ref="E24:E25"/>
  </mergeCells>
  <phoneticPr fontId="14" type="noConversion"/>
  <dataValidations disablePrompts="1" count="16">
    <dataValidation allowBlank="1" showInputMessage="1" showErrorMessage="1" promptTitle="帮助" prompt="这是贵公司范围3(由不归贵司所有或者控制的能源)分解而成排放量。" sqref="B86"/>
    <dataValidation allowBlank="1" showInputMessage="1" showErrorMessage="1" promptTitle="帮助" prompt="这是贵公司由不同的能源形成能源消耗总量。" sqref="B70"/>
    <dataValidation allowBlank="1" showInputMessage="1" showErrorMessage="1" promptTitle="帮助" prompt="这是范围2的排放(由电,蒸汽,加热或冷却)不同类型的能源分解成的排放量。" sqref="B56"/>
    <dataValidation allowBlank="1" showInputMessage="1" showErrorMessage="1" promptTitle="帮助" prompt="这是由不同的活动类型生成的范围1(直接排放）的排放。" sqref="B38"/>
    <dataValidation allowBlank="1" showInputMessage="1" showErrorMessage="1" promptTitle="帮助" prompt="这是按照不同的温室气体类型所得到的范围1( 直接排放)排放量。" sqref="B18"/>
    <dataValidation allowBlank="1" showInputMessage="1" showErrorMessage="1" promptTitle="帮助" prompt="是贵公司的总的排放量，分为三大类:1.直接排放 2、使用电 蒸汽、加热、或冷凝过程中而产生的的不同能源类型排放 3.使用非贵公司所拥有或者控制的能源产生的排放." sqref="B6"/>
    <dataValidation allowBlank="1" showInputMessage="1" showErrorMessage="1" promptTitle="HELP:" prompt="This is your total Scope 3 emissions (from sources not owned or controlled by your company) broken down by type" sqref="B87"/>
    <dataValidation allowBlank="1" showInputMessage="1" showErrorMessage="1" promptTitle="HELP:" prompt="This is your total energy consumption broken down into different sources of energy" sqref="B71"/>
    <dataValidation allowBlank="1" showInputMessage="1" showErrorMessage="1" promptTitle="HELP:" prompt="This is your total Scope 2 emissions (from electricity, steam, heat or cooling) broken down into emissions from different types of energy" sqref="B57"/>
    <dataValidation allowBlank="1" showInputMessage="1" showErrorMessage="1" promptTitle="HELP:" prompt="This is your total Scope 1 (direct) emissions broken down into emissions from different types of activities" sqref="B39"/>
    <dataValidation allowBlank="1" showInputMessage="1" showErrorMessage="1" promptTitle="HELP:" prompt="This is your total Scope 1 (direct) emissions broken down into different types of greenhouse gases" sqref="B19"/>
    <dataValidation allowBlank="1" showInputMessage="1" showErrorMessage="1" promptTitle="HELP:" prompt="This is the total emissions of your company broken down into three types of emissions – Scope 1 (direct emissions), Scope 2 (electricity, steam, heat or cooling) and Scope 3 (sources not owned or controlled by your company)" sqref="B7"/>
    <dataValidation allowBlank="1" showInputMessage="1" showErrorMessage="1" promptTitle="HELP:" prompt="Details of any areas of your company's operations that you have not included in this report (filters through from other worksheet)" sqref="B147"/>
    <dataValidation allowBlank="1" showInputMessage="1" showErrorMessage="1" prompt="Quantity of electricity emissions split by GHG (filters through from other worksheet)" sqref="B106"/>
    <dataValidation allowBlank="1" showInputMessage="1" showErrorMessage="1" promptTitle="帮助" prompt="按温室气体种类划分的电力引起的排放的数量（通过采集其他表格的数据获得）" sqref="B105"/>
    <dataValidation allowBlank="1" showInputMessage="1" showErrorMessage="1" promptTitle="帮助：" prompt="请提供贵单位在报告中所没有体现的相关运营过程的详细信息（滤去其他表格所体现的）" sqref="B146"/>
  </dataValidation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S546"/>
  <sheetViews>
    <sheetView workbookViewId="0">
      <selection activeCell="A3" sqref="A3:O16"/>
    </sheetView>
  </sheetViews>
  <sheetFormatPr defaultRowHeight="15"/>
  <cols>
    <col min="1" max="1" width="23" style="70" bestFit="1" customWidth="1"/>
    <col min="2" max="2" width="23" style="70" customWidth="1"/>
    <col min="3" max="3" width="29.140625" style="71" hidden="1" customWidth="1"/>
    <col min="4" max="4" width="21.42578125" style="70" customWidth="1"/>
    <col min="5" max="5" width="9.5703125" style="70" customWidth="1"/>
    <col min="6" max="6" width="35.140625" style="70" customWidth="1"/>
    <col min="7" max="7" width="15" style="70" customWidth="1"/>
    <col min="8" max="8" width="27.7109375" style="103" customWidth="1"/>
    <col min="9" max="9" width="27.85546875" style="104" customWidth="1"/>
    <col min="10" max="10" width="28.7109375" style="104" customWidth="1"/>
    <col min="11" max="11" width="28.28515625" style="104" customWidth="1"/>
    <col min="12" max="12" width="28.140625" style="104" customWidth="1"/>
    <col min="13" max="14" width="27.85546875" style="104" customWidth="1"/>
    <col min="15" max="15" width="27.85546875" style="105" customWidth="1"/>
    <col min="16" max="16" width="13.28515625" style="71" customWidth="1"/>
    <col min="17" max="17" width="9.140625" style="71"/>
    <col min="18" max="18" width="15.42578125" style="71" customWidth="1"/>
    <col min="19" max="19" width="35.42578125" style="71" customWidth="1"/>
    <col min="20" max="20" width="9" style="71" customWidth="1"/>
    <col min="21" max="16384" width="9.140625" style="71"/>
  </cols>
  <sheetData>
    <row r="1" spans="1:19" ht="18">
      <c r="A1" s="122" t="s">
        <v>360</v>
      </c>
      <c r="B1" s="122" t="s">
        <v>363</v>
      </c>
      <c r="C1" s="206"/>
      <c r="D1" s="216" t="s">
        <v>469</v>
      </c>
      <c r="E1" s="271" t="s">
        <v>805</v>
      </c>
      <c r="F1" s="122" t="s">
        <v>480</v>
      </c>
      <c r="G1" s="122" t="s">
        <v>468</v>
      </c>
      <c r="H1" s="13" t="s">
        <v>470</v>
      </c>
      <c r="I1" s="13" t="s">
        <v>820</v>
      </c>
      <c r="J1" s="13" t="s">
        <v>832</v>
      </c>
      <c r="K1" s="13" t="s">
        <v>831</v>
      </c>
      <c r="L1" s="13" t="s">
        <v>830</v>
      </c>
      <c r="M1" s="13" t="s">
        <v>829</v>
      </c>
      <c r="N1" s="13" t="s">
        <v>828</v>
      </c>
      <c r="O1" s="13" t="s">
        <v>471</v>
      </c>
      <c r="P1" s="101"/>
    </row>
    <row r="2" spans="1:19" ht="70.5">
      <c r="A2" s="122" t="s">
        <v>6</v>
      </c>
      <c r="B2" s="122" t="s">
        <v>13</v>
      </c>
      <c r="C2" s="206"/>
      <c r="D2" s="123" t="s">
        <v>361</v>
      </c>
      <c r="E2" s="123" t="s">
        <v>871</v>
      </c>
      <c r="F2" s="122" t="s">
        <v>14</v>
      </c>
      <c r="G2" s="123" t="s">
        <v>248</v>
      </c>
      <c r="H2" s="13" t="s">
        <v>833</v>
      </c>
      <c r="I2" s="13" t="s">
        <v>819</v>
      </c>
      <c r="J2" s="13" t="s">
        <v>823</v>
      </c>
      <c r="K2" s="13" t="s">
        <v>824</v>
      </c>
      <c r="L2" s="13" t="s">
        <v>825</v>
      </c>
      <c r="M2" s="13" t="s">
        <v>826</v>
      </c>
      <c r="N2" s="190" t="s">
        <v>827</v>
      </c>
      <c r="O2" s="13" t="s">
        <v>254</v>
      </c>
      <c r="P2" s="102"/>
      <c r="R2" s="72"/>
      <c r="S2" s="73"/>
    </row>
    <row r="3" spans="1:19">
      <c r="A3" s="70" t="s">
        <v>485</v>
      </c>
      <c r="B3" s="70" t="s">
        <v>15</v>
      </c>
      <c r="C3" s="71" t="str">
        <f t="shared" ref="C3:C16" si="0">A3&amp;" - "&amp;B3</f>
        <v>Anthracite 无烟煤 - MWh</v>
      </c>
      <c r="D3" s="244">
        <f t="shared" ref="D3:D16" si="1">SUM(H3:N3)</f>
        <v>339.97919999999999</v>
      </c>
      <c r="E3" s="181" t="s">
        <v>872</v>
      </c>
      <c r="F3" s="245" t="s">
        <v>880</v>
      </c>
      <c r="G3" s="245">
        <v>1</v>
      </c>
      <c r="H3" s="246">
        <v>339.97919999999999</v>
      </c>
      <c r="I3" s="247"/>
      <c r="J3" s="247"/>
      <c r="K3" s="160"/>
      <c r="L3" s="160"/>
      <c r="M3" s="160"/>
      <c r="N3" s="160"/>
      <c r="O3" s="161"/>
    </row>
    <row r="4" spans="1:19">
      <c r="A4" s="70" t="s">
        <v>485</v>
      </c>
      <c r="B4" s="70" t="s">
        <v>484</v>
      </c>
      <c r="C4" s="71" t="str">
        <f t="shared" si="0"/>
        <v>Anthracite 无烟煤 - t</v>
      </c>
      <c r="D4" s="244">
        <f t="shared" si="1"/>
        <v>2369.4283999999998</v>
      </c>
      <c r="E4" s="181" t="s">
        <v>872</v>
      </c>
      <c r="F4" s="245" t="s">
        <v>881</v>
      </c>
      <c r="G4" s="276">
        <v>6.9692999999999996</v>
      </c>
      <c r="H4" s="246">
        <v>2369.4283999999998</v>
      </c>
      <c r="I4" s="247"/>
      <c r="J4" s="247"/>
      <c r="K4" s="160"/>
      <c r="L4" s="160"/>
      <c r="M4" s="160"/>
      <c r="N4" s="160"/>
      <c r="O4" s="161"/>
    </row>
    <row r="5" spans="1:19">
      <c r="A5" s="70" t="s">
        <v>486</v>
      </c>
      <c r="B5" s="70" t="s">
        <v>15</v>
      </c>
      <c r="C5" s="71" t="str">
        <f t="shared" si="0"/>
        <v>coking coal 炼焦煤 - MWh</v>
      </c>
      <c r="D5" s="244">
        <f t="shared" si="1"/>
        <v>328.57440000000003</v>
      </c>
      <c r="E5" s="181" t="s">
        <v>872</v>
      </c>
      <c r="F5" s="245" t="s">
        <v>877</v>
      </c>
      <c r="G5" s="245">
        <v>1</v>
      </c>
      <c r="H5" s="246">
        <v>328.57440000000003</v>
      </c>
      <c r="I5" s="247"/>
      <c r="J5" s="247"/>
      <c r="K5" s="160"/>
      <c r="L5" s="160"/>
      <c r="M5" s="160"/>
      <c r="N5" s="160"/>
      <c r="O5" s="161"/>
    </row>
    <row r="6" spans="1:19">
      <c r="A6" s="70" t="s">
        <v>486</v>
      </c>
      <c r="B6" s="70" t="s">
        <v>484</v>
      </c>
      <c r="C6" s="71" t="str">
        <f t="shared" si="0"/>
        <v>coking coal 炼焦煤 - t</v>
      </c>
      <c r="D6" s="244">
        <f t="shared" si="1"/>
        <v>2289.9445000000001</v>
      </c>
      <c r="E6" s="181" t="s">
        <v>872</v>
      </c>
      <c r="F6" s="245" t="s">
        <v>881</v>
      </c>
      <c r="G6" s="276">
        <v>6.9692999999999996</v>
      </c>
      <c r="H6" s="246">
        <v>2289.9445000000001</v>
      </c>
      <c r="I6" s="247"/>
      <c r="J6" s="247"/>
      <c r="K6" s="160"/>
      <c r="L6" s="160"/>
      <c r="M6" s="160"/>
      <c r="N6" s="160"/>
      <c r="O6" s="161"/>
    </row>
    <row r="7" spans="1:19" ht="15.75" customHeight="1">
      <c r="A7" s="70" t="s">
        <v>888</v>
      </c>
      <c r="B7" s="70" t="s">
        <v>15</v>
      </c>
      <c r="C7" s="71" t="str">
        <f t="shared" si="0"/>
        <v>diesel 柴油 - MWh</v>
      </c>
      <c r="D7" s="244">
        <f t="shared" si="1"/>
        <v>261.30720000000002</v>
      </c>
      <c r="E7" s="181" t="s">
        <v>872</v>
      </c>
      <c r="F7" s="245" t="s">
        <v>880</v>
      </c>
      <c r="G7" s="245">
        <v>1</v>
      </c>
      <c r="H7" s="246">
        <v>261.30720000000002</v>
      </c>
      <c r="I7" s="247"/>
      <c r="J7" s="247"/>
      <c r="K7" s="160"/>
      <c r="L7" s="160"/>
      <c r="M7" s="160"/>
      <c r="N7" s="160"/>
      <c r="O7" s="161"/>
    </row>
    <row r="8" spans="1:19">
      <c r="A8" s="70" t="s">
        <v>888</v>
      </c>
      <c r="B8" s="70" t="s">
        <v>484</v>
      </c>
      <c r="C8" s="71" t="str">
        <f t="shared" si="0"/>
        <v>diesel 柴油 - t</v>
      </c>
      <c r="D8" s="244">
        <f t="shared" si="1"/>
        <v>3095.9096</v>
      </c>
      <c r="E8" s="181" t="s">
        <v>872</v>
      </c>
      <c r="F8" s="245" t="s">
        <v>882</v>
      </c>
      <c r="G8" s="276">
        <v>11.847799999999999</v>
      </c>
      <c r="H8" s="246">
        <v>3095.9096</v>
      </c>
      <c r="I8" s="247"/>
      <c r="J8" s="247"/>
      <c r="K8" s="160"/>
      <c r="L8" s="160"/>
      <c r="M8" s="160"/>
      <c r="N8" s="160"/>
      <c r="O8" s="161"/>
    </row>
    <row r="9" spans="1:19">
      <c r="A9" s="70" t="s">
        <v>513</v>
      </c>
      <c r="B9" s="70" t="s">
        <v>15</v>
      </c>
      <c r="C9" s="71" t="str">
        <f t="shared" si="0"/>
        <v>ethane 乙烷 - MWh</v>
      </c>
      <c r="D9" s="244">
        <f t="shared" si="1"/>
        <v>221.76</v>
      </c>
      <c r="E9" s="181" t="s">
        <v>872</v>
      </c>
      <c r="F9" s="245" t="s">
        <v>878</v>
      </c>
      <c r="G9" s="245">
        <v>1</v>
      </c>
      <c r="H9" s="246">
        <v>221.76</v>
      </c>
      <c r="I9" s="247"/>
      <c r="J9" s="247"/>
      <c r="K9" s="160"/>
      <c r="L9" s="160"/>
      <c r="M9" s="160"/>
      <c r="N9" s="160"/>
      <c r="O9" s="161"/>
    </row>
    <row r="10" spans="1:19">
      <c r="A10" s="70" t="s">
        <v>513</v>
      </c>
      <c r="B10" s="70" t="s">
        <v>484</v>
      </c>
      <c r="C10" s="71" t="str">
        <f t="shared" si="0"/>
        <v>ethane 乙烷 - t</v>
      </c>
      <c r="D10" s="244">
        <f t="shared" si="1"/>
        <v>2858.24</v>
      </c>
      <c r="E10" s="181" t="s">
        <v>872</v>
      </c>
      <c r="F10" s="245" t="s">
        <v>878</v>
      </c>
      <c r="G10" s="276">
        <v>12.8889</v>
      </c>
      <c r="H10" s="246">
        <v>2858.24</v>
      </c>
      <c r="I10" s="247"/>
      <c r="J10" s="247"/>
      <c r="K10" s="160"/>
      <c r="L10" s="160"/>
      <c r="M10" s="160"/>
      <c r="N10" s="160"/>
      <c r="O10" s="161"/>
    </row>
    <row r="11" spans="1:19">
      <c r="A11" s="70" t="s">
        <v>514</v>
      </c>
      <c r="B11" s="70" t="s">
        <v>15</v>
      </c>
      <c r="C11" s="71" t="str">
        <f t="shared" si="0"/>
        <v>lignite 褐煤 - MWh</v>
      </c>
      <c r="D11" s="244">
        <f t="shared" si="1"/>
        <v>354.81599999999997</v>
      </c>
      <c r="E11" s="181" t="s">
        <v>872</v>
      </c>
      <c r="F11" s="245" t="s">
        <v>877</v>
      </c>
      <c r="G11" s="245">
        <v>1</v>
      </c>
      <c r="H11" s="246">
        <v>354.81599999999997</v>
      </c>
      <c r="I11" s="247"/>
      <c r="J11" s="247"/>
      <c r="K11" s="160"/>
      <c r="L11" s="160"/>
      <c r="M11" s="160"/>
      <c r="N11" s="160"/>
      <c r="O11" s="161"/>
    </row>
    <row r="12" spans="1:19">
      <c r="A12" s="70" t="s">
        <v>514</v>
      </c>
      <c r="B12" s="70" t="s">
        <v>484</v>
      </c>
      <c r="C12" s="71" t="str">
        <f t="shared" si="0"/>
        <v>lignite 褐煤 - t</v>
      </c>
      <c r="D12" s="244">
        <f t="shared" si="1"/>
        <v>1236.4155000000001</v>
      </c>
      <c r="E12" s="181" t="s">
        <v>872</v>
      </c>
      <c r="F12" s="245" t="s">
        <v>881</v>
      </c>
      <c r="G12" s="276">
        <v>3.4847000000000001</v>
      </c>
      <c r="H12" s="246">
        <v>1236.4155000000001</v>
      </c>
      <c r="I12" s="247"/>
      <c r="J12" s="247"/>
      <c r="K12" s="160"/>
      <c r="L12" s="160"/>
      <c r="M12" s="160"/>
      <c r="N12" s="160"/>
      <c r="O12" s="161"/>
    </row>
    <row r="13" spans="1:19" ht="17.25">
      <c r="A13" s="70" t="s">
        <v>487</v>
      </c>
      <c r="B13" s="70" t="s">
        <v>899</v>
      </c>
      <c r="C13" s="71" t="str">
        <f t="shared" si="0"/>
        <v>natural gas 天然气 - 10^4m3</v>
      </c>
      <c r="D13" s="244">
        <f t="shared" si="1"/>
        <v>21621.887999999999</v>
      </c>
      <c r="E13" s="181" t="s">
        <v>872</v>
      </c>
      <c r="F13" s="245" t="s">
        <v>882</v>
      </c>
      <c r="G13" s="276">
        <v>108.14167</v>
      </c>
      <c r="H13" s="273">
        <v>21621.887999999999</v>
      </c>
      <c r="I13" s="247"/>
      <c r="J13" s="247"/>
      <c r="K13" s="160"/>
      <c r="L13" s="160"/>
      <c r="M13" s="160"/>
      <c r="N13" s="160"/>
      <c r="O13" s="161"/>
    </row>
    <row r="14" spans="1:19">
      <c r="A14" s="70" t="s">
        <v>487</v>
      </c>
      <c r="B14" s="70" t="s">
        <v>15</v>
      </c>
      <c r="C14" s="71" t="str">
        <f t="shared" si="0"/>
        <v>natural gas 天然气 - MWh</v>
      </c>
      <c r="D14" s="244">
        <f t="shared" si="1"/>
        <v>199.94040000000001</v>
      </c>
      <c r="E14" s="181" t="s">
        <v>872</v>
      </c>
      <c r="F14" s="245" t="s">
        <v>877</v>
      </c>
      <c r="G14" s="245">
        <v>1</v>
      </c>
      <c r="H14" s="246">
        <v>199.94040000000001</v>
      </c>
      <c r="I14" s="247"/>
      <c r="J14" s="247"/>
      <c r="K14" s="160"/>
      <c r="L14" s="160"/>
      <c r="M14" s="160"/>
      <c r="N14" s="160"/>
      <c r="O14" s="161"/>
    </row>
    <row r="15" spans="1:19">
      <c r="A15" s="70" t="s">
        <v>889</v>
      </c>
      <c r="B15" s="70" t="s">
        <v>15</v>
      </c>
      <c r="C15" s="71" t="str">
        <f t="shared" si="0"/>
        <v>petrol 汽油 - MWh</v>
      </c>
      <c r="D15" s="244">
        <f t="shared" si="1"/>
        <v>244.49039999999999</v>
      </c>
      <c r="E15" s="181" t="s">
        <v>872</v>
      </c>
      <c r="F15" s="245" t="s">
        <v>877</v>
      </c>
      <c r="G15" s="245">
        <v>1</v>
      </c>
      <c r="H15" s="246">
        <v>244.49039999999999</v>
      </c>
      <c r="I15" s="247"/>
      <c r="J15" s="247"/>
      <c r="K15" s="160"/>
      <c r="L15" s="160"/>
      <c r="M15" s="160"/>
      <c r="N15" s="160"/>
      <c r="O15" s="161"/>
    </row>
    <row r="16" spans="1:19">
      <c r="A16" s="70" t="s">
        <v>889</v>
      </c>
      <c r="B16" s="70" t="s">
        <v>484</v>
      </c>
      <c r="C16" s="71" t="str">
        <f t="shared" si="0"/>
        <v>petrol 汽油 - t</v>
      </c>
      <c r="D16" s="244">
        <f t="shared" si="1"/>
        <v>2925.056</v>
      </c>
      <c r="E16" s="181" t="s">
        <v>872</v>
      </c>
      <c r="F16" s="245" t="s">
        <v>882</v>
      </c>
      <c r="G16" s="276">
        <v>11.963900000000001</v>
      </c>
      <c r="H16" s="246">
        <v>2925.056</v>
      </c>
      <c r="I16" s="247"/>
      <c r="J16" s="247"/>
      <c r="K16" s="160"/>
      <c r="L16" s="160"/>
      <c r="M16" s="160"/>
      <c r="N16" s="160"/>
      <c r="O16" s="161"/>
    </row>
    <row r="17" spans="2:15">
      <c r="B17" s="159"/>
      <c r="C17" s="204"/>
      <c r="D17" s="181"/>
      <c r="H17" s="162"/>
      <c r="I17" s="160"/>
      <c r="J17" s="160"/>
      <c r="K17" s="160"/>
      <c r="L17" s="160"/>
      <c r="M17" s="160"/>
      <c r="N17" s="160"/>
      <c r="O17" s="161"/>
    </row>
    <row r="18" spans="2:15">
      <c r="B18" s="159"/>
      <c r="C18" s="204"/>
      <c r="D18" s="181"/>
      <c r="H18" s="162"/>
      <c r="I18" s="160"/>
      <c r="J18" s="160"/>
      <c r="K18" s="160"/>
      <c r="L18" s="160"/>
      <c r="M18" s="160"/>
      <c r="N18" s="160"/>
      <c r="O18" s="161"/>
    </row>
    <row r="19" spans="2:15">
      <c r="D19" s="181"/>
      <c r="H19" s="162"/>
      <c r="I19" s="160"/>
      <c r="J19" s="160"/>
      <c r="K19" s="160"/>
      <c r="L19" s="160"/>
      <c r="M19" s="160"/>
      <c r="N19" s="160"/>
      <c r="O19" s="161"/>
    </row>
    <row r="20" spans="2:15">
      <c r="D20" s="181"/>
      <c r="H20" s="162"/>
      <c r="I20" s="160"/>
      <c r="J20" s="160"/>
      <c r="K20" s="160"/>
      <c r="L20" s="160"/>
      <c r="M20" s="160"/>
      <c r="N20" s="160"/>
      <c r="O20" s="161"/>
    </row>
    <row r="21" spans="2:15">
      <c r="D21" s="181"/>
      <c r="H21" s="162"/>
      <c r="I21" s="160"/>
      <c r="J21" s="160"/>
      <c r="K21" s="160"/>
      <c r="L21" s="160"/>
      <c r="M21" s="160"/>
      <c r="N21" s="160"/>
      <c r="O21" s="161"/>
    </row>
    <row r="22" spans="2:15">
      <c r="D22" s="181"/>
      <c r="H22" s="162"/>
      <c r="I22" s="160"/>
      <c r="J22" s="160"/>
      <c r="K22" s="160"/>
      <c r="L22" s="160"/>
      <c r="M22" s="160"/>
      <c r="N22" s="160"/>
      <c r="O22" s="161"/>
    </row>
    <row r="23" spans="2:15">
      <c r="D23" s="181"/>
      <c r="H23" s="162"/>
      <c r="I23" s="160"/>
      <c r="J23" s="160"/>
      <c r="K23" s="160"/>
      <c r="L23" s="160"/>
      <c r="M23" s="160"/>
      <c r="N23" s="160"/>
      <c r="O23" s="161"/>
    </row>
    <row r="24" spans="2:15">
      <c r="D24" s="181"/>
      <c r="H24" s="162"/>
      <c r="I24" s="160"/>
      <c r="J24" s="160"/>
      <c r="K24" s="160"/>
      <c r="L24" s="160"/>
      <c r="M24" s="160"/>
      <c r="N24" s="160"/>
      <c r="O24" s="161"/>
    </row>
    <row r="25" spans="2:15">
      <c r="D25" s="181"/>
      <c r="H25" s="162"/>
      <c r="I25" s="160"/>
      <c r="J25" s="160"/>
      <c r="K25" s="160"/>
      <c r="L25" s="160"/>
      <c r="M25" s="160"/>
      <c r="N25" s="160"/>
      <c r="O25" s="161"/>
    </row>
    <row r="26" spans="2:15">
      <c r="D26" s="181"/>
      <c r="H26" s="162"/>
      <c r="I26" s="160"/>
      <c r="J26" s="160"/>
      <c r="K26" s="160"/>
      <c r="L26" s="160"/>
      <c r="M26" s="160"/>
      <c r="N26" s="160"/>
      <c r="O26" s="161"/>
    </row>
    <row r="27" spans="2:15">
      <c r="D27" s="181"/>
      <c r="H27" s="162"/>
      <c r="I27" s="160"/>
      <c r="J27" s="160"/>
      <c r="K27" s="160"/>
      <c r="L27" s="160"/>
      <c r="M27" s="160"/>
      <c r="N27" s="160"/>
      <c r="O27" s="161"/>
    </row>
    <row r="28" spans="2:15">
      <c r="D28" s="181"/>
      <c r="H28" s="162"/>
      <c r="I28" s="160"/>
      <c r="J28" s="160"/>
      <c r="K28" s="160"/>
      <c r="L28" s="160"/>
      <c r="M28" s="160"/>
      <c r="N28" s="160"/>
      <c r="O28" s="161"/>
    </row>
    <row r="29" spans="2:15">
      <c r="D29" s="181"/>
      <c r="H29" s="162"/>
      <c r="I29" s="160"/>
      <c r="J29" s="160"/>
      <c r="K29" s="160"/>
      <c r="L29" s="160"/>
      <c r="M29" s="160"/>
      <c r="N29" s="160"/>
      <c r="O29" s="161"/>
    </row>
    <row r="30" spans="2:15">
      <c r="D30" s="181"/>
      <c r="H30" s="162"/>
      <c r="I30" s="160"/>
      <c r="J30" s="160"/>
      <c r="K30" s="160"/>
      <c r="L30" s="160"/>
      <c r="M30" s="160"/>
      <c r="N30" s="160"/>
      <c r="O30" s="161"/>
    </row>
    <row r="31" spans="2:15">
      <c r="D31" s="181"/>
      <c r="H31" s="162"/>
      <c r="I31" s="160"/>
      <c r="J31" s="160"/>
      <c r="K31" s="160"/>
      <c r="L31" s="160"/>
      <c r="M31" s="160"/>
      <c r="N31" s="160"/>
      <c r="O31" s="161"/>
    </row>
    <row r="32" spans="2:15">
      <c r="D32" s="181"/>
      <c r="H32" s="162"/>
      <c r="I32" s="160"/>
      <c r="J32" s="160"/>
      <c r="K32" s="160"/>
      <c r="L32" s="160"/>
      <c r="M32" s="160"/>
      <c r="N32" s="160"/>
      <c r="O32" s="161"/>
    </row>
    <row r="33" spans="2:15">
      <c r="D33" s="181"/>
      <c r="H33" s="162"/>
      <c r="I33" s="160"/>
      <c r="J33" s="160"/>
      <c r="K33" s="160"/>
      <c r="L33" s="160"/>
      <c r="M33" s="160"/>
      <c r="N33" s="160"/>
      <c r="O33" s="161"/>
    </row>
    <row r="34" spans="2:15">
      <c r="D34" s="181"/>
      <c r="H34" s="162"/>
      <c r="I34" s="160"/>
      <c r="J34" s="160"/>
      <c r="K34" s="160"/>
      <c r="L34" s="160"/>
      <c r="M34" s="160"/>
      <c r="N34" s="160"/>
      <c r="O34" s="161"/>
    </row>
    <row r="35" spans="2:15">
      <c r="B35" s="159"/>
      <c r="C35" s="204"/>
      <c r="D35" s="181"/>
      <c r="H35" s="162"/>
      <c r="I35" s="160"/>
      <c r="J35" s="160"/>
      <c r="K35" s="160"/>
      <c r="L35" s="160"/>
      <c r="M35" s="160"/>
      <c r="N35" s="160"/>
      <c r="O35" s="161"/>
    </row>
    <row r="36" spans="2:15">
      <c r="B36" s="159"/>
      <c r="C36" s="204"/>
      <c r="D36" s="181"/>
      <c r="H36" s="162"/>
      <c r="I36" s="160"/>
      <c r="J36" s="160"/>
      <c r="K36" s="160"/>
      <c r="L36" s="160"/>
      <c r="M36" s="160"/>
      <c r="N36" s="160"/>
      <c r="O36" s="161"/>
    </row>
    <row r="37" spans="2:15">
      <c r="B37" s="159"/>
      <c r="C37" s="204"/>
      <c r="D37" s="181"/>
      <c r="H37" s="162"/>
      <c r="I37" s="160"/>
      <c r="J37" s="160"/>
      <c r="K37" s="160"/>
      <c r="L37" s="160"/>
      <c r="M37" s="160"/>
      <c r="N37" s="160"/>
      <c r="O37" s="161"/>
    </row>
    <row r="38" spans="2:15">
      <c r="B38" s="159"/>
      <c r="C38" s="204"/>
      <c r="D38" s="181"/>
      <c r="H38" s="162"/>
      <c r="I38" s="160"/>
      <c r="J38" s="160"/>
      <c r="K38" s="160"/>
      <c r="L38" s="160"/>
      <c r="M38" s="160"/>
      <c r="N38" s="160"/>
      <c r="O38" s="161"/>
    </row>
    <row r="39" spans="2:15">
      <c r="B39" s="159"/>
      <c r="C39" s="204"/>
      <c r="D39" s="181"/>
      <c r="H39" s="162"/>
      <c r="I39" s="160"/>
      <c r="J39" s="160"/>
      <c r="K39" s="160"/>
      <c r="L39" s="160"/>
      <c r="M39" s="160"/>
      <c r="N39" s="160"/>
      <c r="O39" s="161"/>
    </row>
    <row r="40" spans="2:15">
      <c r="B40" s="159"/>
      <c r="C40" s="204"/>
      <c r="D40" s="181"/>
      <c r="H40" s="162"/>
      <c r="I40" s="160"/>
      <c r="J40" s="160"/>
      <c r="K40" s="160"/>
      <c r="L40" s="160"/>
      <c r="M40" s="160"/>
      <c r="N40" s="160"/>
      <c r="O40" s="161"/>
    </row>
    <row r="41" spans="2:15">
      <c r="B41" s="159"/>
      <c r="C41" s="204"/>
      <c r="D41" s="181"/>
      <c r="H41" s="162"/>
      <c r="I41" s="160"/>
      <c r="J41" s="160"/>
      <c r="K41" s="160"/>
      <c r="L41" s="160"/>
      <c r="M41" s="160"/>
      <c r="N41" s="160"/>
      <c r="O41" s="161"/>
    </row>
    <row r="42" spans="2:15">
      <c r="B42" s="159"/>
      <c r="C42" s="204"/>
      <c r="D42" s="181"/>
      <c r="H42" s="162"/>
      <c r="I42" s="160"/>
      <c r="J42" s="160"/>
      <c r="K42" s="160"/>
      <c r="L42" s="160"/>
      <c r="M42" s="160"/>
      <c r="N42" s="160"/>
      <c r="O42" s="161"/>
    </row>
    <row r="43" spans="2:15">
      <c r="B43" s="159"/>
      <c r="C43" s="204"/>
      <c r="D43" s="181"/>
      <c r="H43" s="162"/>
      <c r="I43" s="160"/>
      <c r="J43" s="160"/>
      <c r="K43" s="160"/>
      <c r="L43" s="160"/>
      <c r="M43" s="160"/>
      <c r="N43" s="160"/>
      <c r="O43" s="161"/>
    </row>
    <row r="44" spans="2:15">
      <c r="B44" s="159"/>
      <c r="C44" s="204"/>
      <c r="D44" s="181"/>
      <c r="H44" s="162"/>
      <c r="I44" s="160"/>
      <c r="J44" s="160"/>
      <c r="K44" s="160"/>
      <c r="L44" s="160"/>
      <c r="M44" s="160"/>
      <c r="N44" s="160"/>
      <c r="O44" s="161"/>
    </row>
    <row r="45" spans="2:15">
      <c r="B45" s="159"/>
      <c r="C45" s="204"/>
      <c r="D45" s="181"/>
      <c r="H45" s="162"/>
      <c r="I45" s="160"/>
      <c r="J45" s="160"/>
      <c r="K45" s="160"/>
      <c r="L45" s="160"/>
      <c r="M45" s="160"/>
      <c r="N45" s="160"/>
      <c r="O45" s="161"/>
    </row>
    <row r="46" spans="2:15">
      <c r="B46" s="159"/>
      <c r="C46" s="204"/>
      <c r="D46" s="181"/>
      <c r="H46" s="162"/>
      <c r="I46" s="160"/>
      <c r="J46" s="160"/>
      <c r="K46" s="160"/>
      <c r="L46" s="160"/>
      <c r="M46" s="160"/>
      <c r="N46" s="160"/>
      <c r="O46" s="161"/>
    </row>
    <row r="47" spans="2:15">
      <c r="B47" s="159"/>
      <c r="C47" s="204"/>
      <c r="D47" s="181"/>
      <c r="H47" s="162"/>
      <c r="I47" s="160"/>
      <c r="J47" s="160"/>
      <c r="K47" s="160"/>
      <c r="L47" s="160"/>
      <c r="M47" s="160"/>
      <c r="N47" s="160"/>
      <c r="O47" s="161"/>
    </row>
    <row r="48" spans="2:15">
      <c r="B48" s="159"/>
      <c r="C48" s="204"/>
      <c r="D48" s="181"/>
      <c r="H48" s="162"/>
      <c r="I48" s="160"/>
      <c r="J48" s="160"/>
      <c r="K48" s="160"/>
      <c r="L48" s="160"/>
      <c r="M48" s="160"/>
      <c r="N48" s="160"/>
      <c r="O48" s="161"/>
    </row>
    <row r="49" spans="2:15">
      <c r="B49" s="159"/>
      <c r="C49" s="204"/>
      <c r="D49" s="181"/>
      <c r="H49" s="162"/>
      <c r="I49" s="160"/>
      <c r="J49" s="160"/>
      <c r="K49" s="160"/>
      <c r="L49" s="160"/>
      <c r="M49" s="160"/>
      <c r="N49" s="160"/>
      <c r="O49" s="161"/>
    </row>
    <row r="50" spans="2:15">
      <c r="B50" s="159"/>
      <c r="C50" s="204"/>
      <c r="D50" s="181"/>
      <c r="H50" s="162"/>
      <c r="I50" s="160"/>
      <c r="J50" s="160"/>
      <c r="K50" s="160"/>
      <c r="L50" s="160"/>
      <c r="M50" s="160"/>
      <c r="N50" s="160"/>
      <c r="O50" s="161"/>
    </row>
    <row r="51" spans="2:15">
      <c r="B51" s="159"/>
      <c r="C51" s="204"/>
      <c r="D51" s="181"/>
      <c r="H51" s="162"/>
      <c r="I51" s="160"/>
      <c r="J51" s="160"/>
      <c r="K51" s="160"/>
      <c r="L51" s="160"/>
      <c r="M51" s="160"/>
      <c r="N51" s="160"/>
      <c r="O51" s="161"/>
    </row>
    <row r="52" spans="2:15">
      <c r="B52" s="159"/>
      <c r="C52" s="204"/>
      <c r="D52" s="181"/>
      <c r="H52" s="162"/>
      <c r="I52" s="160"/>
      <c r="J52" s="160"/>
      <c r="K52" s="160"/>
      <c r="L52" s="160"/>
      <c r="M52" s="160"/>
      <c r="N52" s="160"/>
      <c r="O52" s="161"/>
    </row>
    <row r="53" spans="2:15">
      <c r="B53" s="159"/>
      <c r="C53" s="204"/>
      <c r="D53" s="181"/>
      <c r="H53" s="162"/>
      <c r="I53" s="160"/>
      <c r="J53" s="160"/>
      <c r="K53" s="160"/>
      <c r="L53" s="160"/>
      <c r="M53" s="160"/>
      <c r="N53" s="160"/>
      <c r="O53" s="161"/>
    </row>
    <row r="54" spans="2:15">
      <c r="B54" s="159"/>
      <c r="C54" s="204"/>
      <c r="D54" s="181"/>
      <c r="H54" s="162"/>
      <c r="I54" s="160"/>
      <c r="J54" s="160"/>
      <c r="K54" s="160"/>
      <c r="L54" s="160"/>
      <c r="M54" s="160"/>
      <c r="N54" s="160"/>
      <c r="O54" s="161"/>
    </row>
    <row r="55" spans="2:15">
      <c r="B55" s="159"/>
      <c r="C55" s="204"/>
      <c r="D55" s="181"/>
      <c r="H55" s="162"/>
      <c r="I55" s="160"/>
      <c r="J55" s="160"/>
      <c r="K55" s="160"/>
      <c r="L55" s="160"/>
      <c r="M55" s="160"/>
      <c r="N55" s="160"/>
      <c r="O55" s="161"/>
    </row>
    <row r="56" spans="2:15">
      <c r="B56" s="159"/>
      <c r="C56" s="204"/>
      <c r="D56" s="181"/>
      <c r="H56" s="162"/>
      <c r="I56" s="160"/>
      <c r="J56" s="160"/>
      <c r="K56" s="160"/>
      <c r="L56" s="160"/>
      <c r="M56" s="160"/>
      <c r="N56" s="160"/>
      <c r="O56" s="161"/>
    </row>
    <row r="57" spans="2:15">
      <c r="B57" s="159"/>
      <c r="C57" s="204"/>
      <c r="D57" s="181"/>
      <c r="H57" s="162"/>
      <c r="I57" s="160"/>
      <c r="J57" s="160"/>
      <c r="K57" s="160"/>
      <c r="L57" s="160"/>
      <c r="M57" s="160"/>
      <c r="N57" s="160"/>
      <c r="O57" s="161"/>
    </row>
    <row r="58" spans="2:15">
      <c r="B58" s="159"/>
      <c r="C58" s="204"/>
      <c r="D58" s="181"/>
      <c r="H58" s="162"/>
      <c r="I58" s="160"/>
      <c r="J58" s="160"/>
      <c r="K58" s="160"/>
      <c r="L58" s="160"/>
      <c r="M58" s="160"/>
      <c r="N58" s="160"/>
      <c r="O58" s="161"/>
    </row>
    <row r="59" spans="2:15">
      <c r="B59" s="159"/>
      <c r="C59" s="204"/>
      <c r="D59" s="181"/>
      <c r="H59" s="162"/>
      <c r="I59" s="160"/>
      <c r="J59" s="160"/>
      <c r="K59" s="160"/>
      <c r="L59" s="160"/>
      <c r="M59" s="160"/>
      <c r="N59" s="160"/>
      <c r="O59" s="161"/>
    </row>
    <row r="60" spans="2:15">
      <c r="B60" s="159"/>
      <c r="C60" s="204"/>
      <c r="D60" s="181"/>
      <c r="H60" s="162"/>
      <c r="I60" s="160"/>
      <c r="J60" s="160"/>
      <c r="K60" s="160"/>
      <c r="L60" s="160"/>
      <c r="M60" s="160"/>
      <c r="N60" s="160"/>
      <c r="O60" s="161"/>
    </row>
    <row r="61" spans="2:15">
      <c r="B61" s="159"/>
      <c r="C61" s="204"/>
      <c r="D61" s="181"/>
      <c r="H61" s="162"/>
      <c r="I61" s="160"/>
      <c r="J61" s="160"/>
      <c r="K61" s="160"/>
      <c r="L61" s="160"/>
      <c r="M61" s="160"/>
      <c r="N61" s="160"/>
      <c r="O61" s="161"/>
    </row>
    <row r="62" spans="2:15">
      <c r="B62" s="159"/>
      <c r="C62" s="204"/>
      <c r="D62" s="181"/>
      <c r="H62" s="162"/>
      <c r="I62" s="160"/>
      <c r="J62" s="160"/>
      <c r="K62" s="160"/>
      <c r="L62" s="160"/>
      <c r="M62" s="160"/>
      <c r="N62" s="160"/>
      <c r="O62" s="161"/>
    </row>
    <row r="63" spans="2:15">
      <c r="B63" s="159"/>
      <c r="C63" s="204"/>
      <c r="D63" s="181"/>
    </row>
    <row r="64" spans="2:15">
      <c r="B64" s="159"/>
      <c r="C64" s="204"/>
      <c r="D64" s="181"/>
    </row>
    <row r="65" spans="2:4">
      <c r="B65" s="159"/>
      <c r="C65" s="204"/>
      <c r="D65" s="181"/>
    </row>
    <row r="66" spans="2:4">
      <c r="B66" s="159"/>
      <c r="C66" s="204"/>
      <c r="D66" s="181"/>
    </row>
    <row r="67" spans="2:4">
      <c r="B67" s="159"/>
      <c r="C67" s="204"/>
      <c r="D67" s="181"/>
    </row>
    <row r="68" spans="2:4">
      <c r="B68" s="159"/>
      <c r="C68" s="204"/>
      <c r="D68" s="181"/>
    </row>
    <row r="69" spans="2:4">
      <c r="B69" s="159"/>
      <c r="C69" s="204"/>
      <c r="D69" s="181"/>
    </row>
    <row r="70" spans="2:4">
      <c r="B70" s="159"/>
      <c r="C70" s="204"/>
      <c r="D70" s="181"/>
    </row>
    <row r="71" spans="2:4">
      <c r="B71" s="159"/>
      <c r="C71" s="204"/>
      <c r="D71" s="181"/>
    </row>
    <row r="72" spans="2:4">
      <c r="B72" s="159"/>
      <c r="C72" s="204"/>
      <c r="D72" s="181"/>
    </row>
    <row r="73" spans="2:4">
      <c r="B73" s="159"/>
      <c r="C73" s="204"/>
      <c r="D73" s="181"/>
    </row>
    <row r="74" spans="2:4">
      <c r="B74" s="159"/>
      <c r="C74" s="204"/>
      <c r="D74" s="181"/>
    </row>
    <row r="75" spans="2:4">
      <c r="B75" s="159"/>
      <c r="C75" s="204"/>
      <c r="D75" s="181"/>
    </row>
    <row r="76" spans="2:4">
      <c r="B76" s="159"/>
      <c r="C76" s="204"/>
      <c r="D76" s="181"/>
    </row>
    <row r="77" spans="2:4">
      <c r="B77" s="159"/>
      <c r="C77" s="204"/>
      <c r="D77" s="181"/>
    </row>
    <row r="78" spans="2:4">
      <c r="B78" s="159"/>
      <c r="C78" s="204"/>
      <c r="D78" s="181"/>
    </row>
    <row r="79" spans="2:4">
      <c r="B79" s="159"/>
      <c r="C79" s="204"/>
      <c r="D79" s="181"/>
    </row>
    <row r="80" spans="2:4">
      <c r="B80" s="159"/>
      <c r="C80" s="204"/>
      <c r="D80" s="181"/>
    </row>
    <row r="81" spans="2:4">
      <c r="B81" s="159"/>
      <c r="C81" s="204"/>
      <c r="D81" s="181"/>
    </row>
    <row r="82" spans="2:4">
      <c r="B82" s="159"/>
      <c r="C82" s="204"/>
      <c r="D82" s="181"/>
    </row>
    <row r="83" spans="2:4">
      <c r="B83" s="159"/>
      <c r="C83" s="204"/>
      <c r="D83" s="181"/>
    </row>
    <row r="84" spans="2:4">
      <c r="B84" s="159"/>
      <c r="C84" s="204"/>
      <c r="D84" s="181"/>
    </row>
    <row r="85" spans="2:4">
      <c r="B85" s="159"/>
      <c r="C85" s="204"/>
      <c r="D85" s="181"/>
    </row>
    <row r="86" spans="2:4">
      <c r="B86" s="159"/>
      <c r="C86" s="204"/>
      <c r="D86" s="181"/>
    </row>
    <row r="87" spans="2:4">
      <c r="B87" s="159"/>
      <c r="C87" s="204"/>
      <c r="D87" s="181"/>
    </row>
    <row r="88" spans="2:4">
      <c r="B88" s="159"/>
      <c r="C88" s="204"/>
      <c r="D88" s="181"/>
    </row>
    <row r="89" spans="2:4">
      <c r="B89" s="159"/>
      <c r="C89" s="204"/>
      <c r="D89" s="181"/>
    </row>
    <row r="90" spans="2:4">
      <c r="B90" s="159"/>
      <c r="C90" s="204"/>
      <c r="D90" s="181"/>
    </row>
    <row r="91" spans="2:4">
      <c r="B91" s="159"/>
      <c r="C91" s="204"/>
      <c r="D91" s="181"/>
    </row>
    <row r="92" spans="2:4">
      <c r="B92" s="159"/>
      <c r="C92" s="204"/>
      <c r="D92" s="181"/>
    </row>
    <row r="93" spans="2:4">
      <c r="B93" s="159"/>
      <c r="C93" s="204"/>
      <c r="D93" s="181"/>
    </row>
    <row r="94" spans="2:4">
      <c r="B94" s="159"/>
      <c r="C94" s="204"/>
      <c r="D94" s="181"/>
    </row>
    <row r="95" spans="2:4">
      <c r="B95" s="159"/>
      <c r="C95" s="204"/>
      <c r="D95" s="181"/>
    </row>
    <row r="96" spans="2:4">
      <c r="B96" s="159"/>
      <c r="C96" s="204"/>
      <c r="D96" s="181"/>
    </row>
    <row r="97" spans="2:4">
      <c r="B97" s="159"/>
      <c r="C97" s="204"/>
      <c r="D97" s="181"/>
    </row>
    <row r="98" spans="2:4">
      <c r="B98" s="159"/>
      <c r="C98" s="204"/>
      <c r="D98" s="181"/>
    </row>
    <row r="99" spans="2:4">
      <c r="B99" s="159"/>
      <c r="C99" s="204"/>
      <c r="D99" s="181"/>
    </row>
    <row r="100" spans="2:4">
      <c r="B100" s="159"/>
      <c r="C100" s="204"/>
      <c r="D100" s="181"/>
    </row>
    <row r="101" spans="2:4">
      <c r="B101" s="159"/>
      <c r="C101" s="204"/>
      <c r="D101" s="181"/>
    </row>
    <row r="102" spans="2:4">
      <c r="B102" s="159"/>
      <c r="C102" s="204"/>
      <c r="D102" s="181"/>
    </row>
    <row r="103" spans="2:4">
      <c r="B103" s="159"/>
      <c r="C103" s="204"/>
      <c r="D103" s="181"/>
    </row>
    <row r="104" spans="2:4">
      <c r="B104" s="159"/>
      <c r="C104" s="204"/>
      <c r="D104" s="181"/>
    </row>
    <row r="105" spans="2:4">
      <c r="B105" s="159"/>
      <c r="C105" s="204"/>
      <c r="D105" s="181"/>
    </row>
    <row r="106" spans="2:4">
      <c r="B106" s="159"/>
      <c r="C106" s="204"/>
      <c r="D106" s="181"/>
    </row>
    <row r="107" spans="2:4">
      <c r="B107" s="159"/>
      <c r="C107" s="204"/>
      <c r="D107" s="181"/>
    </row>
    <row r="108" spans="2:4">
      <c r="B108" s="159"/>
      <c r="C108" s="204"/>
      <c r="D108" s="181"/>
    </row>
    <row r="109" spans="2:4">
      <c r="B109" s="159"/>
      <c r="C109" s="204"/>
      <c r="D109" s="181"/>
    </row>
    <row r="110" spans="2:4">
      <c r="B110" s="159"/>
      <c r="C110" s="204"/>
      <c r="D110" s="181"/>
    </row>
    <row r="111" spans="2:4">
      <c r="B111" s="159"/>
      <c r="C111" s="204"/>
      <c r="D111" s="181"/>
    </row>
    <row r="112" spans="2:4">
      <c r="B112" s="159"/>
      <c r="C112" s="204"/>
      <c r="D112" s="181"/>
    </row>
    <row r="113" spans="2:4">
      <c r="B113" s="159"/>
      <c r="C113" s="204"/>
      <c r="D113" s="181"/>
    </row>
    <row r="114" spans="2:4">
      <c r="B114" s="159"/>
      <c r="C114" s="204"/>
      <c r="D114" s="181"/>
    </row>
    <row r="115" spans="2:4">
      <c r="B115" s="159"/>
      <c r="C115" s="204"/>
      <c r="D115" s="181"/>
    </row>
    <row r="116" spans="2:4">
      <c r="B116" s="159"/>
      <c r="C116" s="204"/>
      <c r="D116" s="181"/>
    </row>
    <row r="117" spans="2:4">
      <c r="B117" s="159"/>
      <c r="C117" s="204"/>
      <c r="D117" s="181"/>
    </row>
    <row r="118" spans="2:4">
      <c r="B118" s="159"/>
      <c r="C118" s="204"/>
      <c r="D118" s="181"/>
    </row>
    <row r="119" spans="2:4">
      <c r="B119" s="159"/>
      <c r="C119" s="204"/>
      <c r="D119" s="181"/>
    </row>
    <row r="120" spans="2:4">
      <c r="B120" s="159"/>
      <c r="C120" s="204"/>
      <c r="D120" s="181"/>
    </row>
    <row r="121" spans="2:4">
      <c r="B121" s="159"/>
      <c r="C121" s="204"/>
      <c r="D121" s="181"/>
    </row>
    <row r="122" spans="2:4">
      <c r="B122" s="159"/>
      <c r="C122" s="204"/>
      <c r="D122" s="181"/>
    </row>
    <row r="123" spans="2:4">
      <c r="B123" s="159"/>
      <c r="C123" s="204"/>
      <c r="D123" s="181"/>
    </row>
    <row r="124" spans="2:4">
      <c r="B124" s="159"/>
      <c r="C124" s="204"/>
      <c r="D124" s="181"/>
    </row>
    <row r="125" spans="2:4">
      <c r="B125" s="159"/>
      <c r="C125" s="204"/>
      <c r="D125" s="181"/>
    </row>
    <row r="126" spans="2:4">
      <c r="B126" s="159"/>
      <c r="C126" s="204"/>
      <c r="D126" s="181"/>
    </row>
    <row r="127" spans="2:4">
      <c r="B127" s="159"/>
      <c r="C127" s="204"/>
      <c r="D127" s="181"/>
    </row>
    <row r="128" spans="2:4">
      <c r="B128" s="159"/>
      <c r="C128" s="204"/>
      <c r="D128" s="181"/>
    </row>
    <row r="129" spans="2:4">
      <c r="B129" s="159"/>
      <c r="C129" s="204"/>
      <c r="D129" s="181"/>
    </row>
    <row r="130" spans="2:4">
      <c r="B130" s="159"/>
      <c r="C130" s="204"/>
      <c r="D130" s="181"/>
    </row>
    <row r="131" spans="2:4">
      <c r="B131" s="159"/>
      <c r="C131" s="204"/>
      <c r="D131" s="181"/>
    </row>
    <row r="132" spans="2:4">
      <c r="B132" s="159"/>
      <c r="C132" s="204"/>
      <c r="D132" s="181"/>
    </row>
    <row r="133" spans="2:4">
      <c r="B133" s="159"/>
      <c r="C133" s="204"/>
      <c r="D133" s="181"/>
    </row>
    <row r="134" spans="2:4">
      <c r="B134" s="159"/>
      <c r="C134" s="204"/>
      <c r="D134" s="181"/>
    </row>
    <row r="135" spans="2:4">
      <c r="B135" s="159"/>
      <c r="C135" s="204"/>
      <c r="D135" s="181"/>
    </row>
    <row r="136" spans="2:4">
      <c r="B136" s="159"/>
      <c r="C136" s="204"/>
      <c r="D136" s="181"/>
    </row>
    <row r="137" spans="2:4">
      <c r="B137" s="159"/>
      <c r="C137" s="204"/>
      <c r="D137" s="181"/>
    </row>
    <row r="138" spans="2:4">
      <c r="B138" s="159"/>
      <c r="C138" s="204"/>
      <c r="D138" s="181"/>
    </row>
    <row r="139" spans="2:4">
      <c r="B139" s="159"/>
      <c r="C139" s="204"/>
      <c r="D139" s="181"/>
    </row>
    <row r="140" spans="2:4">
      <c r="B140" s="159"/>
      <c r="C140" s="204"/>
      <c r="D140" s="181"/>
    </row>
    <row r="141" spans="2:4">
      <c r="B141" s="159"/>
      <c r="C141" s="204"/>
      <c r="D141" s="181"/>
    </row>
    <row r="142" spans="2:4">
      <c r="B142" s="159"/>
      <c r="C142" s="204"/>
      <c r="D142" s="181"/>
    </row>
    <row r="143" spans="2:4">
      <c r="B143" s="159"/>
      <c r="C143" s="204"/>
      <c r="D143" s="181"/>
    </row>
    <row r="144" spans="2:4">
      <c r="B144" s="159"/>
      <c r="C144" s="204"/>
      <c r="D144" s="181"/>
    </row>
    <row r="145" spans="2:4">
      <c r="B145" s="159"/>
      <c r="C145" s="204"/>
      <c r="D145" s="181"/>
    </row>
    <row r="146" spans="2:4">
      <c r="B146" s="159"/>
      <c r="C146" s="204"/>
      <c r="D146" s="181"/>
    </row>
    <row r="147" spans="2:4">
      <c r="B147" s="159"/>
      <c r="C147" s="204"/>
      <c r="D147" s="181"/>
    </row>
    <row r="148" spans="2:4">
      <c r="B148" s="159"/>
      <c r="C148" s="204"/>
      <c r="D148" s="181"/>
    </row>
    <row r="149" spans="2:4">
      <c r="B149" s="159"/>
      <c r="C149" s="204"/>
      <c r="D149" s="181"/>
    </row>
    <row r="150" spans="2:4">
      <c r="B150" s="159"/>
      <c r="C150" s="204"/>
      <c r="D150" s="181"/>
    </row>
    <row r="151" spans="2:4">
      <c r="B151" s="159"/>
      <c r="C151" s="204"/>
      <c r="D151" s="181"/>
    </row>
    <row r="152" spans="2:4">
      <c r="B152" s="159"/>
      <c r="C152" s="204"/>
      <c r="D152" s="181"/>
    </row>
    <row r="153" spans="2:4">
      <c r="B153" s="159"/>
      <c r="C153" s="204"/>
      <c r="D153" s="181"/>
    </row>
    <row r="154" spans="2:4">
      <c r="B154" s="159"/>
      <c r="C154" s="204"/>
      <c r="D154" s="181"/>
    </row>
    <row r="155" spans="2:4">
      <c r="B155" s="159"/>
      <c r="C155" s="204"/>
      <c r="D155" s="181"/>
    </row>
    <row r="156" spans="2:4">
      <c r="B156" s="159"/>
      <c r="C156" s="204"/>
      <c r="D156" s="181"/>
    </row>
    <row r="157" spans="2:4">
      <c r="B157" s="159"/>
      <c r="C157" s="204"/>
      <c r="D157" s="181"/>
    </row>
    <row r="158" spans="2:4">
      <c r="B158" s="159"/>
      <c r="C158" s="204"/>
      <c r="D158" s="181"/>
    </row>
    <row r="159" spans="2:4">
      <c r="B159" s="159"/>
      <c r="C159" s="204"/>
      <c r="D159" s="181"/>
    </row>
    <row r="160" spans="2:4">
      <c r="B160" s="159"/>
      <c r="C160" s="204"/>
      <c r="D160" s="181"/>
    </row>
    <row r="161" spans="2:4">
      <c r="B161" s="159"/>
      <c r="C161" s="204"/>
      <c r="D161" s="181"/>
    </row>
    <row r="162" spans="2:4">
      <c r="B162" s="159"/>
      <c r="C162" s="204"/>
      <c r="D162" s="181"/>
    </row>
    <row r="163" spans="2:4">
      <c r="B163" s="159"/>
      <c r="C163" s="204"/>
      <c r="D163" s="181"/>
    </row>
    <row r="164" spans="2:4">
      <c r="B164" s="159"/>
      <c r="C164" s="204"/>
      <c r="D164" s="181"/>
    </row>
    <row r="165" spans="2:4">
      <c r="B165" s="159"/>
      <c r="C165" s="204"/>
      <c r="D165" s="181"/>
    </row>
    <row r="166" spans="2:4">
      <c r="B166" s="159"/>
      <c r="C166" s="204"/>
      <c r="D166" s="181"/>
    </row>
    <row r="167" spans="2:4">
      <c r="B167" s="159"/>
      <c r="C167" s="204"/>
      <c r="D167" s="181"/>
    </row>
    <row r="168" spans="2:4">
      <c r="B168" s="159"/>
      <c r="C168" s="204"/>
      <c r="D168" s="181"/>
    </row>
    <row r="169" spans="2:4">
      <c r="B169" s="159"/>
      <c r="C169" s="204"/>
      <c r="D169" s="181"/>
    </row>
    <row r="170" spans="2:4">
      <c r="B170" s="159"/>
      <c r="C170" s="204"/>
      <c r="D170" s="181"/>
    </row>
    <row r="171" spans="2:4">
      <c r="B171" s="159"/>
      <c r="C171" s="204"/>
      <c r="D171" s="181"/>
    </row>
    <row r="172" spans="2:4">
      <c r="B172" s="159"/>
      <c r="C172" s="204"/>
      <c r="D172" s="181"/>
    </row>
    <row r="173" spans="2:4">
      <c r="B173" s="159"/>
      <c r="C173" s="204"/>
      <c r="D173" s="181"/>
    </row>
    <row r="174" spans="2:4">
      <c r="B174" s="159"/>
      <c r="C174" s="204"/>
      <c r="D174" s="181"/>
    </row>
    <row r="175" spans="2:4">
      <c r="B175" s="159"/>
      <c r="C175" s="204"/>
      <c r="D175" s="181"/>
    </row>
    <row r="176" spans="2:4">
      <c r="B176" s="159"/>
      <c r="C176" s="204"/>
      <c r="D176" s="181"/>
    </row>
    <row r="177" spans="2:4">
      <c r="B177" s="159"/>
      <c r="C177" s="204"/>
      <c r="D177" s="181"/>
    </row>
    <row r="178" spans="2:4">
      <c r="B178" s="159"/>
      <c r="C178" s="204"/>
      <c r="D178" s="181"/>
    </row>
    <row r="179" spans="2:4">
      <c r="B179" s="159"/>
      <c r="C179" s="204"/>
      <c r="D179" s="181"/>
    </row>
    <row r="180" spans="2:4">
      <c r="B180" s="159"/>
      <c r="C180" s="204"/>
      <c r="D180" s="181"/>
    </row>
    <row r="181" spans="2:4">
      <c r="B181" s="159"/>
      <c r="C181" s="204"/>
      <c r="D181" s="181"/>
    </row>
    <row r="182" spans="2:4">
      <c r="B182" s="159"/>
      <c r="C182" s="204"/>
      <c r="D182" s="181"/>
    </row>
    <row r="183" spans="2:4">
      <c r="B183" s="159"/>
      <c r="C183" s="204"/>
      <c r="D183" s="181"/>
    </row>
    <row r="184" spans="2:4">
      <c r="B184" s="159"/>
      <c r="C184" s="204"/>
      <c r="D184" s="181"/>
    </row>
    <row r="185" spans="2:4">
      <c r="B185" s="159"/>
      <c r="C185" s="204"/>
      <c r="D185" s="181"/>
    </row>
    <row r="186" spans="2:4">
      <c r="B186" s="159"/>
      <c r="C186" s="204"/>
      <c r="D186" s="181"/>
    </row>
    <row r="187" spans="2:4">
      <c r="B187" s="159"/>
      <c r="C187" s="204"/>
      <c r="D187" s="181"/>
    </row>
    <row r="188" spans="2:4">
      <c r="B188" s="159"/>
      <c r="C188" s="204"/>
      <c r="D188" s="181"/>
    </row>
    <row r="189" spans="2:4">
      <c r="B189" s="159"/>
      <c r="C189" s="204"/>
      <c r="D189" s="181"/>
    </row>
    <row r="190" spans="2:4">
      <c r="B190" s="159"/>
      <c r="C190" s="204"/>
      <c r="D190" s="181"/>
    </row>
    <row r="191" spans="2:4">
      <c r="B191" s="159"/>
      <c r="C191" s="204"/>
      <c r="D191" s="181"/>
    </row>
    <row r="192" spans="2:4">
      <c r="B192" s="159"/>
      <c r="C192" s="204"/>
      <c r="D192" s="181"/>
    </row>
    <row r="193" spans="2:4">
      <c r="B193" s="159"/>
      <c r="C193" s="204"/>
      <c r="D193" s="181"/>
    </row>
    <row r="194" spans="2:4">
      <c r="B194" s="159"/>
      <c r="C194" s="204"/>
      <c r="D194" s="181"/>
    </row>
    <row r="195" spans="2:4">
      <c r="B195" s="159"/>
      <c r="C195" s="204"/>
      <c r="D195" s="181"/>
    </row>
    <row r="196" spans="2:4">
      <c r="B196" s="159"/>
      <c r="C196" s="204"/>
      <c r="D196" s="181"/>
    </row>
    <row r="197" spans="2:4">
      <c r="B197" s="159"/>
      <c r="C197" s="204"/>
      <c r="D197" s="181"/>
    </row>
    <row r="198" spans="2:4">
      <c r="B198" s="159"/>
      <c r="C198" s="204"/>
      <c r="D198" s="181"/>
    </row>
    <row r="199" spans="2:4">
      <c r="B199" s="159"/>
      <c r="C199" s="204"/>
      <c r="D199" s="181"/>
    </row>
    <row r="200" spans="2:4">
      <c r="B200" s="159"/>
      <c r="C200" s="204"/>
      <c r="D200" s="181"/>
    </row>
    <row r="201" spans="2:4">
      <c r="B201" s="159"/>
      <c r="C201" s="204"/>
      <c r="D201" s="181"/>
    </row>
    <row r="202" spans="2:4">
      <c r="B202" s="159"/>
      <c r="C202" s="204"/>
      <c r="D202" s="181"/>
    </row>
    <row r="203" spans="2:4">
      <c r="B203" s="159"/>
      <c r="C203" s="204"/>
      <c r="D203" s="181"/>
    </row>
    <row r="204" spans="2:4">
      <c r="B204" s="159"/>
      <c r="C204" s="204"/>
      <c r="D204" s="181"/>
    </row>
    <row r="205" spans="2:4">
      <c r="B205" s="159"/>
      <c r="C205" s="204"/>
      <c r="D205" s="181"/>
    </row>
    <row r="206" spans="2:4">
      <c r="B206" s="159"/>
      <c r="C206" s="204"/>
      <c r="D206" s="181"/>
    </row>
    <row r="207" spans="2:4">
      <c r="B207" s="159"/>
      <c r="C207" s="204"/>
      <c r="D207" s="181"/>
    </row>
    <row r="208" spans="2:4">
      <c r="B208" s="159"/>
      <c r="C208" s="204"/>
      <c r="D208" s="181"/>
    </row>
    <row r="209" spans="2:4">
      <c r="B209" s="159"/>
      <c r="C209" s="204"/>
      <c r="D209" s="181"/>
    </row>
    <row r="210" spans="2:4">
      <c r="B210" s="159"/>
      <c r="C210" s="204"/>
      <c r="D210" s="181"/>
    </row>
    <row r="211" spans="2:4">
      <c r="B211" s="159"/>
      <c r="C211" s="204"/>
      <c r="D211" s="181"/>
    </row>
    <row r="212" spans="2:4">
      <c r="B212" s="159"/>
      <c r="C212" s="204"/>
      <c r="D212" s="181"/>
    </row>
    <row r="213" spans="2:4">
      <c r="B213" s="159"/>
      <c r="C213" s="204"/>
      <c r="D213" s="181"/>
    </row>
    <row r="214" spans="2:4">
      <c r="B214" s="159"/>
      <c r="C214" s="204"/>
      <c r="D214" s="181"/>
    </row>
    <row r="215" spans="2:4">
      <c r="B215" s="159"/>
      <c r="C215" s="204"/>
      <c r="D215" s="181"/>
    </row>
    <row r="216" spans="2:4">
      <c r="B216" s="159"/>
      <c r="C216" s="204"/>
      <c r="D216" s="181"/>
    </row>
    <row r="217" spans="2:4">
      <c r="B217" s="159"/>
      <c r="C217" s="204"/>
      <c r="D217" s="181"/>
    </row>
    <row r="218" spans="2:4">
      <c r="B218" s="159"/>
      <c r="C218" s="204"/>
      <c r="D218" s="181"/>
    </row>
    <row r="219" spans="2:4">
      <c r="B219" s="159"/>
      <c r="C219" s="204"/>
      <c r="D219" s="181"/>
    </row>
    <row r="220" spans="2:4">
      <c r="B220" s="159"/>
      <c r="C220" s="204"/>
      <c r="D220" s="181"/>
    </row>
    <row r="221" spans="2:4">
      <c r="B221" s="159"/>
      <c r="C221" s="204"/>
      <c r="D221" s="181"/>
    </row>
    <row r="222" spans="2:4">
      <c r="B222" s="159"/>
      <c r="C222" s="204"/>
      <c r="D222" s="181"/>
    </row>
    <row r="223" spans="2:4">
      <c r="B223" s="159"/>
      <c r="C223" s="204"/>
      <c r="D223" s="181"/>
    </row>
    <row r="224" spans="2:4">
      <c r="B224" s="159"/>
      <c r="C224" s="204"/>
      <c r="D224" s="181"/>
    </row>
    <row r="225" spans="2:4">
      <c r="B225" s="159"/>
      <c r="C225" s="204"/>
      <c r="D225" s="181"/>
    </row>
    <row r="226" spans="2:4">
      <c r="B226" s="159"/>
      <c r="C226" s="204"/>
      <c r="D226" s="181"/>
    </row>
    <row r="227" spans="2:4">
      <c r="B227" s="159"/>
      <c r="C227" s="204"/>
      <c r="D227" s="181"/>
    </row>
    <row r="228" spans="2:4">
      <c r="B228" s="159"/>
      <c r="C228" s="204"/>
      <c r="D228" s="181"/>
    </row>
    <row r="229" spans="2:4">
      <c r="B229" s="159"/>
      <c r="C229" s="204"/>
      <c r="D229" s="181"/>
    </row>
    <row r="230" spans="2:4">
      <c r="B230" s="159"/>
      <c r="C230" s="204"/>
      <c r="D230" s="181"/>
    </row>
    <row r="231" spans="2:4">
      <c r="B231" s="159"/>
      <c r="C231" s="204"/>
      <c r="D231" s="181"/>
    </row>
    <row r="232" spans="2:4">
      <c r="B232" s="159"/>
      <c r="C232" s="204"/>
      <c r="D232" s="181"/>
    </row>
    <row r="233" spans="2:4">
      <c r="B233" s="159"/>
      <c r="C233" s="204"/>
      <c r="D233" s="181"/>
    </row>
    <row r="234" spans="2:4">
      <c r="B234" s="159"/>
      <c r="C234" s="204"/>
      <c r="D234" s="181"/>
    </row>
    <row r="235" spans="2:4">
      <c r="B235" s="159"/>
      <c r="C235" s="204"/>
      <c r="D235" s="181"/>
    </row>
    <row r="236" spans="2:4">
      <c r="B236" s="159"/>
      <c r="C236" s="204"/>
      <c r="D236" s="181"/>
    </row>
    <row r="237" spans="2:4">
      <c r="B237" s="159"/>
      <c r="C237" s="204"/>
      <c r="D237" s="181"/>
    </row>
    <row r="238" spans="2:4">
      <c r="B238" s="159"/>
      <c r="C238" s="204"/>
      <c r="D238" s="181"/>
    </row>
    <row r="239" spans="2:4">
      <c r="B239" s="159"/>
      <c r="C239" s="204"/>
      <c r="D239" s="181"/>
    </row>
    <row r="240" spans="2:4">
      <c r="B240" s="159"/>
      <c r="C240" s="204"/>
      <c r="D240" s="181"/>
    </row>
    <row r="241" spans="2:4">
      <c r="B241" s="159"/>
      <c r="C241" s="204"/>
      <c r="D241" s="181"/>
    </row>
    <row r="242" spans="2:4">
      <c r="B242" s="159"/>
      <c r="C242" s="204"/>
      <c r="D242" s="181"/>
    </row>
    <row r="243" spans="2:4">
      <c r="B243" s="159"/>
      <c r="C243" s="204"/>
      <c r="D243" s="181"/>
    </row>
    <row r="244" spans="2:4">
      <c r="B244" s="159"/>
      <c r="C244" s="204"/>
      <c r="D244" s="181"/>
    </row>
    <row r="245" spans="2:4">
      <c r="B245" s="159"/>
      <c r="C245" s="204"/>
      <c r="D245" s="181"/>
    </row>
    <row r="246" spans="2:4">
      <c r="B246" s="159"/>
      <c r="C246" s="204"/>
      <c r="D246" s="181"/>
    </row>
    <row r="247" spans="2:4">
      <c r="B247" s="159"/>
      <c r="C247" s="204"/>
      <c r="D247" s="181"/>
    </row>
    <row r="248" spans="2:4">
      <c r="B248" s="159"/>
      <c r="C248" s="204"/>
      <c r="D248" s="181"/>
    </row>
    <row r="249" spans="2:4">
      <c r="B249" s="159"/>
      <c r="C249" s="204"/>
      <c r="D249" s="181"/>
    </row>
    <row r="250" spans="2:4">
      <c r="B250" s="159"/>
      <c r="C250" s="204"/>
      <c r="D250" s="181"/>
    </row>
    <row r="251" spans="2:4">
      <c r="B251" s="159"/>
      <c r="C251" s="204"/>
      <c r="D251" s="181"/>
    </row>
    <row r="252" spans="2:4">
      <c r="B252" s="159"/>
      <c r="C252" s="204"/>
      <c r="D252" s="181"/>
    </row>
    <row r="253" spans="2:4">
      <c r="B253" s="159"/>
      <c r="C253" s="204"/>
      <c r="D253" s="181"/>
    </row>
    <row r="254" spans="2:4">
      <c r="B254" s="159"/>
      <c r="C254" s="204"/>
      <c r="D254" s="181"/>
    </row>
    <row r="255" spans="2:4">
      <c r="B255" s="159"/>
      <c r="C255" s="204"/>
      <c r="D255" s="181"/>
    </row>
    <row r="256" spans="2:4">
      <c r="B256" s="159"/>
      <c r="C256" s="204"/>
      <c r="D256" s="181"/>
    </row>
    <row r="257" spans="2:4">
      <c r="B257" s="159"/>
      <c r="C257" s="204"/>
      <c r="D257" s="181"/>
    </row>
    <row r="258" spans="2:4">
      <c r="B258" s="159"/>
      <c r="C258" s="204"/>
      <c r="D258" s="181"/>
    </row>
    <row r="259" spans="2:4">
      <c r="B259" s="159"/>
      <c r="C259" s="204"/>
      <c r="D259" s="181"/>
    </row>
    <row r="260" spans="2:4">
      <c r="B260" s="159"/>
      <c r="C260" s="204"/>
      <c r="D260" s="181"/>
    </row>
    <row r="261" spans="2:4">
      <c r="B261" s="159"/>
      <c r="C261" s="204"/>
      <c r="D261" s="181"/>
    </row>
    <row r="262" spans="2:4">
      <c r="B262" s="159"/>
      <c r="C262" s="204"/>
      <c r="D262" s="181"/>
    </row>
    <row r="263" spans="2:4">
      <c r="B263" s="159"/>
      <c r="C263" s="204"/>
      <c r="D263" s="181"/>
    </row>
    <row r="264" spans="2:4">
      <c r="B264" s="159"/>
      <c r="C264" s="204"/>
      <c r="D264" s="181"/>
    </row>
    <row r="265" spans="2:4">
      <c r="B265" s="159"/>
      <c r="C265" s="204"/>
      <c r="D265" s="181"/>
    </row>
    <row r="266" spans="2:4">
      <c r="B266" s="159"/>
      <c r="C266" s="204"/>
      <c r="D266" s="181"/>
    </row>
    <row r="267" spans="2:4">
      <c r="B267" s="159"/>
      <c r="C267" s="204"/>
      <c r="D267" s="181"/>
    </row>
    <row r="268" spans="2:4">
      <c r="B268" s="159"/>
      <c r="C268" s="204"/>
      <c r="D268" s="181"/>
    </row>
    <row r="269" spans="2:4">
      <c r="B269" s="159"/>
      <c r="C269" s="204"/>
      <c r="D269" s="181"/>
    </row>
    <row r="270" spans="2:4">
      <c r="B270" s="159"/>
      <c r="C270" s="204"/>
      <c r="D270" s="181"/>
    </row>
    <row r="271" spans="2:4">
      <c r="B271" s="159"/>
      <c r="C271" s="204"/>
      <c r="D271" s="181"/>
    </row>
    <row r="272" spans="2:4">
      <c r="B272" s="159"/>
      <c r="C272" s="204"/>
      <c r="D272" s="181"/>
    </row>
    <row r="273" spans="2:4">
      <c r="B273" s="159"/>
      <c r="C273" s="204"/>
      <c r="D273" s="181"/>
    </row>
    <row r="274" spans="2:4">
      <c r="B274" s="159"/>
      <c r="C274" s="204"/>
      <c r="D274" s="181"/>
    </row>
    <row r="275" spans="2:4">
      <c r="B275" s="159"/>
      <c r="C275" s="204"/>
      <c r="D275" s="181"/>
    </row>
    <row r="276" spans="2:4">
      <c r="B276" s="159"/>
      <c r="C276" s="204"/>
      <c r="D276" s="181"/>
    </row>
    <row r="277" spans="2:4">
      <c r="B277" s="159"/>
      <c r="C277" s="204"/>
      <c r="D277" s="181"/>
    </row>
    <row r="278" spans="2:4">
      <c r="B278" s="159"/>
      <c r="C278" s="204"/>
      <c r="D278" s="181"/>
    </row>
    <row r="279" spans="2:4">
      <c r="B279" s="159"/>
      <c r="C279" s="204"/>
      <c r="D279" s="181"/>
    </row>
    <row r="280" spans="2:4">
      <c r="B280" s="159"/>
      <c r="C280" s="204"/>
      <c r="D280" s="181"/>
    </row>
    <row r="281" spans="2:4">
      <c r="B281" s="159"/>
      <c r="C281" s="204"/>
      <c r="D281" s="181"/>
    </row>
    <row r="282" spans="2:4">
      <c r="B282" s="159"/>
      <c r="C282" s="204"/>
      <c r="D282" s="181"/>
    </row>
    <row r="283" spans="2:4">
      <c r="B283" s="159"/>
      <c r="C283" s="204"/>
      <c r="D283" s="181"/>
    </row>
    <row r="284" spans="2:4">
      <c r="B284" s="159"/>
      <c r="C284" s="204"/>
      <c r="D284" s="181"/>
    </row>
    <row r="285" spans="2:4">
      <c r="B285" s="159"/>
      <c r="C285" s="204"/>
      <c r="D285" s="181"/>
    </row>
    <row r="286" spans="2:4">
      <c r="B286" s="159"/>
      <c r="C286" s="204"/>
      <c r="D286" s="181"/>
    </row>
    <row r="287" spans="2:4">
      <c r="B287" s="159"/>
      <c r="C287" s="204"/>
      <c r="D287" s="181"/>
    </row>
    <row r="288" spans="2:4">
      <c r="B288" s="159"/>
      <c r="C288" s="204"/>
      <c r="D288" s="181"/>
    </row>
    <row r="289" spans="2:4">
      <c r="B289" s="159"/>
      <c r="C289" s="204"/>
      <c r="D289" s="181"/>
    </row>
    <row r="290" spans="2:4">
      <c r="B290" s="159"/>
      <c r="C290" s="204"/>
      <c r="D290" s="181"/>
    </row>
    <row r="291" spans="2:4">
      <c r="B291" s="159"/>
      <c r="C291" s="204"/>
      <c r="D291" s="181"/>
    </row>
    <row r="292" spans="2:4">
      <c r="B292" s="159"/>
      <c r="C292" s="204"/>
      <c r="D292" s="181"/>
    </row>
    <row r="293" spans="2:4">
      <c r="B293" s="159"/>
      <c r="C293" s="204"/>
      <c r="D293" s="181"/>
    </row>
    <row r="294" spans="2:4">
      <c r="B294" s="159"/>
      <c r="C294" s="204"/>
      <c r="D294" s="181"/>
    </row>
    <row r="295" spans="2:4">
      <c r="B295" s="159"/>
      <c r="C295" s="204"/>
      <c r="D295" s="181"/>
    </row>
    <row r="296" spans="2:4">
      <c r="B296" s="159"/>
      <c r="C296" s="204"/>
      <c r="D296" s="181"/>
    </row>
    <row r="297" spans="2:4">
      <c r="B297" s="159"/>
      <c r="C297" s="204"/>
      <c r="D297" s="181"/>
    </row>
    <row r="298" spans="2:4">
      <c r="B298" s="159"/>
      <c r="C298" s="204"/>
      <c r="D298" s="181"/>
    </row>
    <row r="299" spans="2:4">
      <c r="B299" s="159"/>
      <c r="C299" s="204"/>
      <c r="D299" s="181"/>
    </row>
    <row r="300" spans="2:4">
      <c r="B300" s="159"/>
      <c r="C300" s="204"/>
      <c r="D300" s="181"/>
    </row>
    <row r="301" spans="2:4">
      <c r="B301" s="159"/>
      <c r="C301" s="204"/>
      <c r="D301" s="181"/>
    </row>
    <row r="302" spans="2:4">
      <c r="B302" s="159"/>
      <c r="C302" s="204"/>
      <c r="D302" s="181"/>
    </row>
    <row r="303" spans="2:4">
      <c r="B303" s="159"/>
      <c r="C303" s="204"/>
      <c r="D303" s="181"/>
    </row>
    <row r="304" spans="2:4">
      <c r="B304" s="159"/>
      <c r="C304" s="204"/>
      <c r="D304" s="181"/>
    </row>
    <row r="305" spans="2:4">
      <c r="B305" s="159"/>
      <c r="C305" s="204"/>
      <c r="D305" s="181"/>
    </row>
    <row r="306" spans="2:4">
      <c r="B306" s="159"/>
      <c r="C306" s="204"/>
      <c r="D306" s="181"/>
    </row>
    <row r="307" spans="2:4">
      <c r="B307" s="159"/>
      <c r="C307" s="204"/>
      <c r="D307" s="181"/>
    </row>
    <row r="308" spans="2:4">
      <c r="B308" s="159"/>
      <c r="C308" s="204"/>
      <c r="D308" s="181"/>
    </row>
    <row r="309" spans="2:4">
      <c r="B309" s="159"/>
      <c r="C309" s="204"/>
      <c r="D309" s="181"/>
    </row>
    <row r="310" spans="2:4">
      <c r="B310" s="159"/>
      <c r="C310" s="204"/>
      <c r="D310" s="181"/>
    </row>
    <row r="311" spans="2:4">
      <c r="B311" s="159"/>
      <c r="C311" s="204"/>
      <c r="D311" s="181"/>
    </row>
    <row r="312" spans="2:4">
      <c r="B312" s="159"/>
      <c r="C312" s="204"/>
      <c r="D312" s="181"/>
    </row>
    <row r="313" spans="2:4">
      <c r="B313" s="159"/>
      <c r="C313" s="204"/>
      <c r="D313" s="181"/>
    </row>
    <row r="314" spans="2:4">
      <c r="B314" s="159"/>
      <c r="C314" s="204"/>
      <c r="D314" s="181"/>
    </row>
    <row r="315" spans="2:4">
      <c r="B315" s="159"/>
      <c r="C315" s="204"/>
      <c r="D315" s="181"/>
    </row>
    <row r="316" spans="2:4">
      <c r="B316" s="159"/>
      <c r="C316" s="204"/>
      <c r="D316" s="181"/>
    </row>
    <row r="317" spans="2:4">
      <c r="B317" s="159"/>
      <c r="C317" s="204"/>
      <c r="D317" s="181"/>
    </row>
    <row r="318" spans="2:4">
      <c r="B318" s="159"/>
      <c r="C318" s="204"/>
      <c r="D318" s="181"/>
    </row>
    <row r="319" spans="2:4">
      <c r="B319" s="159"/>
      <c r="C319" s="204"/>
      <c r="D319" s="181"/>
    </row>
    <row r="320" spans="2:4">
      <c r="B320" s="159"/>
      <c r="C320" s="204"/>
      <c r="D320" s="181"/>
    </row>
    <row r="321" spans="2:4">
      <c r="B321" s="159"/>
      <c r="C321" s="204"/>
      <c r="D321" s="181"/>
    </row>
    <row r="322" spans="2:4">
      <c r="B322" s="159"/>
      <c r="C322" s="204"/>
      <c r="D322" s="181"/>
    </row>
    <row r="323" spans="2:4">
      <c r="B323" s="159"/>
      <c r="C323" s="204"/>
      <c r="D323" s="181"/>
    </row>
    <row r="324" spans="2:4">
      <c r="B324" s="159"/>
      <c r="C324" s="204"/>
      <c r="D324" s="181"/>
    </row>
    <row r="325" spans="2:4">
      <c r="B325" s="159"/>
      <c r="C325" s="204"/>
      <c r="D325" s="181"/>
    </row>
    <row r="326" spans="2:4">
      <c r="B326" s="159"/>
      <c r="C326" s="204"/>
      <c r="D326" s="181"/>
    </row>
    <row r="327" spans="2:4">
      <c r="B327" s="159"/>
      <c r="C327" s="204"/>
      <c r="D327" s="181"/>
    </row>
    <row r="328" spans="2:4">
      <c r="B328" s="159"/>
      <c r="C328" s="204"/>
      <c r="D328" s="181"/>
    </row>
    <row r="329" spans="2:4">
      <c r="B329" s="159"/>
      <c r="C329" s="204"/>
      <c r="D329" s="181"/>
    </row>
    <row r="330" spans="2:4">
      <c r="B330" s="159"/>
      <c r="C330" s="204"/>
      <c r="D330" s="181"/>
    </row>
    <row r="331" spans="2:4">
      <c r="B331" s="159"/>
      <c r="C331" s="204"/>
      <c r="D331" s="181"/>
    </row>
    <row r="332" spans="2:4">
      <c r="B332" s="159"/>
      <c r="C332" s="204"/>
      <c r="D332" s="181"/>
    </row>
    <row r="333" spans="2:4">
      <c r="B333" s="159"/>
      <c r="C333" s="204"/>
      <c r="D333" s="181"/>
    </row>
    <row r="334" spans="2:4">
      <c r="B334" s="159"/>
      <c r="C334" s="204"/>
      <c r="D334" s="181"/>
    </row>
    <row r="335" spans="2:4">
      <c r="B335" s="159"/>
      <c r="C335" s="204"/>
      <c r="D335" s="181"/>
    </row>
    <row r="336" spans="2:4">
      <c r="B336" s="159"/>
      <c r="C336" s="204"/>
      <c r="D336" s="181"/>
    </row>
    <row r="337" spans="2:4">
      <c r="B337" s="159"/>
      <c r="C337" s="204"/>
      <c r="D337" s="181"/>
    </row>
    <row r="338" spans="2:4">
      <c r="B338" s="159"/>
      <c r="C338" s="204"/>
      <c r="D338" s="181"/>
    </row>
    <row r="339" spans="2:4">
      <c r="B339" s="159"/>
      <c r="C339" s="204"/>
      <c r="D339" s="181"/>
    </row>
    <row r="340" spans="2:4">
      <c r="B340" s="159"/>
      <c r="C340" s="204"/>
      <c r="D340" s="181"/>
    </row>
    <row r="341" spans="2:4">
      <c r="B341" s="159"/>
      <c r="C341" s="204"/>
      <c r="D341" s="181"/>
    </row>
    <row r="342" spans="2:4">
      <c r="B342" s="159"/>
      <c r="C342" s="204"/>
      <c r="D342" s="181"/>
    </row>
    <row r="343" spans="2:4">
      <c r="B343" s="159"/>
      <c r="C343" s="204"/>
      <c r="D343" s="181"/>
    </row>
    <row r="344" spans="2:4">
      <c r="B344" s="159"/>
      <c r="C344" s="204"/>
      <c r="D344" s="181"/>
    </row>
    <row r="345" spans="2:4">
      <c r="B345" s="159"/>
      <c r="C345" s="204"/>
      <c r="D345" s="181"/>
    </row>
    <row r="346" spans="2:4">
      <c r="B346" s="159"/>
      <c r="C346" s="204"/>
      <c r="D346" s="181"/>
    </row>
    <row r="347" spans="2:4">
      <c r="B347" s="159"/>
      <c r="C347" s="204"/>
      <c r="D347" s="181"/>
    </row>
    <row r="348" spans="2:4">
      <c r="B348" s="159"/>
      <c r="C348" s="204"/>
      <c r="D348" s="181"/>
    </row>
    <row r="349" spans="2:4">
      <c r="B349" s="159"/>
      <c r="C349" s="204"/>
      <c r="D349" s="181"/>
    </row>
    <row r="350" spans="2:4">
      <c r="B350" s="159"/>
      <c r="C350" s="204"/>
      <c r="D350" s="181"/>
    </row>
    <row r="351" spans="2:4">
      <c r="B351" s="159"/>
      <c r="C351" s="204"/>
      <c r="D351" s="181"/>
    </row>
    <row r="352" spans="2:4">
      <c r="B352" s="159"/>
      <c r="C352" s="204"/>
      <c r="D352" s="181"/>
    </row>
    <row r="353" spans="2:4">
      <c r="B353" s="159"/>
      <c r="C353" s="204"/>
      <c r="D353" s="181"/>
    </row>
    <row r="354" spans="2:4">
      <c r="B354" s="159"/>
      <c r="C354" s="204"/>
      <c r="D354" s="181"/>
    </row>
    <row r="355" spans="2:4">
      <c r="B355" s="159"/>
      <c r="C355" s="204"/>
      <c r="D355" s="181"/>
    </row>
    <row r="356" spans="2:4">
      <c r="B356" s="159"/>
      <c r="C356" s="204"/>
      <c r="D356" s="181"/>
    </row>
    <row r="357" spans="2:4">
      <c r="B357" s="159"/>
      <c r="C357" s="204"/>
      <c r="D357" s="181"/>
    </row>
    <row r="358" spans="2:4">
      <c r="B358" s="159"/>
      <c r="C358" s="204"/>
      <c r="D358" s="181"/>
    </row>
    <row r="359" spans="2:4">
      <c r="B359" s="159"/>
      <c r="C359" s="204"/>
      <c r="D359" s="181"/>
    </row>
    <row r="360" spans="2:4">
      <c r="B360" s="159"/>
      <c r="C360" s="204"/>
      <c r="D360" s="181"/>
    </row>
    <row r="361" spans="2:4">
      <c r="B361" s="159"/>
      <c r="C361" s="204"/>
      <c r="D361" s="181"/>
    </row>
    <row r="362" spans="2:4">
      <c r="B362" s="159"/>
      <c r="C362" s="204"/>
      <c r="D362" s="181"/>
    </row>
    <row r="363" spans="2:4">
      <c r="B363" s="159"/>
      <c r="C363" s="204"/>
      <c r="D363" s="181"/>
    </row>
    <row r="364" spans="2:4">
      <c r="B364" s="159"/>
      <c r="C364" s="204"/>
      <c r="D364" s="181"/>
    </row>
    <row r="365" spans="2:4">
      <c r="B365" s="159"/>
      <c r="C365" s="204"/>
      <c r="D365" s="181"/>
    </row>
    <row r="366" spans="2:4">
      <c r="B366" s="159"/>
      <c r="C366" s="204"/>
      <c r="D366" s="181"/>
    </row>
    <row r="367" spans="2:4">
      <c r="B367" s="159"/>
      <c r="C367" s="204"/>
      <c r="D367" s="181"/>
    </row>
    <row r="368" spans="2:4">
      <c r="B368" s="159"/>
      <c r="C368" s="204"/>
      <c r="D368" s="181"/>
    </row>
    <row r="369" spans="2:4">
      <c r="B369" s="159"/>
      <c r="C369" s="204"/>
      <c r="D369" s="181"/>
    </row>
    <row r="370" spans="2:4">
      <c r="B370" s="159"/>
      <c r="C370" s="204"/>
      <c r="D370" s="181"/>
    </row>
    <row r="371" spans="2:4">
      <c r="B371" s="159"/>
      <c r="C371" s="204"/>
      <c r="D371" s="181"/>
    </row>
    <row r="372" spans="2:4">
      <c r="B372" s="159"/>
      <c r="C372" s="204"/>
      <c r="D372" s="181"/>
    </row>
    <row r="373" spans="2:4">
      <c r="B373" s="159"/>
      <c r="C373" s="204"/>
      <c r="D373" s="181"/>
    </row>
    <row r="374" spans="2:4">
      <c r="B374" s="159"/>
      <c r="C374" s="204"/>
      <c r="D374" s="181"/>
    </row>
    <row r="375" spans="2:4">
      <c r="B375" s="159"/>
      <c r="C375" s="204"/>
      <c r="D375" s="181"/>
    </row>
    <row r="376" spans="2:4">
      <c r="B376" s="159"/>
      <c r="C376" s="204"/>
      <c r="D376" s="181"/>
    </row>
    <row r="377" spans="2:4">
      <c r="B377" s="159"/>
      <c r="C377" s="204"/>
      <c r="D377" s="181"/>
    </row>
    <row r="378" spans="2:4">
      <c r="B378" s="159"/>
      <c r="C378" s="204"/>
      <c r="D378" s="181"/>
    </row>
    <row r="379" spans="2:4">
      <c r="B379" s="159"/>
      <c r="C379" s="204"/>
      <c r="D379" s="181"/>
    </row>
    <row r="380" spans="2:4">
      <c r="B380" s="159"/>
      <c r="C380" s="204"/>
      <c r="D380" s="181"/>
    </row>
    <row r="381" spans="2:4">
      <c r="B381" s="159"/>
      <c r="C381" s="204"/>
      <c r="D381" s="181"/>
    </row>
    <row r="382" spans="2:4">
      <c r="B382" s="159"/>
      <c r="C382" s="204"/>
      <c r="D382" s="181"/>
    </row>
    <row r="383" spans="2:4">
      <c r="B383" s="159"/>
      <c r="C383" s="204"/>
      <c r="D383" s="181"/>
    </row>
    <row r="384" spans="2:4">
      <c r="B384" s="159"/>
      <c r="C384" s="204"/>
      <c r="D384" s="181"/>
    </row>
    <row r="385" spans="2:4">
      <c r="B385" s="159"/>
      <c r="C385" s="204"/>
      <c r="D385" s="181"/>
    </row>
    <row r="386" spans="2:4">
      <c r="B386" s="159"/>
      <c r="C386" s="204"/>
      <c r="D386" s="181"/>
    </row>
    <row r="387" spans="2:4">
      <c r="B387" s="159"/>
      <c r="C387" s="204"/>
      <c r="D387" s="181"/>
    </row>
    <row r="388" spans="2:4">
      <c r="B388" s="159"/>
      <c r="C388" s="204"/>
      <c r="D388" s="181"/>
    </row>
    <row r="389" spans="2:4">
      <c r="B389" s="159"/>
      <c r="C389" s="204"/>
      <c r="D389" s="181"/>
    </row>
    <row r="390" spans="2:4">
      <c r="B390" s="159"/>
      <c r="C390" s="204"/>
      <c r="D390" s="181"/>
    </row>
    <row r="391" spans="2:4">
      <c r="B391" s="159"/>
      <c r="C391" s="204"/>
      <c r="D391" s="181"/>
    </row>
    <row r="392" spans="2:4">
      <c r="B392" s="159"/>
      <c r="C392" s="204"/>
      <c r="D392" s="181"/>
    </row>
    <row r="393" spans="2:4">
      <c r="B393" s="159"/>
      <c r="C393" s="204"/>
      <c r="D393" s="181"/>
    </row>
    <row r="394" spans="2:4">
      <c r="B394" s="159"/>
      <c r="C394" s="204"/>
      <c r="D394" s="181"/>
    </row>
    <row r="395" spans="2:4">
      <c r="B395" s="159"/>
      <c r="C395" s="204"/>
      <c r="D395" s="181"/>
    </row>
    <row r="396" spans="2:4">
      <c r="B396" s="159"/>
      <c r="C396" s="204"/>
      <c r="D396" s="181"/>
    </row>
    <row r="397" spans="2:4">
      <c r="B397" s="159"/>
      <c r="C397" s="204"/>
      <c r="D397" s="181"/>
    </row>
    <row r="398" spans="2:4">
      <c r="B398" s="159"/>
      <c r="C398" s="204"/>
      <c r="D398" s="181"/>
    </row>
    <row r="399" spans="2:4">
      <c r="B399" s="159"/>
      <c r="C399" s="204"/>
      <c r="D399" s="181"/>
    </row>
    <row r="400" spans="2:4">
      <c r="B400" s="159"/>
      <c r="C400" s="204"/>
      <c r="D400" s="181"/>
    </row>
    <row r="401" spans="2:4">
      <c r="B401" s="159"/>
      <c r="C401" s="204"/>
      <c r="D401" s="181"/>
    </row>
    <row r="402" spans="2:4">
      <c r="B402" s="159"/>
      <c r="C402" s="204"/>
      <c r="D402" s="181"/>
    </row>
    <row r="403" spans="2:4">
      <c r="B403" s="159"/>
      <c r="C403" s="204"/>
      <c r="D403" s="181"/>
    </row>
    <row r="404" spans="2:4">
      <c r="B404" s="159"/>
      <c r="C404" s="204"/>
      <c r="D404" s="181"/>
    </row>
    <row r="405" spans="2:4">
      <c r="B405" s="159"/>
      <c r="C405" s="204"/>
      <c r="D405" s="181"/>
    </row>
    <row r="406" spans="2:4">
      <c r="B406" s="159"/>
      <c r="C406" s="204"/>
      <c r="D406" s="181"/>
    </row>
    <row r="407" spans="2:4">
      <c r="B407" s="159"/>
      <c r="C407" s="204"/>
      <c r="D407" s="181"/>
    </row>
    <row r="408" spans="2:4">
      <c r="B408" s="159"/>
      <c r="C408" s="204"/>
      <c r="D408" s="181"/>
    </row>
    <row r="409" spans="2:4">
      <c r="B409" s="159"/>
      <c r="C409" s="204"/>
      <c r="D409" s="181"/>
    </row>
    <row r="410" spans="2:4">
      <c r="B410" s="159"/>
      <c r="C410" s="204"/>
      <c r="D410" s="181"/>
    </row>
    <row r="411" spans="2:4">
      <c r="B411" s="159"/>
      <c r="C411" s="204"/>
      <c r="D411" s="181"/>
    </row>
    <row r="412" spans="2:4">
      <c r="B412" s="159"/>
      <c r="C412" s="204"/>
      <c r="D412" s="181"/>
    </row>
    <row r="413" spans="2:4">
      <c r="B413" s="159"/>
      <c r="C413" s="204"/>
      <c r="D413" s="181"/>
    </row>
    <row r="414" spans="2:4">
      <c r="B414" s="159"/>
      <c r="C414" s="204"/>
      <c r="D414" s="181"/>
    </row>
    <row r="415" spans="2:4">
      <c r="B415" s="159"/>
      <c r="C415" s="204"/>
      <c r="D415" s="181"/>
    </row>
    <row r="416" spans="2:4">
      <c r="B416" s="159"/>
      <c r="C416" s="204"/>
      <c r="D416" s="181"/>
    </row>
    <row r="417" spans="2:4">
      <c r="B417" s="159"/>
      <c r="C417" s="204"/>
      <c r="D417" s="181"/>
    </row>
    <row r="418" spans="2:4">
      <c r="B418" s="159"/>
      <c r="C418" s="204"/>
      <c r="D418" s="181"/>
    </row>
    <row r="419" spans="2:4">
      <c r="B419" s="159"/>
      <c r="C419" s="204"/>
      <c r="D419" s="181"/>
    </row>
    <row r="420" spans="2:4">
      <c r="B420" s="159"/>
      <c r="C420" s="204"/>
      <c r="D420" s="181"/>
    </row>
    <row r="421" spans="2:4">
      <c r="B421" s="159"/>
      <c r="C421" s="204"/>
      <c r="D421" s="181"/>
    </row>
    <row r="422" spans="2:4">
      <c r="B422" s="159"/>
      <c r="C422" s="204"/>
      <c r="D422" s="181"/>
    </row>
    <row r="423" spans="2:4">
      <c r="B423" s="159"/>
      <c r="C423" s="204"/>
      <c r="D423" s="181"/>
    </row>
    <row r="424" spans="2:4">
      <c r="B424" s="159"/>
      <c r="C424" s="204"/>
      <c r="D424" s="181"/>
    </row>
    <row r="425" spans="2:4">
      <c r="B425" s="159"/>
      <c r="C425" s="204"/>
      <c r="D425" s="181"/>
    </row>
    <row r="426" spans="2:4">
      <c r="B426" s="159"/>
      <c r="C426" s="204"/>
      <c r="D426" s="181"/>
    </row>
    <row r="427" spans="2:4">
      <c r="B427" s="159"/>
      <c r="C427" s="204"/>
      <c r="D427" s="181"/>
    </row>
    <row r="428" spans="2:4">
      <c r="B428" s="159"/>
      <c r="C428" s="204"/>
      <c r="D428" s="181"/>
    </row>
    <row r="429" spans="2:4">
      <c r="B429" s="159"/>
      <c r="C429" s="204"/>
      <c r="D429" s="181"/>
    </row>
    <row r="430" spans="2:4">
      <c r="B430" s="159"/>
      <c r="C430" s="204"/>
      <c r="D430" s="181"/>
    </row>
    <row r="431" spans="2:4">
      <c r="B431" s="159"/>
      <c r="C431" s="204"/>
      <c r="D431" s="181"/>
    </row>
    <row r="432" spans="2:4">
      <c r="B432" s="159"/>
      <c r="C432" s="204"/>
      <c r="D432" s="181"/>
    </row>
    <row r="433" spans="2:4">
      <c r="B433" s="159"/>
      <c r="C433" s="204"/>
      <c r="D433" s="181"/>
    </row>
    <row r="434" spans="2:4">
      <c r="B434" s="159"/>
      <c r="C434" s="204"/>
      <c r="D434" s="181"/>
    </row>
    <row r="435" spans="2:4">
      <c r="B435" s="159"/>
      <c r="C435" s="204"/>
      <c r="D435" s="181"/>
    </row>
    <row r="436" spans="2:4">
      <c r="B436" s="159"/>
      <c r="C436" s="204"/>
      <c r="D436" s="181"/>
    </row>
    <row r="437" spans="2:4">
      <c r="B437" s="159"/>
      <c r="C437" s="204"/>
      <c r="D437" s="181"/>
    </row>
    <row r="438" spans="2:4">
      <c r="B438" s="159"/>
      <c r="C438" s="204"/>
      <c r="D438" s="181"/>
    </row>
    <row r="439" spans="2:4">
      <c r="B439" s="159"/>
      <c r="C439" s="204"/>
      <c r="D439" s="181"/>
    </row>
    <row r="440" spans="2:4">
      <c r="B440" s="159"/>
      <c r="C440" s="204"/>
      <c r="D440" s="181"/>
    </row>
    <row r="441" spans="2:4">
      <c r="B441" s="159"/>
      <c r="C441" s="204"/>
      <c r="D441" s="181"/>
    </row>
    <row r="442" spans="2:4">
      <c r="B442" s="159"/>
      <c r="C442" s="204"/>
      <c r="D442" s="181"/>
    </row>
    <row r="443" spans="2:4">
      <c r="B443" s="159"/>
      <c r="C443" s="204"/>
      <c r="D443" s="181"/>
    </row>
    <row r="444" spans="2:4">
      <c r="B444" s="159"/>
      <c r="C444" s="204"/>
      <c r="D444" s="181"/>
    </row>
    <row r="445" spans="2:4">
      <c r="B445" s="159"/>
      <c r="C445" s="204"/>
      <c r="D445" s="181"/>
    </row>
    <row r="446" spans="2:4">
      <c r="B446" s="159"/>
      <c r="C446" s="204"/>
      <c r="D446" s="181"/>
    </row>
    <row r="447" spans="2:4">
      <c r="B447" s="159"/>
      <c r="C447" s="204"/>
      <c r="D447" s="181"/>
    </row>
    <row r="448" spans="2:4">
      <c r="B448" s="159"/>
      <c r="C448" s="204"/>
      <c r="D448" s="181"/>
    </row>
    <row r="449" spans="2:4">
      <c r="B449" s="159"/>
      <c r="C449" s="204"/>
      <c r="D449" s="181"/>
    </row>
    <row r="450" spans="2:4">
      <c r="B450" s="159"/>
      <c r="C450" s="204"/>
      <c r="D450" s="181"/>
    </row>
    <row r="451" spans="2:4">
      <c r="B451" s="159"/>
      <c r="C451" s="204"/>
      <c r="D451" s="181"/>
    </row>
    <row r="452" spans="2:4">
      <c r="B452" s="159"/>
      <c r="C452" s="204"/>
      <c r="D452" s="181"/>
    </row>
    <row r="453" spans="2:4">
      <c r="B453" s="159"/>
      <c r="C453" s="204"/>
      <c r="D453" s="181"/>
    </row>
    <row r="454" spans="2:4">
      <c r="B454" s="159"/>
      <c r="C454" s="204"/>
      <c r="D454" s="181"/>
    </row>
    <row r="455" spans="2:4">
      <c r="B455" s="159"/>
      <c r="C455" s="204"/>
      <c r="D455" s="181"/>
    </row>
    <row r="456" spans="2:4">
      <c r="B456" s="159"/>
      <c r="C456" s="204"/>
      <c r="D456" s="181"/>
    </row>
    <row r="457" spans="2:4">
      <c r="B457" s="159"/>
      <c r="C457" s="204"/>
      <c r="D457" s="181"/>
    </row>
    <row r="458" spans="2:4">
      <c r="B458" s="159"/>
      <c r="C458" s="204"/>
      <c r="D458" s="181"/>
    </row>
    <row r="459" spans="2:4">
      <c r="B459" s="159"/>
      <c r="C459" s="204"/>
      <c r="D459" s="181"/>
    </row>
    <row r="460" spans="2:4">
      <c r="B460" s="159"/>
      <c r="C460" s="204"/>
      <c r="D460" s="181"/>
    </row>
    <row r="461" spans="2:4">
      <c r="B461" s="159"/>
      <c r="C461" s="204"/>
      <c r="D461" s="181"/>
    </row>
    <row r="462" spans="2:4">
      <c r="B462" s="159"/>
      <c r="C462" s="204"/>
      <c r="D462" s="181"/>
    </row>
    <row r="463" spans="2:4">
      <c r="B463" s="159"/>
      <c r="C463" s="204"/>
      <c r="D463" s="181"/>
    </row>
    <row r="464" spans="2:4">
      <c r="B464" s="159"/>
      <c r="C464" s="204"/>
      <c r="D464" s="181"/>
    </row>
    <row r="465" spans="2:4">
      <c r="B465" s="159"/>
      <c r="C465" s="204"/>
      <c r="D465" s="181"/>
    </row>
    <row r="466" spans="2:4">
      <c r="B466" s="159"/>
      <c r="C466" s="204"/>
      <c r="D466" s="181"/>
    </row>
    <row r="467" spans="2:4">
      <c r="B467" s="159"/>
      <c r="C467" s="204"/>
      <c r="D467" s="181"/>
    </row>
    <row r="468" spans="2:4">
      <c r="B468" s="159"/>
      <c r="C468" s="204"/>
      <c r="D468" s="181"/>
    </row>
    <row r="469" spans="2:4">
      <c r="B469" s="159"/>
      <c r="C469" s="204"/>
      <c r="D469" s="181"/>
    </row>
    <row r="470" spans="2:4">
      <c r="B470" s="159"/>
      <c r="C470" s="204"/>
      <c r="D470" s="181"/>
    </row>
    <row r="471" spans="2:4">
      <c r="B471" s="159"/>
      <c r="C471" s="204"/>
      <c r="D471" s="181"/>
    </row>
    <row r="472" spans="2:4">
      <c r="B472" s="159"/>
      <c r="C472" s="204"/>
      <c r="D472" s="181"/>
    </row>
    <row r="473" spans="2:4">
      <c r="B473" s="159"/>
      <c r="C473" s="204"/>
      <c r="D473" s="181"/>
    </row>
    <row r="474" spans="2:4">
      <c r="B474" s="159"/>
      <c r="C474" s="204"/>
      <c r="D474" s="181"/>
    </row>
    <row r="475" spans="2:4">
      <c r="B475" s="159"/>
      <c r="C475" s="204"/>
      <c r="D475" s="181"/>
    </row>
    <row r="476" spans="2:4">
      <c r="B476" s="159"/>
      <c r="C476" s="204"/>
      <c r="D476" s="181"/>
    </row>
    <row r="477" spans="2:4">
      <c r="B477" s="159"/>
      <c r="C477" s="204"/>
      <c r="D477" s="181"/>
    </row>
    <row r="478" spans="2:4">
      <c r="B478" s="159"/>
      <c r="C478" s="204"/>
      <c r="D478" s="181"/>
    </row>
    <row r="479" spans="2:4">
      <c r="B479" s="159"/>
      <c r="C479" s="204"/>
      <c r="D479" s="181"/>
    </row>
    <row r="480" spans="2:4">
      <c r="B480" s="159"/>
      <c r="C480" s="204"/>
      <c r="D480" s="181"/>
    </row>
    <row r="481" spans="2:4">
      <c r="B481" s="159"/>
      <c r="C481" s="204"/>
      <c r="D481" s="181"/>
    </row>
    <row r="482" spans="2:4">
      <c r="B482" s="159"/>
      <c r="C482" s="204"/>
      <c r="D482" s="181"/>
    </row>
    <row r="483" spans="2:4">
      <c r="B483" s="159"/>
      <c r="C483" s="204"/>
      <c r="D483" s="181"/>
    </row>
    <row r="484" spans="2:4">
      <c r="B484" s="159"/>
      <c r="C484" s="204"/>
      <c r="D484" s="181"/>
    </row>
    <row r="485" spans="2:4">
      <c r="B485" s="159"/>
      <c r="C485" s="204"/>
      <c r="D485" s="181"/>
    </row>
    <row r="486" spans="2:4">
      <c r="B486" s="159"/>
      <c r="C486" s="204"/>
      <c r="D486" s="181"/>
    </row>
    <row r="487" spans="2:4">
      <c r="B487" s="159"/>
      <c r="C487" s="204"/>
      <c r="D487" s="181"/>
    </row>
    <row r="488" spans="2:4">
      <c r="B488" s="159"/>
      <c r="C488" s="204"/>
      <c r="D488" s="181"/>
    </row>
    <row r="489" spans="2:4">
      <c r="B489" s="159"/>
      <c r="C489" s="204"/>
      <c r="D489" s="181"/>
    </row>
    <row r="490" spans="2:4">
      <c r="B490" s="159"/>
      <c r="C490" s="204"/>
      <c r="D490" s="181"/>
    </row>
    <row r="491" spans="2:4">
      <c r="B491" s="159"/>
      <c r="C491" s="204"/>
      <c r="D491" s="181"/>
    </row>
    <row r="492" spans="2:4">
      <c r="B492" s="159"/>
      <c r="C492" s="204"/>
      <c r="D492" s="181"/>
    </row>
    <row r="493" spans="2:4">
      <c r="B493" s="159"/>
      <c r="C493" s="204"/>
      <c r="D493" s="181"/>
    </row>
    <row r="494" spans="2:4">
      <c r="B494" s="159"/>
      <c r="C494" s="204"/>
      <c r="D494" s="181"/>
    </row>
    <row r="495" spans="2:4">
      <c r="B495" s="159"/>
      <c r="C495" s="204"/>
      <c r="D495" s="181"/>
    </row>
    <row r="496" spans="2:4">
      <c r="B496" s="159"/>
      <c r="C496" s="204"/>
      <c r="D496" s="181"/>
    </row>
    <row r="497" spans="2:4">
      <c r="B497" s="159"/>
      <c r="C497" s="204"/>
      <c r="D497" s="181"/>
    </row>
    <row r="498" spans="2:4">
      <c r="B498" s="159"/>
      <c r="C498" s="204"/>
      <c r="D498" s="181"/>
    </row>
    <row r="499" spans="2:4">
      <c r="B499" s="159"/>
      <c r="C499" s="204"/>
      <c r="D499" s="181"/>
    </row>
    <row r="500" spans="2:4">
      <c r="B500" s="159"/>
      <c r="C500" s="204"/>
      <c r="D500" s="181"/>
    </row>
    <row r="501" spans="2:4">
      <c r="B501" s="159"/>
      <c r="C501" s="204"/>
      <c r="D501" s="181"/>
    </row>
    <row r="502" spans="2:4">
      <c r="B502" s="159"/>
      <c r="C502" s="204"/>
      <c r="D502" s="181"/>
    </row>
    <row r="503" spans="2:4">
      <c r="B503" s="159"/>
      <c r="C503" s="204"/>
      <c r="D503" s="181"/>
    </row>
    <row r="504" spans="2:4">
      <c r="B504" s="159"/>
      <c r="C504" s="204"/>
      <c r="D504" s="181"/>
    </row>
    <row r="505" spans="2:4">
      <c r="B505" s="159"/>
      <c r="C505" s="204"/>
      <c r="D505" s="181"/>
    </row>
    <row r="506" spans="2:4">
      <c r="B506" s="159"/>
      <c r="C506" s="204"/>
      <c r="D506" s="181"/>
    </row>
    <row r="507" spans="2:4">
      <c r="B507" s="159"/>
      <c r="C507" s="204"/>
      <c r="D507" s="181"/>
    </row>
    <row r="508" spans="2:4">
      <c r="B508" s="159"/>
      <c r="C508" s="204"/>
      <c r="D508" s="181"/>
    </row>
    <row r="509" spans="2:4">
      <c r="B509" s="159"/>
      <c r="C509" s="204"/>
      <c r="D509" s="181"/>
    </row>
    <row r="510" spans="2:4">
      <c r="B510" s="159"/>
      <c r="C510" s="204"/>
      <c r="D510" s="181"/>
    </row>
    <row r="511" spans="2:4">
      <c r="B511" s="159"/>
      <c r="C511" s="204"/>
      <c r="D511" s="181"/>
    </row>
    <row r="512" spans="2:4">
      <c r="B512" s="159"/>
      <c r="C512" s="204"/>
      <c r="D512" s="181"/>
    </row>
    <row r="513" spans="2:4">
      <c r="B513" s="159"/>
      <c r="C513" s="204"/>
      <c r="D513" s="181"/>
    </row>
    <row r="514" spans="2:4">
      <c r="B514" s="159"/>
      <c r="C514" s="204"/>
      <c r="D514" s="181"/>
    </row>
    <row r="515" spans="2:4">
      <c r="B515" s="159"/>
      <c r="C515" s="204"/>
      <c r="D515" s="181"/>
    </row>
    <row r="516" spans="2:4">
      <c r="B516" s="159"/>
      <c r="C516" s="204"/>
      <c r="D516" s="181"/>
    </row>
    <row r="517" spans="2:4">
      <c r="B517" s="159"/>
      <c r="C517" s="204"/>
      <c r="D517" s="181"/>
    </row>
    <row r="518" spans="2:4">
      <c r="B518" s="159"/>
      <c r="C518" s="204"/>
      <c r="D518" s="181"/>
    </row>
    <row r="519" spans="2:4">
      <c r="B519" s="159"/>
      <c r="C519" s="204"/>
      <c r="D519" s="181"/>
    </row>
    <row r="520" spans="2:4">
      <c r="B520" s="159"/>
      <c r="C520" s="204"/>
      <c r="D520" s="181"/>
    </row>
    <row r="521" spans="2:4">
      <c r="B521" s="159"/>
      <c r="C521" s="204"/>
      <c r="D521" s="181"/>
    </row>
    <row r="522" spans="2:4">
      <c r="B522" s="159"/>
      <c r="C522" s="204"/>
      <c r="D522" s="181"/>
    </row>
    <row r="523" spans="2:4">
      <c r="B523" s="159"/>
      <c r="C523" s="204"/>
      <c r="D523" s="181"/>
    </row>
    <row r="524" spans="2:4">
      <c r="B524" s="159"/>
      <c r="C524" s="204"/>
      <c r="D524" s="181"/>
    </row>
    <row r="525" spans="2:4">
      <c r="B525" s="159"/>
      <c r="C525" s="204"/>
      <c r="D525" s="181"/>
    </row>
    <row r="526" spans="2:4">
      <c r="B526" s="159"/>
      <c r="C526" s="204"/>
      <c r="D526" s="181"/>
    </row>
    <row r="527" spans="2:4">
      <c r="B527" s="159"/>
      <c r="C527" s="204"/>
      <c r="D527" s="181"/>
    </row>
    <row r="528" spans="2:4">
      <c r="B528" s="159"/>
      <c r="C528" s="204"/>
      <c r="D528" s="181"/>
    </row>
    <row r="529" spans="2:4">
      <c r="B529" s="159"/>
      <c r="C529" s="204"/>
      <c r="D529" s="181"/>
    </row>
    <row r="530" spans="2:4">
      <c r="B530" s="159"/>
      <c r="C530" s="204"/>
      <c r="D530" s="181"/>
    </row>
    <row r="531" spans="2:4">
      <c r="B531" s="159"/>
      <c r="C531" s="204"/>
      <c r="D531" s="181"/>
    </row>
    <row r="532" spans="2:4">
      <c r="B532" s="159"/>
      <c r="C532" s="204"/>
      <c r="D532" s="181"/>
    </row>
    <row r="533" spans="2:4">
      <c r="B533" s="159"/>
      <c r="C533" s="204"/>
      <c r="D533" s="181"/>
    </row>
    <row r="534" spans="2:4">
      <c r="B534" s="159"/>
      <c r="C534" s="204"/>
      <c r="D534" s="181"/>
    </row>
    <row r="535" spans="2:4">
      <c r="B535" s="159"/>
      <c r="C535" s="204"/>
      <c r="D535" s="181"/>
    </row>
    <row r="536" spans="2:4">
      <c r="B536" s="159"/>
      <c r="C536" s="204"/>
      <c r="D536" s="181"/>
    </row>
    <row r="537" spans="2:4">
      <c r="B537" s="159"/>
      <c r="C537" s="204"/>
      <c r="D537" s="181"/>
    </row>
    <row r="538" spans="2:4">
      <c r="B538" s="159"/>
      <c r="C538" s="204"/>
      <c r="D538" s="181"/>
    </row>
    <row r="539" spans="2:4">
      <c r="B539" s="159"/>
      <c r="C539" s="204"/>
      <c r="D539" s="181"/>
    </row>
    <row r="540" spans="2:4">
      <c r="B540" s="159"/>
      <c r="C540" s="204"/>
      <c r="D540" s="181"/>
    </row>
    <row r="541" spans="2:4">
      <c r="B541" s="159"/>
      <c r="C541" s="204"/>
      <c r="D541" s="181"/>
    </row>
    <row r="542" spans="2:4">
      <c r="B542" s="159"/>
      <c r="C542" s="204"/>
      <c r="D542" s="181"/>
    </row>
    <row r="543" spans="2:4">
      <c r="B543" s="159"/>
      <c r="C543" s="204"/>
      <c r="D543" s="181"/>
    </row>
    <row r="544" spans="2:4">
      <c r="B544" s="159"/>
      <c r="C544" s="204"/>
      <c r="D544" s="181"/>
    </row>
    <row r="545" spans="2:4">
      <c r="B545" s="159"/>
      <c r="C545" s="204"/>
      <c r="D545" s="181"/>
    </row>
    <row r="546" spans="2:4">
      <c r="B546" s="159"/>
      <c r="C546" s="204"/>
      <c r="D546" s="181"/>
    </row>
  </sheetData>
  <sheetProtection sheet="1" objects="1" scenarios="1"/>
  <phoneticPr fontId="6" type="noConversion"/>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T761"/>
  <sheetViews>
    <sheetView workbookViewId="0">
      <selection activeCell="A3" sqref="A3:O12"/>
    </sheetView>
  </sheetViews>
  <sheetFormatPr defaultRowHeight="15"/>
  <cols>
    <col min="1" max="1" width="35.140625" style="70" customWidth="1"/>
    <col min="2" max="2" width="19.140625" style="70" customWidth="1"/>
    <col min="3" max="3" width="31.7109375" style="71" hidden="1" customWidth="1"/>
    <col min="4" max="4" width="19.7109375" style="70" customWidth="1"/>
    <col min="5" max="5" width="23" style="70" bestFit="1" customWidth="1"/>
    <col min="6" max="6" width="28.7109375" style="70" customWidth="1"/>
    <col min="7" max="7" width="13.28515625" style="70" customWidth="1"/>
    <col min="8" max="8" width="27.7109375" style="103" customWidth="1"/>
    <col min="9" max="9" width="27.85546875" style="104" customWidth="1"/>
    <col min="10" max="10" width="28.7109375" style="104" customWidth="1"/>
    <col min="11" max="11" width="28.28515625" style="104" customWidth="1"/>
    <col min="12" max="12" width="28.140625" style="104" customWidth="1"/>
    <col min="13" max="14" width="27.85546875" style="104" customWidth="1"/>
    <col min="15" max="15" width="27.85546875" style="105" customWidth="1"/>
    <col min="16" max="16" width="13.28515625" style="71" customWidth="1"/>
    <col min="17" max="17" width="9.140625" style="71"/>
    <col min="18" max="18" width="15.42578125" style="71" customWidth="1"/>
    <col min="19" max="19" width="35.42578125" style="71" customWidth="1"/>
    <col min="20" max="20" width="9" style="71" customWidth="1"/>
    <col min="21" max="16384" width="9.140625" style="71"/>
  </cols>
  <sheetData>
    <row r="1" spans="1:20" ht="18">
      <c r="A1" s="122" t="s">
        <v>360</v>
      </c>
      <c r="B1" s="122" t="s">
        <v>363</v>
      </c>
      <c r="C1" s="205"/>
      <c r="D1" s="122" t="s">
        <v>362</v>
      </c>
      <c r="E1" s="271" t="s">
        <v>805</v>
      </c>
      <c r="F1" s="122" t="s">
        <v>480</v>
      </c>
      <c r="G1" s="122" t="s">
        <v>468</v>
      </c>
      <c r="H1" s="13" t="s">
        <v>470</v>
      </c>
      <c r="I1" s="13" t="s">
        <v>820</v>
      </c>
      <c r="J1" s="13" t="s">
        <v>832</v>
      </c>
      <c r="K1" s="13" t="s">
        <v>831</v>
      </c>
      <c r="L1" s="13" t="s">
        <v>830</v>
      </c>
      <c r="M1" s="13" t="s">
        <v>829</v>
      </c>
      <c r="N1" s="13" t="s">
        <v>828</v>
      </c>
      <c r="O1" s="13" t="s">
        <v>364</v>
      </c>
      <c r="P1" s="101"/>
    </row>
    <row r="2" spans="1:20" ht="58.5">
      <c r="A2" s="120" t="s">
        <v>6</v>
      </c>
      <c r="B2" s="120" t="s">
        <v>13</v>
      </c>
      <c r="C2" s="205"/>
      <c r="D2" s="121" t="s">
        <v>262</v>
      </c>
      <c r="E2" s="123" t="s">
        <v>871</v>
      </c>
      <c r="F2" s="120" t="s">
        <v>14</v>
      </c>
      <c r="G2" s="120" t="s">
        <v>248</v>
      </c>
      <c r="H2" s="13" t="s">
        <v>833</v>
      </c>
      <c r="I2" s="13" t="s">
        <v>819</v>
      </c>
      <c r="J2" s="13" t="s">
        <v>823</v>
      </c>
      <c r="K2" s="13" t="s">
        <v>824</v>
      </c>
      <c r="L2" s="13" t="s">
        <v>825</v>
      </c>
      <c r="M2" s="13" t="s">
        <v>826</v>
      </c>
      <c r="N2" s="190" t="s">
        <v>827</v>
      </c>
      <c r="O2" s="120" t="s">
        <v>254</v>
      </c>
      <c r="P2" s="102"/>
      <c r="R2" s="72"/>
      <c r="S2" s="73"/>
    </row>
    <row r="3" spans="1:20">
      <c r="A3" s="70" t="s">
        <v>488</v>
      </c>
      <c r="B3" s="70" t="s">
        <v>15</v>
      </c>
      <c r="C3" s="71" t="str">
        <f t="shared" ref="C3:C12" si="0">A3&amp;" - "&amp;B3</f>
        <v>aviation gasoline 航空汽油 - MWh</v>
      </c>
      <c r="D3" s="248">
        <f t="shared" ref="D3:D12" si="1">SUM(H3:N3)</f>
        <v>0</v>
      </c>
      <c r="E3" s="181" t="s">
        <v>872</v>
      </c>
      <c r="F3" s="249"/>
      <c r="G3" s="248">
        <v>1</v>
      </c>
      <c r="H3" s="250"/>
      <c r="I3" s="251"/>
      <c r="J3" s="251"/>
      <c r="O3" s="252"/>
      <c r="T3" s="51"/>
    </row>
    <row r="4" spans="1:20">
      <c r="A4" s="70" t="s">
        <v>488</v>
      </c>
      <c r="B4" s="70" t="s">
        <v>484</v>
      </c>
      <c r="C4" s="71" t="str">
        <f t="shared" si="0"/>
        <v>aviation gasoline 航空汽油 - t</v>
      </c>
      <c r="D4" s="248">
        <f t="shared" si="1"/>
        <v>0</v>
      </c>
      <c r="E4" s="181" t="s">
        <v>872</v>
      </c>
      <c r="F4" s="249"/>
      <c r="G4" s="248"/>
      <c r="H4" s="250"/>
      <c r="I4" s="251"/>
      <c r="J4" s="251"/>
      <c r="O4" s="252"/>
    </row>
    <row r="5" spans="1:20">
      <c r="A5" s="70" t="s">
        <v>515</v>
      </c>
      <c r="B5" s="70" t="s">
        <v>516</v>
      </c>
      <c r="C5" s="71" t="str">
        <f t="shared" si="0"/>
        <v>CNG 混和天然气 - kg</v>
      </c>
      <c r="D5" s="248">
        <f t="shared" si="1"/>
        <v>0</v>
      </c>
      <c r="E5" s="181" t="s">
        <v>872</v>
      </c>
      <c r="F5" s="249"/>
      <c r="G5" s="248"/>
      <c r="H5" s="250"/>
      <c r="I5" s="251"/>
      <c r="J5" s="251"/>
      <c r="O5" s="253"/>
    </row>
    <row r="6" spans="1:20">
      <c r="A6" s="70" t="s">
        <v>515</v>
      </c>
      <c r="B6" s="70" t="s">
        <v>15</v>
      </c>
      <c r="C6" s="71" t="str">
        <f t="shared" si="0"/>
        <v>CNG 混和天然气 - MWh</v>
      </c>
      <c r="D6" s="248">
        <f t="shared" si="1"/>
        <v>0</v>
      </c>
      <c r="E6" s="181" t="s">
        <v>872</v>
      </c>
      <c r="F6" s="249"/>
      <c r="G6" s="248">
        <v>1</v>
      </c>
      <c r="H6" s="250"/>
      <c r="I6" s="251"/>
      <c r="J6" s="251"/>
      <c r="O6" s="253"/>
    </row>
    <row r="7" spans="1:20">
      <c r="A7" s="70" t="s">
        <v>517</v>
      </c>
      <c r="B7" s="70" t="s">
        <v>518</v>
      </c>
      <c r="C7" s="71" t="str">
        <f t="shared" si="0"/>
        <v>Diesel 柴油 - Litre</v>
      </c>
      <c r="D7" s="248">
        <f t="shared" si="1"/>
        <v>2.6625000000000001</v>
      </c>
      <c r="E7" s="181" t="s">
        <v>872</v>
      </c>
      <c r="F7" s="249" t="s">
        <v>928</v>
      </c>
      <c r="G7" s="248">
        <v>1.01891E-2</v>
      </c>
      <c r="H7" s="250">
        <v>2.6625000000000001</v>
      </c>
      <c r="I7" s="251"/>
      <c r="J7" s="251"/>
      <c r="O7" s="253"/>
    </row>
    <row r="8" spans="1:20">
      <c r="A8" s="70" t="s">
        <v>517</v>
      </c>
      <c r="B8" s="70" t="s">
        <v>15</v>
      </c>
      <c r="C8" s="71" t="str">
        <f t="shared" si="0"/>
        <v>Diesel 柴油 - MWh</v>
      </c>
      <c r="D8" s="248">
        <f t="shared" si="1"/>
        <v>261.30720000000002</v>
      </c>
      <c r="E8" s="181" t="s">
        <v>872</v>
      </c>
      <c r="F8" s="249" t="s">
        <v>880</v>
      </c>
      <c r="G8" s="248">
        <v>1</v>
      </c>
      <c r="H8" s="250">
        <v>261.30720000000002</v>
      </c>
      <c r="I8" s="251"/>
      <c r="J8" s="251"/>
      <c r="O8" s="253"/>
    </row>
    <row r="9" spans="1:20">
      <c r="A9" s="70" t="s">
        <v>519</v>
      </c>
      <c r="B9" s="70" t="s">
        <v>15</v>
      </c>
      <c r="C9" s="71" t="str">
        <f t="shared" si="0"/>
        <v>motor gasoline 车用汽油 - MWh</v>
      </c>
      <c r="D9" s="248">
        <f t="shared" si="1"/>
        <v>0</v>
      </c>
      <c r="E9" s="181" t="s">
        <v>872</v>
      </c>
      <c r="F9" s="249"/>
      <c r="G9" s="248">
        <v>1</v>
      </c>
      <c r="H9" s="250"/>
      <c r="I9" s="251"/>
      <c r="J9" s="251"/>
      <c r="O9" s="253"/>
    </row>
    <row r="10" spans="1:20">
      <c r="A10" s="70" t="s">
        <v>519</v>
      </c>
      <c r="B10" s="70" t="s">
        <v>484</v>
      </c>
      <c r="C10" s="71" t="str">
        <f t="shared" si="0"/>
        <v>motor gasoline 车用汽油 - t</v>
      </c>
      <c r="D10" s="248">
        <f t="shared" si="1"/>
        <v>0</v>
      </c>
      <c r="E10" s="181" t="s">
        <v>872</v>
      </c>
      <c r="F10" s="249"/>
      <c r="G10" s="248"/>
      <c r="H10" s="250"/>
      <c r="I10" s="251"/>
      <c r="J10" s="251"/>
      <c r="O10" s="253"/>
    </row>
    <row r="11" spans="1:20">
      <c r="A11" s="70" t="s">
        <v>520</v>
      </c>
      <c r="B11" s="70" t="s">
        <v>521</v>
      </c>
      <c r="C11" s="71" t="str">
        <f t="shared" si="0"/>
        <v>petrol 汽油 - Litre</v>
      </c>
      <c r="D11" s="248">
        <f t="shared" si="1"/>
        <v>2.1353</v>
      </c>
      <c r="E11" s="181" t="s">
        <v>872</v>
      </c>
      <c r="F11" s="249" t="s">
        <v>929</v>
      </c>
      <c r="G11" s="248">
        <v>8.7335999999999993E-3</v>
      </c>
      <c r="H11" s="250">
        <v>2.1353</v>
      </c>
      <c r="I11" s="251"/>
      <c r="J11" s="251"/>
      <c r="O11" s="253"/>
    </row>
    <row r="12" spans="1:20">
      <c r="A12" s="70" t="s">
        <v>520</v>
      </c>
      <c r="B12" s="70" t="s">
        <v>15</v>
      </c>
      <c r="C12" s="71" t="str">
        <f t="shared" si="0"/>
        <v>petrol 汽油 - MWh</v>
      </c>
      <c r="D12" s="248">
        <f t="shared" si="1"/>
        <v>244.49039999999999</v>
      </c>
      <c r="E12" s="181" t="s">
        <v>872</v>
      </c>
      <c r="F12" s="249" t="s">
        <v>880</v>
      </c>
      <c r="G12" s="248">
        <v>1</v>
      </c>
      <c r="H12" s="250">
        <v>244.49039999999999</v>
      </c>
      <c r="I12" s="251"/>
      <c r="J12" s="251"/>
      <c r="O12" s="253"/>
    </row>
    <row r="13" spans="1:20">
      <c r="B13" s="159"/>
      <c r="C13" s="204"/>
      <c r="D13" s="181"/>
      <c r="G13" s="133"/>
      <c r="H13" s="157"/>
      <c r="I13" s="158"/>
      <c r="J13" s="158"/>
    </row>
    <row r="14" spans="1:20">
      <c r="B14" s="159"/>
      <c r="C14" s="204"/>
      <c r="D14" s="181"/>
      <c r="G14" s="133"/>
      <c r="H14" s="157"/>
      <c r="I14" s="158"/>
      <c r="J14" s="158"/>
    </row>
    <row r="15" spans="1:20">
      <c r="D15" s="181"/>
    </row>
    <row r="16" spans="1:20">
      <c r="D16" s="181"/>
    </row>
    <row r="17" spans="2:4">
      <c r="D17" s="181"/>
    </row>
    <row r="18" spans="2:4">
      <c r="D18" s="181"/>
    </row>
    <row r="19" spans="2:4">
      <c r="D19" s="181"/>
    </row>
    <row r="20" spans="2:4">
      <c r="D20" s="181"/>
    </row>
    <row r="21" spans="2:4">
      <c r="D21" s="181"/>
    </row>
    <row r="22" spans="2:4">
      <c r="D22" s="181"/>
    </row>
    <row r="23" spans="2:4">
      <c r="D23" s="181"/>
    </row>
    <row r="24" spans="2:4">
      <c r="D24" s="181"/>
    </row>
    <row r="25" spans="2:4">
      <c r="D25" s="181"/>
    </row>
    <row r="26" spans="2:4">
      <c r="D26" s="181"/>
    </row>
    <row r="27" spans="2:4">
      <c r="B27" s="159"/>
      <c r="C27" s="204"/>
      <c r="D27" s="181"/>
    </row>
    <row r="28" spans="2:4">
      <c r="B28" s="159"/>
      <c r="C28" s="204"/>
      <c r="D28" s="181"/>
    </row>
    <row r="29" spans="2:4">
      <c r="B29" s="159"/>
      <c r="C29" s="204"/>
      <c r="D29" s="181"/>
    </row>
    <row r="30" spans="2:4">
      <c r="B30" s="159"/>
      <c r="C30" s="204"/>
      <c r="D30" s="181"/>
    </row>
    <row r="31" spans="2:4">
      <c r="B31" s="159"/>
      <c r="C31" s="204"/>
      <c r="D31" s="181"/>
    </row>
    <row r="32" spans="2:4">
      <c r="B32" s="159"/>
      <c r="C32" s="204"/>
      <c r="D32" s="181"/>
    </row>
    <row r="33" spans="2:4">
      <c r="B33" s="159"/>
      <c r="C33" s="204"/>
      <c r="D33" s="181"/>
    </row>
    <row r="34" spans="2:4">
      <c r="B34" s="159"/>
      <c r="C34" s="204"/>
      <c r="D34" s="181"/>
    </row>
    <row r="35" spans="2:4">
      <c r="B35" s="159"/>
      <c r="C35" s="204"/>
      <c r="D35" s="181"/>
    </row>
    <row r="36" spans="2:4">
      <c r="B36" s="159"/>
      <c r="C36" s="204"/>
      <c r="D36" s="181"/>
    </row>
    <row r="37" spans="2:4">
      <c r="B37" s="159"/>
      <c r="C37" s="204"/>
      <c r="D37" s="181"/>
    </row>
    <row r="38" spans="2:4">
      <c r="B38" s="159"/>
      <c r="C38" s="204"/>
      <c r="D38" s="181"/>
    </row>
    <row r="39" spans="2:4">
      <c r="B39" s="159"/>
      <c r="C39" s="204"/>
      <c r="D39" s="181"/>
    </row>
    <row r="40" spans="2:4">
      <c r="B40" s="159"/>
      <c r="C40" s="204"/>
      <c r="D40" s="181"/>
    </row>
    <row r="41" spans="2:4">
      <c r="B41" s="159"/>
      <c r="C41" s="204"/>
      <c r="D41" s="181"/>
    </row>
    <row r="42" spans="2:4">
      <c r="B42" s="159"/>
      <c r="C42" s="204"/>
      <c r="D42" s="181"/>
    </row>
    <row r="43" spans="2:4">
      <c r="B43" s="159"/>
      <c r="C43" s="204"/>
      <c r="D43" s="181"/>
    </row>
    <row r="44" spans="2:4">
      <c r="B44" s="159"/>
      <c r="C44" s="204"/>
      <c r="D44" s="181"/>
    </row>
    <row r="45" spans="2:4">
      <c r="B45" s="159"/>
      <c r="C45" s="204"/>
      <c r="D45" s="181"/>
    </row>
    <row r="46" spans="2:4">
      <c r="B46" s="159"/>
      <c r="C46" s="204"/>
      <c r="D46" s="181"/>
    </row>
    <row r="47" spans="2:4">
      <c r="B47" s="159"/>
      <c r="C47" s="204"/>
      <c r="D47" s="181"/>
    </row>
    <row r="48" spans="2:4">
      <c r="B48" s="159"/>
      <c r="C48" s="204"/>
      <c r="D48" s="181"/>
    </row>
    <row r="49" spans="2:4">
      <c r="B49" s="159"/>
      <c r="C49" s="204"/>
      <c r="D49" s="181"/>
    </row>
    <row r="50" spans="2:4">
      <c r="B50" s="159"/>
      <c r="C50" s="204"/>
      <c r="D50" s="181"/>
    </row>
    <row r="51" spans="2:4">
      <c r="B51" s="159"/>
      <c r="C51" s="204"/>
      <c r="D51" s="181"/>
    </row>
    <row r="52" spans="2:4">
      <c r="B52" s="159"/>
      <c r="C52" s="204"/>
      <c r="D52" s="181"/>
    </row>
    <row r="53" spans="2:4">
      <c r="B53" s="159"/>
      <c r="C53" s="204"/>
      <c r="D53" s="181"/>
    </row>
    <row r="54" spans="2:4">
      <c r="B54" s="159"/>
      <c r="C54" s="204"/>
      <c r="D54" s="181"/>
    </row>
    <row r="55" spans="2:4">
      <c r="B55" s="159"/>
      <c r="C55" s="204"/>
      <c r="D55" s="181"/>
    </row>
    <row r="56" spans="2:4">
      <c r="B56" s="159"/>
      <c r="C56" s="204"/>
      <c r="D56" s="181"/>
    </row>
    <row r="57" spans="2:4">
      <c r="B57" s="159"/>
      <c r="C57" s="204"/>
      <c r="D57" s="181"/>
    </row>
    <row r="58" spans="2:4">
      <c r="B58" s="159"/>
      <c r="C58" s="204"/>
      <c r="D58" s="181"/>
    </row>
    <row r="59" spans="2:4">
      <c r="B59" s="159"/>
      <c r="C59" s="204"/>
      <c r="D59" s="181"/>
    </row>
    <row r="60" spans="2:4">
      <c r="B60" s="159"/>
      <c r="C60" s="204"/>
      <c r="D60" s="181"/>
    </row>
    <row r="61" spans="2:4">
      <c r="B61" s="159"/>
      <c r="C61" s="204"/>
      <c r="D61" s="181"/>
    </row>
    <row r="62" spans="2:4">
      <c r="B62" s="159"/>
      <c r="C62" s="204"/>
      <c r="D62" s="181"/>
    </row>
    <row r="63" spans="2:4">
      <c r="B63" s="159"/>
      <c r="C63" s="204"/>
      <c r="D63" s="181"/>
    </row>
    <row r="64" spans="2:4">
      <c r="B64" s="159"/>
      <c r="C64" s="204"/>
      <c r="D64" s="181"/>
    </row>
    <row r="65" spans="2:4">
      <c r="B65" s="159"/>
      <c r="C65" s="204"/>
      <c r="D65" s="181"/>
    </row>
    <row r="66" spans="2:4">
      <c r="B66" s="159"/>
      <c r="C66" s="204"/>
      <c r="D66" s="181"/>
    </row>
    <row r="67" spans="2:4">
      <c r="B67" s="159"/>
      <c r="C67" s="204"/>
      <c r="D67" s="181"/>
    </row>
    <row r="68" spans="2:4">
      <c r="B68" s="159"/>
      <c r="C68" s="204"/>
      <c r="D68" s="181"/>
    </row>
    <row r="69" spans="2:4">
      <c r="B69" s="159"/>
      <c r="C69" s="204"/>
      <c r="D69" s="181"/>
    </row>
    <row r="70" spans="2:4">
      <c r="B70" s="159"/>
      <c r="C70" s="204"/>
      <c r="D70" s="181"/>
    </row>
    <row r="71" spans="2:4">
      <c r="B71" s="159"/>
      <c r="C71" s="204"/>
      <c r="D71" s="181"/>
    </row>
    <row r="72" spans="2:4">
      <c r="B72" s="159"/>
      <c r="C72" s="204"/>
      <c r="D72" s="181"/>
    </row>
    <row r="73" spans="2:4">
      <c r="B73" s="159"/>
      <c r="C73" s="204"/>
      <c r="D73" s="181"/>
    </row>
    <row r="74" spans="2:4">
      <c r="B74" s="159"/>
      <c r="C74" s="204"/>
      <c r="D74" s="181"/>
    </row>
    <row r="75" spans="2:4">
      <c r="B75" s="159"/>
      <c r="C75" s="204"/>
      <c r="D75" s="181"/>
    </row>
    <row r="76" spans="2:4">
      <c r="B76" s="159"/>
      <c r="C76" s="204"/>
      <c r="D76" s="181"/>
    </row>
    <row r="77" spans="2:4">
      <c r="B77" s="159"/>
      <c r="C77" s="204"/>
      <c r="D77" s="181"/>
    </row>
    <row r="78" spans="2:4">
      <c r="B78" s="159"/>
      <c r="C78" s="204"/>
      <c r="D78" s="181"/>
    </row>
    <row r="79" spans="2:4">
      <c r="B79" s="159"/>
      <c r="C79" s="204"/>
      <c r="D79" s="181"/>
    </row>
    <row r="80" spans="2:4">
      <c r="B80" s="159"/>
      <c r="C80" s="204"/>
      <c r="D80" s="181"/>
    </row>
    <row r="81" spans="2:4">
      <c r="B81" s="159"/>
      <c r="C81" s="204"/>
      <c r="D81" s="181"/>
    </row>
    <row r="82" spans="2:4">
      <c r="B82" s="159"/>
      <c r="C82" s="204"/>
      <c r="D82" s="181"/>
    </row>
    <row r="83" spans="2:4">
      <c r="B83" s="159"/>
      <c r="C83" s="204"/>
      <c r="D83" s="181"/>
    </row>
    <row r="84" spans="2:4">
      <c r="B84" s="159"/>
      <c r="C84" s="204"/>
      <c r="D84" s="181"/>
    </row>
    <row r="85" spans="2:4">
      <c r="B85" s="159"/>
      <c r="C85" s="204"/>
      <c r="D85" s="181"/>
    </row>
    <row r="86" spans="2:4">
      <c r="B86" s="159"/>
      <c r="C86" s="204"/>
      <c r="D86" s="181"/>
    </row>
    <row r="87" spans="2:4">
      <c r="B87" s="159"/>
      <c r="C87" s="204"/>
      <c r="D87" s="181"/>
    </row>
    <row r="88" spans="2:4">
      <c r="B88" s="159"/>
      <c r="C88" s="204"/>
      <c r="D88" s="181"/>
    </row>
    <row r="89" spans="2:4">
      <c r="B89" s="159"/>
      <c r="C89" s="204"/>
      <c r="D89" s="181"/>
    </row>
    <row r="90" spans="2:4">
      <c r="B90" s="159"/>
      <c r="C90" s="204"/>
      <c r="D90" s="181"/>
    </row>
    <row r="91" spans="2:4">
      <c r="B91" s="159"/>
      <c r="C91" s="204"/>
      <c r="D91" s="181"/>
    </row>
    <row r="92" spans="2:4">
      <c r="B92" s="159"/>
      <c r="C92" s="204"/>
      <c r="D92" s="181"/>
    </row>
    <row r="93" spans="2:4">
      <c r="B93" s="159"/>
      <c r="C93" s="204"/>
      <c r="D93" s="181"/>
    </row>
    <row r="94" spans="2:4">
      <c r="B94" s="159"/>
      <c r="C94" s="204"/>
      <c r="D94" s="181"/>
    </row>
    <row r="95" spans="2:4">
      <c r="B95" s="159"/>
      <c r="C95" s="204"/>
      <c r="D95" s="181"/>
    </row>
    <row r="96" spans="2:4">
      <c r="B96" s="159"/>
      <c r="C96" s="204"/>
      <c r="D96" s="181"/>
    </row>
    <row r="97" spans="2:4">
      <c r="B97" s="159"/>
      <c r="C97" s="204"/>
      <c r="D97" s="181"/>
    </row>
    <row r="98" spans="2:4">
      <c r="B98" s="159"/>
      <c r="C98" s="204"/>
      <c r="D98" s="181"/>
    </row>
    <row r="99" spans="2:4">
      <c r="B99" s="159"/>
      <c r="C99" s="204"/>
      <c r="D99" s="181"/>
    </row>
    <row r="100" spans="2:4">
      <c r="B100" s="159"/>
      <c r="C100" s="204"/>
      <c r="D100" s="181"/>
    </row>
    <row r="101" spans="2:4">
      <c r="B101" s="159"/>
      <c r="C101" s="204"/>
      <c r="D101" s="181"/>
    </row>
    <row r="102" spans="2:4">
      <c r="B102" s="159"/>
      <c r="C102" s="204"/>
      <c r="D102" s="181"/>
    </row>
    <row r="103" spans="2:4">
      <c r="B103" s="159"/>
      <c r="C103" s="204"/>
      <c r="D103" s="181"/>
    </row>
    <row r="104" spans="2:4">
      <c r="B104" s="159"/>
      <c r="C104" s="204"/>
      <c r="D104" s="181"/>
    </row>
    <row r="105" spans="2:4">
      <c r="B105" s="159"/>
      <c r="C105" s="204"/>
      <c r="D105" s="181"/>
    </row>
    <row r="106" spans="2:4">
      <c r="B106" s="159"/>
      <c r="C106" s="204"/>
      <c r="D106" s="181"/>
    </row>
    <row r="107" spans="2:4">
      <c r="B107" s="159"/>
      <c r="C107" s="204"/>
      <c r="D107" s="181"/>
    </row>
    <row r="108" spans="2:4">
      <c r="B108" s="159"/>
      <c r="C108" s="204"/>
      <c r="D108" s="181"/>
    </row>
    <row r="109" spans="2:4">
      <c r="B109" s="159"/>
      <c r="C109" s="204"/>
      <c r="D109" s="181"/>
    </row>
    <row r="110" spans="2:4">
      <c r="B110" s="159"/>
      <c r="C110" s="204"/>
      <c r="D110" s="181"/>
    </row>
    <row r="111" spans="2:4">
      <c r="B111" s="159"/>
      <c r="C111" s="204"/>
      <c r="D111" s="181"/>
    </row>
    <row r="112" spans="2:4">
      <c r="B112" s="159"/>
      <c r="C112" s="204"/>
      <c r="D112" s="181"/>
    </row>
    <row r="113" spans="2:4">
      <c r="B113" s="159"/>
      <c r="C113" s="204"/>
      <c r="D113" s="181"/>
    </row>
    <row r="114" spans="2:4">
      <c r="B114" s="159"/>
      <c r="C114" s="204"/>
      <c r="D114" s="181"/>
    </row>
    <row r="115" spans="2:4">
      <c r="B115" s="159"/>
      <c r="C115" s="204"/>
      <c r="D115" s="181"/>
    </row>
    <row r="116" spans="2:4">
      <c r="B116" s="159"/>
      <c r="C116" s="204"/>
      <c r="D116" s="181"/>
    </row>
    <row r="117" spans="2:4">
      <c r="B117" s="159"/>
      <c r="C117" s="204"/>
      <c r="D117" s="181"/>
    </row>
    <row r="118" spans="2:4">
      <c r="B118" s="159"/>
      <c r="C118" s="204"/>
      <c r="D118" s="181"/>
    </row>
    <row r="119" spans="2:4">
      <c r="B119" s="159"/>
      <c r="C119" s="204"/>
      <c r="D119" s="181"/>
    </row>
    <row r="120" spans="2:4">
      <c r="B120" s="159"/>
      <c r="C120" s="204"/>
      <c r="D120" s="181"/>
    </row>
    <row r="121" spans="2:4">
      <c r="B121" s="159"/>
      <c r="C121" s="204"/>
      <c r="D121" s="181"/>
    </row>
    <row r="122" spans="2:4">
      <c r="B122" s="159"/>
      <c r="C122" s="204"/>
      <c r="D122" s="181"/>
    </row>
    <row r="123" spans="2:4">
      <c r="B123" s="159"/>
      <c r="C123" s="204"/>
      <c r="D123" s="181"/>
    </row>
    <row r="124" spans="2:4">
      <c r="B124" s="159"/>
      <c r="C124" s="204"/>
      <c r="D124" s="181"/>
    </row>
    <row r="125" spans="2:4">
      <c r="B125" s="159"/>
      <c r="C125" s="204"/>
      <c r="D125" s="181"/>
    </row>
    <row r="126" spans="2:4">
      <c r="B126" s="159"/>
      <c r="C126" s="204"/>
      <c r="D126" s="181"/>
    </row>
    <row r="127" spans="2:4">
      <c r="B127" s="159"/>
      <c r="C127" s="204"/>
      <c r="D127" s="181"/>
    </row>
    <row r="128" spans="2:4">
      <c r="B128" s="159"/>
      <c r="C128" s="204"/>
      <c r="D128" s="181"/>
    </row>
    <row r="129" spans="2:4">
      <c r="B129" s="159"/>
      <c r="C129" s="204"/>
      <c r="D129" s="181"/>
    </row>
    <row r="130" spans="2:4">
      <c r="B130" s="159"/>
      <c r="C130" s="204"/>
      <c r="D130" s="181"/>
    </row>
    <row r="131" spans="2:4">
      <c r="B131" s="159"/>
      <c r="C131" s="204"/>
      <c r="D131" s="181"/>
    </row>
    <row r="132" spans="2:4">
      <c r="B132" s="159"/>
      <c r="C132" s="204"/>
      <c r="D132" s="181"/>
    </row>
    <row r="133" spans="2:4">
      <c r="B133" s="159"/>
      <c r="C133" s="204"/>
      <c r="D133" s="181"/>
    </row>
    <row r="134" spans="2:4">
      <c r="B134" s="159"/>
      <c r="C134" s="204"/>
      <c r="D134" s="181"/>
    </row>
    <row r="135" spans="2:4">
      <c r="B135" s="159"/>
      <c r="C135" s="204"/>
      <c r="D135" s="181"/>
    </row>
    <row r="136" spans="2:4">
      <c r="B136" s="159"/>
      <c r="C136" s="204"/>
      <c r="D136" s="181"/>
    </row>
    <row r="137" spans="2:4">
      <c r="B137" s="159"/>
      <c r="C137" s="204"/>
      <c r="D137" s="181"/>
    </row>
    <row r="138" spans="2:4">
      <c r="B138" s="159"/>
      <c r="C138" s="204"/>
      <c r="D138" s="181"/>
    </row>
    <row r="139" spans="2:4">
      <c r="B139" s="159"/>
      <c r="C139" s="204"/>
      <c r="D139" s="181"/>
    </row>
    <row r="140" spans="2:4">
      <c r="B140" s="159"/>
      <c r="C140" s="204"/>
      <c r="D140" s="181"/>
    </row>
    <row r="141" spans="2:4">
      <c r="B141" s="159"/>
      <c r="C141" s="204"/>
      <c r="D141" s="181"/>
    </row>
    <row r="142" spans="2:4">
      <c r="B142" s="159"/>
      <c r="C142" s="204"/>
      <c r="D142" s="181"/>
    </row>
    <row r="143" spans="2:4">
      <c r="B143" s="159"/>
      <c r="C143" s="204"/>
      <c r="D143" s="181"/>
    </row>
    <row r="144" spans="2:4">
      <c r="B144" s="159"/>
      <c r="C144" s="204"/>
      <c r="D144" s="181"/>
    </row>
    <row r="145" spans="2:4">
      <c r="B145" s="159"/>
      <c r="C145" s="204"/>
      <c r="D145" s="181"/>
    </row>
    <row r="146" spans="2:4">
      <c r="B146" s="159"/>
      <c r="C146" s="204"/>
      <c r="D146" s="181"/>
    </row>
    <row r="147" spans="2:4">
      <c r="B147" s="159"/>
      <c r="C147" s="204"/>
      <c r="D147" s="181"/>
    </row>
    <row r="148" spans="2:4">
      <c r="B148" s="159"/>
      <c r="C148" s="204"/>
      <c r="D148" s="181"/>
    </row>
    <row r="149" spans="2:4">
      <c r="B149" s="159"/>
      <c r="C149" s="204"/>
      <c r="D149" s="181"/>
    </row>
    <row r="150" spans="2:4">
      <c r="B150" s="159"/>
      <c r="C150" s="204"/>
      <c r="D150" s="181"/>
    </row>
    <row r="151" spans="2:4">
      <c r="B151" s="159"/>
      <c r="C151" s="204"/>
      <c r="D151" s="181"/>
    </row>
    <row r="152" spans="2:4">
      <c r="B152" s="159"/>
      <c r="C152" s="204"/>
      <c r="D152" s="181"/>
    </row>
    <row r="153" spans="2:4">
      <c r="B153" s="159"/>
      <c r="C153" s="204"/>
      <c r="D153" s="181"/>
    </row>
    <row r="154" spans="2:4">
      <c r="B154" s="159"/>
      <c r="C154" s="204"/>
      <c r="D154" s="181"/>
    </row>
    <row r="155" spans="2:4">
      <c r="B155" s="159"/>
      <c r="C155" s="204"/>
      <c r="D155" s="181"/>
    </row>
    <row r="156" spans="2:4">
      <c r="B156" s="159"/>
      <c r="C156" s="204"/>
      <c r="D156" s="181"/>
    </row>
    <row r="157" spans="2:4">
      <c r="B157" s="159"/>
      <c r="C157" s="204"/>
      <c r="D157" s="181"/>
    </row>
    <row r="158" spans="2:4">
      <c r="B158" s="159"/>
      <c r="C158" s="204"/>
      <c r="D158" s="181"/>
    </row>
    <row r="159" spans="2:4">
      <c r="B159" s="159"/>
      <c r="C159" s="204"/>
      <c r="D159" s="181"/>
    </row>
    <row r="160" spans="2:4">
      <c r="B160" s="159"/>
      <c r="C160" s="204"/>
      <c r="D160" s="181"/>
    </row>
    <row r="161" spans="2:4">
      <c r="B161" s="159"/>
      <c r="C161" s="204"/>
      <c r="D161" s="181"/>
    </row>
    <row r="162" spans="2:4">
      <c r="B162" s="159"/>
      <c r="C162" s="204"/>
      <c r="D162" s="181"/>
    </row>
    <row r="163" spans="2:4">
      <c r="B163" s="159"/>
      <c r="C163" s="204"/>
      <c r="D163" s="181"/>
    </row>
    <row r="164" spans="2:4">
      <c r="B164" s="159"/>
      <c r="C164" s="204"/>
      <c r="D164" s="181"/>
    </row>
    <row r="165" spans="2:4">
      <c r="B165" s="159"/>
      <c r="C165" s="204"/>
      <c r="D165" s="181"/>
    </row>
    <row r="166" spans="2:4">
      <c r="B166" s="159"/>
      <c r="C166" s="204"/>
      <c r="D166" s="181"/>
    </row>
    <row r="167" spans="2:4">
      <c r="B167" s="159"/>
      <c r="C167" s="204"/>
      <c r="D167" s="181"/>
    </row>
    <row r="168" spans="2:4">
      <c r="B168" s="159"/>
      <c r="C168" s="204"/>
      <c r="D168" s="181"/>
    </row>
    <row r="169" spans="2:4">
      <c r="B169" s="159"/>
      <c r="C169" s="204"/>
      <c r="D169" s="181"/>
    </row>
    <row r="170" spans="2:4">
      <c r="B170" s="159"/>
      <c r="C170" s="204"/>
      <c r="D170" s="181"/>
    </row>
    <row r="171" spans="2:4">
      <c r="B171" s="159"/>
      <c r="C171" s="204"/>
      <c r="D171" s="181"/>
    </row>
    <row r="172" spans="2:4">
      <c r="B172" s="159"/>
      <c r="C172" s="204"/>
      <c r="D172" s="181"/>
    </row>
    <row r="173" spans="2:4">
      <c r="B173" s="159"/>
      <c r="C173" s="204"/>
      <c r="D173" s="181"/>
    </row>
    <row r="174" spans="2:4">
      <c r="B174" s="159"/>
      <c r="C174" s="204"/>
      <c r="D174" s="181"/>
    </row>
    <row r="175" spans="2:4">
      <c r="B175" s="159"/>
      <c r="C175" s="204"/>
      <c r="D175" s="181"/>
    </row>
    <row r="176" spans="2:4">
      <c r="B176" s="159"/>
      <c r="C176" s="204"/>
      <c r="D176" s="181"/>
    </row>
    <row r="177" spans="2:4">
      <c r="B177" s="159"/>
      <c r="C177" s="204"/>
      <c r="D177" s="181"/>
    </row>
    <row r="178" spans="2:4">
      <c r="B178" s="159"/>
      <c r="C178" s="204"/>
      <c r="D178" s="181"/>
    </row>
    <row r="179" spans="2:4">
      <c r="B179" s="159"/>
      <c r="C179" s="204"/>
      <c r="D179" s="181"/>
    </row>
    <row r="180" spans="2:4">
      <c r="B180" s="159"/>
      <c r="C180" s="204"/>
      <c r="D180" s="181"/>
    </row>
    <row r="181" spans="2:4">
      <c r="B181" s="159"/>
      <c r="C181" s="204"/>
      <c r="D181" s="181"/>
    </row>
    <row r="182" spans="2:4">
      <c r="B182" s="159"/>
      <c r="C182" s="204"/>
      <c r="D182" s="181"/>
    </row>
    <row r="183" spans="2:4">
      <c r="B183" s="159"/>
      <c r="C183" s="204"/>
      <c r="D183" s="181"/>
    </row>
    <row r="184" spans="2:4">
      <c r="B184" s="159"/>
      <c r="C184" s="204"/>
      <c r="D184" s="181"/>
    </row>
    <row r="185" spans="2:4">
      <c r="B185" s="159"/>
      <c r="C185" s="204"/>
      <c r="D185" s="181"/>
    </row>
    <row r="186" spans="2:4">
      <c r="B186" s="159"/>
      <c r="C186" s="204"/>
      <c r="D186" s="181"/>
    </row>
    <row r="187" spans="2:4">
      <c r="B187" s="159"/>
      <c r="C187" s="204"/>
      <c r="D187" s="181"/>
    </row>
    <row r="188" spans="2:4">
      <c r="B188" s="159"/>
      <c r="C188" s="204"/>
      <c r="D188" s="181"/>
    </row>
    <row r="189" spans="2:4">
      <c r="B189" s="159"/>
      <c r="C189" s="204"/>
      <c r="D189" s="181"/>
    </row>
    <row r="190" spans="2:4">
      <c r="B190" s="159"/>
      <c r="C190" s="204"/>
      <c r="D190" s="181"/>
    </row>
    <row r="191" spans="2:4">
      <c r="B191" s="159"/>
      <c r="C191" s="204"/>
      <c r="D191" s="181"/>
    </row>
    <row r="192" spans="2:4">
      <c r="B192" s="159"/>
      <c r="C192" s="204"/>
      <c r="D192" s="181"/>
    </row>
    <row r="193" spans="2:4">
      <c r="B193" s="159"/>
      <c r="C193" s="204"/>
      <c r="D193" s="181"/>
    </row>
    <row r="194" spans="2:4">
      <c r="B194" s="159"/>
      <c r="C194" s="204"/>
      <c r="D194" s="181"/>
    </row>
    <row r="195" spans="2:4">
      <c r="B195" s="159"/>
      <c r="C195" s="204"/>
      <c r="D195" s="181"/>
    </row>
    <row r="196" spans="2:4">
      <c r="B196" s="159"/>
      <c r="C196" s="204"/>
      <c r="D196" s="181"/>
    </row>
    <row r="197" spans="2:4">
      <c r="B197" s="159"/>
      <c r="C197" s="204"/>
      <c r="D197" s="181"/>
    </row>
    <row r="198" spans="2:4">
      <c r="B198" s="159"/>
      <c r="C198" s="204"/>
      <c r="D198" s="181"/>
    </row>
    <row r="199" spans="2:4">
      <c r="B199" s="159"/>
      <c r="C199" s="204"/>
      <c r="D199" s="181"/>
    </row>
    <row r="200" spans="2:4">
      <c r="B200" s="159"/>
      <c r="C200" s="204"/>
      <c r="D200" s="181"/>
    </row>
    <row r="201" spans="2:4">
      <c r="B201" s="159"/>
      <c r="C201" s="204"/>
      <c r="D201" s="181"/>
    </row>
    <row r="202" spans="2:4">
      <c r="B202" s="159"/>
      <c r="C202" s="204"/>
      <c r="D202" s="181"/>
    </row>
    <row r="203" spans="2:4">
      <c r="B203" s="159"/>
      <c r="C203" s="204"/>
      <c r="D203" s="181"/>
    </row>
    <row r="204" spans="2:4">
      <c r="B204" s="159"/>
      <c r="C204" s="204"/>
      <c r="D204" s="181"/>
    </row>
    <row r="205" spans="2:4">
      <c r="B205" s="159"/>
      <c r="C205" s="204"/>
      <c r="D205" s="181"/>
    </row>
    <row r="206" spans="2:4">
      <c r="B206" s="159"/>
      <c r="C206" s="204"/>
      <c r="D206" s="181"/>
    </row>
    <row r="207" spans="2:4">
      <c r="B207" s="159"/>
      <c r="C207" s="204"/>
      <c r="D207" s="181"/>
    </row>
    <row r="208" spans="2:4">
      <c r="B208" s="159"/>
      <c r="C208" s="204"/>
      <c r="D208" s="181"/>
    </row>
    <row r="209" spans="2:4">
      <c r="B209" s="159"/>
      <c r="C209" s="204"/>
      <c r="D209" s="181"/>
    </row>
    <row r="210" spans="2:4">
      <c r="B210" s="159"/>
      <c r="C210" s="204"/>
      <c r="D210" s="181"/>
    </row>
    <row r="211" spans="2:4">
      <c r="B211" s="159"/>
      <c r="C211" s="204"/>
      <c r="D211" s="181"/>
    </row>
    <row r="212" spans="2:4">
      <c r="B212" s="159"/>
      <c r="C212" s="204"/>
      <c r="D212" s="181"/>
    </row>
    <row r="213" spans="2:4">
      <c r="B213" s="159"/>
      <c r="C213" s="204"/>
      <c r="D213" s="181"/>
    </row>
    <row r="214" spans="2:4">
      <c r="B214" s="159"/>
      <c r="C214" s="204"/>
      <c r="D214" s="181"/>
    </row>
    <row r="215" spans="2:4">
      <c r="B215" s="159"/>
      <c r="C215" s="204"/>
      <c r="D215" s="181"/>
    </row>
    <row r="216" spans="2:4">
      <c r="B216" s="159"/>
      <c r="C216" s="204"/>
      <c r="D216" s="181"/>
    </row>
    <row r="217" spans="2:4">
      <c r="B217" s="159"/>
      <c r="C217" s="204"/>
      <c r="D217" s="181"/>
    </row>
    <row r="218" spans="2:4">
      <c r="B218" s="159"/>
      <c r="C218" s="204"/>
      <c r="D218" s="181"/>
    </row>
    <row r="219" spans="2:4">
      <c r="B219" s="159"/>
      <c r="C219" s="204"/>
      <c r="D219" s="181"/>
    </row>
    <row r="220" spans="2:4">
      <c r="B220" s="159"/>
      <c r="C220" s="204"/>
      <c r="D220" s="181"/>
    </row>
    <row r="221" spans="2:4">
      <c r="B221" s="159"/>
      <c r="C221" s="204"/>
      <c r="D221" s="181"/>
    </row>
    <row r="222" spans="2:4">
      <c r="B222" s="159"/>
      <c r="C222" s="204"/>
      <c r="D222" s="181"/>
    </row>
    <row r="223" spans="2:4">
      <c r="B223" s="159"/>
      <c r="C223" s="204"/>
      <c r="D223" s="181"/>
    </row>
    <row r="224" spans="2:4">
      <c r="B224" s="159"/>
      <c r="C224" s="204"/>
      <c r="D224" s="181"/>
    </row>
    <row r="225" spans="2:4">
      <c r="B225" s="159"/>
      <c r="C225" s="204"/>
      <c r="D225" s="181"/>
    </row>
    <row r="226" spans="2:4">
      <c r="B226" s="159"/>
      <c r="C226" s="204"/>
      <c r="D226" s="181"/>
    </row>
    <row r="227" spans="2:4">
      <c r="B227" s="159"/>
      <c r="C227" s="204"/>
      <c r="D227" s="181"/>
    </row>
    <row r="228" spans="2:4">
      <c r="B228" s="159"/>
      <c r="C228" s="204"/>
      <c r="D228" s="181"/>
    </row>
    <row r="229" spans="2:4">
      <c r="B229" s="159"/>
      <c r="C229" s="204"/>
      <c r="D229" s="181"/>
    </row>
    <row r="230" spans="2:4">
      <c r="B230" s="159"/>
      <c r="C230" s="204"/>
      <c r="D230" s="181"/>
    </row>
    <row r="231" spans="2:4">
      <c r="B231" s="159"/>
      <c r="C231" s="204"/>
      <c r="D231" s="181"/>
    </row>
    <row r="232" spans="2:4">
      <c r="B232" s="159"/>
      <c r="C232" s="204"/>
      <c r="D232" s="181"/>
    </row>
    <row r="233" spans="2:4">
      <c r="B233" s="159"/>
      <c r="C233" s="204"/>
      <c r="D233" s="181"/>
    </row>
    <row r="234" spans="2:4">
      <c r="B234" s="159"/>
      <c r="C234" s="204"/>
      <c r="D234" s="181"/>
    </row>
    <row r="235" spans="2:4">
      <c r="B235" s="159"/>
      <c r="C235" s="204"/>
      <c r="D235" s="181"/>
    </row>
    <row r="236" spans="2:4">
      <c r="B236" s="159"/>
      <c r="C236" s="204"/>
      <c r="D236" s="181"/>
    </row>
    <row r="237" spans="2:4">
      <c r="B237" s="159"/>
      <c r="C237" s="204"/>
      <c r="D237" s="181"/>
    </row>
    <row r="238" spans="2:4">
      <c r="B238" s="159"/>
      <c r="C238" s="204"/>
      <c r="D238" s="181"/>
    </row>
    <row r="239" spans="2:4">
      <c r="B239" s="159"/>
      <c r="C239" s="204"/>
      <c r="D239" s="181"/>
    </row>
    <row r="240" spans="2:4">
      <c r="B240" s="159"/>
      <c r="C240" s="204"/>
      <c r="D240" s="181"/>
    </row>
    <row r="241" spans="2:4">
      <c r="B241" s="159"/>
      <c r="C241" s="204"/>
      <c r="D241" s="181"/>
    </row>
    <row r="242" spans="2:4">
      <c r="B242" s="159"/>
      <c r="C242" s="204"/>
      <c r="D242" s="181"/>
    </row>
    <row r="243" spans="2:4">
      <c r="B243" s="159"/>
      <c r="C243" s="204"/>
      <c r="D243" s="181"/>
    </row>
    <row r="244" spans="2:4">
      <c r="B244" s="159"/>
      <c r="C244" s="204"/>
      <c r="D244" s="181"/>
    </row>
    <row r="245" spans="2:4">
      <c r="B245" s="159"/>
      <c r="C245" s="204"/>
      <c r="D245" s="181"/>
    </row>
    <row r="246" spans="2:4">
      <c r="B246" s="159"/>
      <c r="C246" s="204"/>
      <c r="D246" s="181"/>
    </row>
    <row r="247" spans="2:4">
      <c r="B247" s="159"/>
      <c r="C247" s="204"/>
      <c r="D247" s="181"/>
    </row>
    <row r="248" spans="2:4">
      <c r="B248" s="159"/>
      <c r="C248" s="204"/>
      <c r="D248" s="181"/>
    </row>
    <row r="249" spans="2:4">
      <c r="B249" s="159"/>
      <c r="C249" s="204"/>
      <c r="D249" s="181"/>
    </row>
    <row r="250" spans="2:4">
      <c r="B250" s="159"/>
      <c r="C250" s="204"/>
      <c r="D250" s="181"/>
    </row>
    <row r="251" spans="2:4">
      <c r="B251" s="159"/>
      <c r="C251" s="204"/>
      <c r="D251" s="181"/>
    </row>
    <row r="252" spans="2:4">
      <c r="B252" s="159"/>
      <c r="C252" s="204"/>
      <c r="D252" s="181"/>
    </row>
    <row r="253" spans="2:4">
      <c r="B253" s="159"/>
      <c r="C253" s="204"/>
      <c r="D253" s="181"/>
    </row>
    <row r="254" spans="2:4">
      <c r="B254" s="159"/>
      <c r="C254" s="204"/>
      <c r="D254" s="181"/>
    </row>
    <row r="255" spans="2:4">
      <c r="B255" s="159"/>
      <c r="C255" s="204"/>
      <c r="D255" s="181"/>
    </row>
    <row r="256" spans="2:4">
      <c r="B256" s="159"/>
      <c r="C256" s="204"/>
      <c r="D256" s="181"/>
    </row>
    <row r="257" spans="2:4">
      <c r="B257" s="159"/>
      <c r="C257" s="204"/>
      <c r="D257" s="181"/>
    </row>
    <row r="258" spans="2:4">
      <c r="B258" s="159"/>
      <c r="C258" s="204"/>
      <c r="D258" s="181"/>
    </row>
    <row r="259" spans="2:4">
      <c r="B259" s="159"/>
      <c r="C259" s="204"/>
      <c r="D259" s="181"/>
    </row>
    <row r="260" spans="2:4">
      <c r="B260" s="159"/>
      <c r="C260" s="204"/>
      <c r="D260" s="181"/>
    </row>
    <row r="261" spans="2:4">
      <c r="B261" s="159"/>
      <c r="C261" s="204"/>
      <c r="D261" s="181"/>
    </row>
    <row r="262" spans="2:4">
      <c r="B262" s="159"/>
      <c r="C262" s="204"/>
      <c r="D262" s="181"/>
    </row>
    <row r="263" spans="2:4">
      <c r="B263" s="159"/>
      <c r="C263" s="204"/>
      <c r="D263" s="181"/>
    </row>
    <row r="264" spans="2:4">
      <c r="B264" s="159"/>
      <c r="C264" s="204"/>
      <c r="D264" s="181"/>
    </row>
    <row r="265" spans="2:4">
      <c r="B265" s="159"/>
      <c r="C265" s="204"/>
      <c r="D265" s="181"/>
    </row>
    <row r="266" spans="2:4">
      <c r="B266" s="159"/>
      <c r="C266" s="204"/>
      <c r="D266" s="181"/>
    </row>
    <row r="267" spans="2:4">
      <c r="B267" s="159"/>
      <c r="C267" s="204"/>
      <c r="D267" s="181"/>
    </row>
    <row r="268" spans="2:4">
      <c r="B268" s="159"/>
      <c r="C268" s="204"/>
      <c r="D268" s="181"/>
    </row>
    <row r="269" spans="2:4">
      <c r="B269" s="159"/>
      <c r="C269" s="204"/>
      <c r="D269" s="181"/>
    </row>
    <row r="270" spans="2:4">
      <c r="B270" s="159"/>
      <c r="C270" s="204"/>
      <c r="D270" s="181"/>
    </row>
    <row r="271" spans="2:4">
      <c r="B271" s="159"/>
      <c r="C271" s="204"/>
      <c r="D271" s="181"/>
    </row>
    <row r="272" spans="2:4">
      <c r="B272" s="159"/>
      <c r="C272" s="204"/>
      <c r="D272" s="181"/>
    </row>
    <row r="273" spans="2:4">
      <c r="B273" s="159"/>
      <c r="C273" s="204"/>
      <c r="D273" s="181"/>
    </row>
    <row r="274" spans="2:4">
      <c r="B274" s="159"/>
      <c r="C274" s="204"/>
      <c r="D274" s="181"/>
    </row>
    <row r="275" spans="2:4">
      <c r="B275" s="159"/>
      <c r="C275" s="204"/>
      <c r="D275" s="181"/>
    </row>
    <row r="276" spans="2:4">
      <c r="B276" s="159"/>
      <c r="C276" s="204"/>
      <c r="D276" s="181"/>
    </row>
    <row r="277" spans="2:4">
      <c r="B277" s="159"/>
      <c r="C277" s="204"/>
      <c r="D277" s="181"/>
    </row>
    <row r="278" spans="2:4">
      <c r="B278" s="159"/>
      <c r="C278" s="204"/>
      <c r="D278" s="181"/>
    </row>
    <row r="279" spans="2:4">
      <c r="B279" s="159"/>
      <c r="C279" s="204"/>
      <c r="D279" s="181"/>
    </row>
    <row r="280" spans="2:4">
      <c r="B280" s="159"/>
      <c r="C280" s="204"/>
      <c r="D280" s="181"/>
    </row>
    <row r="281" spans="2:4">
      <c r="B281" s="159"/>
      <c r="C281" s="204"/>
      <c r="D281" s="181"/>
    </row>
    <row r="282" spans="2:4">
      <c r="B282" s="159"/>
      <c r="C282" s="204"/>
      <c r="D282" s="181"/>
    </row>
    <row r="283" spans="2:4">
      <c r="B283" s="159"/>
      <c r="C283" s="204"/>
      <c r="D283" s="181"/>
    </row>
    <row r="284" spans="2:4">
      <c r="B284" s="159"/>
      <c r="C284" s="204"/>
      <c r="D284" s="181"/>
    </row>
    <row r="285" spans="2:4">
      <c r="B285" s="159"/>
      <c r="C285" s="204"/>
      <c r="D285" s="181"/>
    </row>
    <row r="286" spans="2:4">
      <c r="B286" s="159"/>
      <c r="C286" s="204"/>
      <c r="D286" s="181"/>
    </row>
    <row r="287" spans="2:4">
      <c r="B287" s="159"/>
      <c r="C287" s="204"/>
      <c r="D287" s="181"/>
    </row>
    <row r="288" spans="2:4">
      <c r="B288" s="159"/>
      <c r="C288" s="204"/>
      <c r="D288" s="181"/>
    </row>
    <row r="289" spans="2:4">
      <c r="B289" s="159"/>
      <c r="C289" s="204"/>
      <c r="D289" s="181"/>
    </row>
    <row r="290" spans="2:4">
      <c r="B290" s="159"/>
      <c r="C290" s="204"/>
      <c r="D290" s="181"/>
    </row>
    <row r="291" spans="2:4">
      <c r="B291" s="159"/>
      <c r="C291" s="204"/>
      <c r="D291" s="181"/>
    </row>
    <row r="292" spans="2:4">
      <c r="B292" s="159"/>
      <c r="C292" s="204"/>
      <c r="D292" s="181"/>
    </row>
    <row r="293" spans="2:4">
      <c r="B293" s="159"/>
      <c r="C293" s="204"/>
      <c r="D293" s="181"/>
    </row>
    <row r="294" spans="2:4">
      <c r="B294" s="159"/>
      <c r="C294" s="204"/>
      <c r="D294" s="181"/>
    </row>
    <row r="295" spans="2:4">
      <c r="B295" s="159"/>
      <c r="C295" s="204"/>
      <c r="D295" s="181"/>
    </row>
    <row r="296" spans="2:4">
      <c r="B296" s="159"/>
      <c r="C296" s="204"/>
      <c r="D296" s="181"/>
    </row>
    <row r="297" spans="2:4">
      <c r="B297" s="159"/>
      <c r="C297" s="204"/>
      <c r="D297" s="181"/>
    </row>
    <row r="298" spans="2:4">
      <c r="B298" s="159"/>
      <c r="C298" s="204"/>
      <c r="D298" s="181"/>
    </row>
    <row r="299" spans="2:4">
      <c r="B299" s="159"/>
      <c r="C299" s="204"/>
      <c r="D299" s="181"/>
    </row>
    <row r="300" spans="2:4">
      <c r="B300" s="159"/>
      <c r="C300" s="204"/>
      <c r="D300" s="181"/>
    </row>
    <row r="301" spans="2:4">
      <c r="B301" s="159"/>
      <c r="C301" s="204"/>
      <c r="D301" s="181"/>
    </row>
    <row r="302" spans="2:4">
      <c r="B302" s="159"/>
      <c r="C302" s="204"/>
      <c r="D302" s="181"/>
    </row>
    <row r="303" spans="2:4">
      <c r="B303" s="159"/>
      <c r="C303" s="204"/>
      <c r="D303" s="181"/>
    </row>
    <row r="304" spans="2:4">
      <c r="B304" s="159"/>
      <c r="C304" s="204"/>
      <c r="D304" s="181"/>
    </row>
    <row r="305" spans="2:4">
      <c r="B305" s="159"/>
      <c r="C305" s="204"/>
      <c r="D305" s="181"/>
    </row>
    <row r="306" spans="2:4">
      <c r="B306" s="159"/>
      <c r="C306" s="204"/>
      <c r="D306" s="181"/>
    </row>
    <row r="307" spans="2:4">
      <c r="B307" s="159"/>
      <c r="C307" s="204"/>
      <c r="D307" s="181"/>
    </row>
    <row r="308" spans="2:4">
      <c r="B308" s="159"/>
      <c r="C308" s="204"/>
      <c r="D308" s="181"/>
    </row>
    <row r="309" spans="2:4">
      <c r="B309" s="159"/>
      <c r="C309" s="204"/>
      <c r="D309" s="181"/>
    </row>
    <row r="310" spans="2:4">
      <c r="B310" s="159"/>
      <c r="C310" s="204"/>
      <c r="D310" s="181"/>
    </row>
    <row r="311" spans="2:4">
      <c r="B311" s="159"/>
      <c r="C311" s="204"/>
      <c r="D311" s="181"/>
    </row>
    <row r="312" spans="2:4">
      <c r="B312" s="159"/>
      <c r="C312" s="204"/>
      <c r="D312" s="181"/>
    </row>
    <row r="313" spans="2:4">
      <c r="B313" s="159"/>
      <c r="C313" s="204"/>
      <c r="D313" s="181"/>
    </row>
    <row r="314" spans="2:4">
      <c r="B314" s="159"/>
      <c r="C314" s="204"/>
      <c r="D314" s="181"/>
    </row>
    <row r="315" spans="2:4">
      <c r="B315" s="159"/>
      <c r="C315" s="204"/>
      <c r="D315" s="181"/>
    </row>
    <row r="316" spans="2:4">
      <c r="B316" s="159"/>
      <c r="C316" s="204"/>
      <c r="D316" s="181"/>
    </row>
    <row r="317" spans="2:4">
      <c r="B317" s="159"/>
      <c r="C317" s="204"/>
      <c r="D317" s="181"/>
    </row>
    <row r="318" spans="2:4">
      <c r="B318" s="159"/>
      <c r="C318" s="204"/>
      <c r="D318" s="181"/>
    </row>
    <row r="319" spans="2:4">
      <c r="B319" s="159"/>
      <c r="C319" s="204"/>
      <c r="D319" s="181"/>
    </row>
    <row r="320" spans="2:4">
      <c r="B320" s="159"/>
      <c r="C320" s="204"/>
      <c r="D320" s="181"/>
    </row>
    <row r="321" spans="2:4">
      <c r="B321" s="159"/>
      <c r="C321" s="204"/>
      <c r="D321" s="181"/>
    </row>
    <row r="322" spans="2:4">
      <c r="B322" s="159"/>
      <c r="C322" s="204"/>
      <c r="D322" s="181"/>
    </row>
    <row r="323" spans="2:4">
      <c r="B323" s="159"/>
      <c r="C323" s="204"/>
      <c r="D323" s="181"/>
    </row>
    <row r="324" spans="2:4">
      <c r="B324" s="159"/>
      <c r="C324" s="204"/>
      <c r="D324" s="181"/>
    </row>
    <row r="325" spans="2:4">
      <c r="B325" s="159"/>
      <c r="C325" s="204"/>
      <c r="D325" s="181"/>
    </row>
    <row r="326" spans="2:4">
      <c r="B326" s="159"/>
      <c r="C326" s="204"/>
      <c r="D326" s="181"/>
    </row>
    <row r="327" spans="2:4">
      <c r="B327" s="159"/>
      <c r="C327" s="204"/>
      <c r="D327" s="181"/>
    </row>
    <row r="328" spans="2:4">
      <c r="B328" s="159"/>
      <c r="C328" s="204"/>
      <c r="D328" s="181"/>
    </row>
    <row r="329" spans="2:4">
      <c r="B329" s="159"/>
      <c r="C329" s="204"/>
      <c r="D329" s="181"/>
    </row>
    <row r="330" spans="2:4">
      <c r="B330" s="159"/>
      <c r="C330" s="204"/>
      <c r="D330" s="181"/>
    </row>
    <row r="331" spans="2:4">
      <c r="B331" s="159"/>
      <c r="C331" s="204"/>
      <c r="D331" s="181"/>
    </row>
    <row r="332" spans="2:4">
      <c r="B332" s="159"/>
      <c r="C332" s="204"/>
      <c r="D332" s="181"/>
    </row>
    <row r="333" spans="2:4">
      <c r="B333" s="159"/>
      <c r="C333" s="204"/>
      <c r="D333" s="181"/>
    </row>
    <row r="334" spans="2:4">
      <c r="B334" s="159"/>
      <c r="C334" s="204"/>
      <c r="D334" s="181"/>
    </row>
    <row r="335" spans="2:4">
      <c r="B335" s="159"/>
      <c r="C335" s="204"/>
      <c r="D335" s="181"/>
    </row>
    <row r="336" spans="2:4">
      <c r="B336" s="159"/>
      <c r="C336" s="204"/>
      <c r="D336" s="181"/>
    </row>
    <row r="337" spans="2:4">
      <c r="B337" s="159"/>
      <c r="C337" s="204"/>
      <c r="D337" s="181"/>
    </row>
    <row r="338" spans="2:4">
      <c r="B338" s="159"/>
      <c r="C338" s="204"/>
      <c r="D338" s="181"/>
    </row>
    <row r="339" spans="2:4">
      <c r="B339" s="159"/>
      <c r="C339" s="204"/>
      <c r="D339" s="181"/>
    </row>
    <row r="340" spans="2:4">
      <c r="B340" s="159"/>
      <c r="C340" s="204"/>
      <c r="D340" s="181"/>
    </row>
    <row r="341" spans="2:4">
      <c r="B341" s="159"/>
      <c r="C341" s="204"/>
      <c r="D341" s="181"/>
    </row>
    <row r="342" spans="2:4">
      <c r="B342" s="159"/>
      <c r="C342" s="204"/>
      <c r="D342" s="181"/>
    </row>
    <row r="343" spans="2:4">
      <c r="B343" s="159"/>
      <c r="C343" s="204"/>
      <c r="D343" s="181"/>
    </row>
    <row r="344" spans="2:4">
      <c r="B344" s="159"/>
      <c r="C344" s="204"/>
      <c r="D344" s="181"/>
    </row>
    <row r="345" spans="2:4">
      <c r="B345" s="159"/>
      <c r="C345" s="204"/>
      <c r="D345" s="181"/>
    </row>
    <row r="346" spans="2:4">
      <c r="B346" s="159"/>
      <c r="C346" s="204"/>
      <c r="D346" s="181"/>
    </row>
    <row r="347" spans="2:4">
      <c r="B347" s="159"/>
      <c r="C347" s="204"/>
      <c r="D347" s="181"/>
    </row>
    <row r="348" spans="2:4">
      <c r="B348" s="159"/>
      <c r="C348" s="204"/>
      <c r="D348" s="181"/>
    </row>
    <row r="349" spans="2:4">
      <c r="B349" s="159"/>
      <c r="C349" s="204"/>
      <c r="D349" s="181"/>
    </row>
    <row r="350" spans="2:4">
      <c r="B350" s="159"/>
      <c r="C350" s="204"/>
      <c r="D350" s="181"/>
    </row>
    <row r="351" spans="2:4">
      <c r="B351" s="159"/>
      <c r="C351" s="204"/>
      <c r="D351" s="181"/>
    </row>
    <row r="352" spans="2:4">
      <c r="B352" s="159"/>
      <c r="C352" s="204"/>
      <c r="D352" s="181"/>
    </row>
    <row r="353" spans="2:4">
      <c r="B353" s="159"/>
      <c r="C353" s="204"/>
      <c r="D353" s="181"/>
    </row>
    <row r="354" spans="2:4">
      <c r="B354" s="159"/>
      <c r="C354" s="204"/>
      <c r="D354" s="181"/>
    </row>
    <row r="355" spans="2:4">
      <c r="B355" s="159"/>
      <c r="C355" s="204"/>
      <c r="D355" s="181"/>
    </row>
    <row r="356" spans="2:4">
      <c r="B356" s="159"/>
      <c r="C356" s="204"/>
      <c r="D356" s="181"/>
    </row>
    <row r="357" spans="2:4">
      <c r="B357" s="159"/>
      <c r="C357" s="204"/>
      <c r="D357" s="181"/>
    </row>
    <row r="358" spans="2:4">
      <c r="B358" s="159"/>
      <c r="C358" s="204"/>
      <c r="D358" s="181"/>
    </row>
    <row r="359" spans="2:4">
      <c r="B359" s="159"/>
      <c r="C359" s="204"/>
      <c r="D359" s="181"/>
    </row>
    <row r="360" spans="2:4">
      <c r="B360" s="159"/>
      <c r="C360" s="204"/>
      <c r="D360" s="181"/>
    </row>
    <row r="361" spans="2:4">
      <c r="B361" s="159"/>
      <c r="C361" s="204"/>
      <c r="D361" s="181"/>
    </row>
    <row r="362" spans="2:4">
      <c r="B362" s="159"/>
      <c r="C362" s="204"/>
      <c r="D362" s="181"/>
    </row>
    <row r="363" spans="2:4">
      <c r="B363" s="159"/>
      <c r="C363" s="204"/>
      <c r="D363" s="181"/>
    </row>
    <row r="364" spans="2:4">
      <c r="B364" s="159"/>
      <c r="C364" s="204"/>
      <c r="D364" s="181"/>
    </row>
    <row r="365" spans="2:4">
      <c r="B365" s="159"/>
      <c r="C365" s="204"/>
      <c r="D365" s="181"/>
    </row>
    <row r="366" spans="2:4">
      <c r="B366" s="159"/>
      <c r="C366" s="204"/>
      <c r="D366" s="181"/>
    </row>
    <row r="367" spans="2:4">
      <c r="B367" s="159"/>
      <c r="C367" s="204"/>
      <c r="D367" s="181"/>
    </row>
    <row r="368" spans="2:4">
      <c r="B368" s="159"/>
      <c r="C368" s="204"/>
      <c r="D368" s="181"/>
    </row>
    <row r="369" spans="2:4">
      <c r="B369" s="159"/>
      <c r="C369" s="204"/>
      <c r="D369" s="181"/>
    </row>
    <row r="370" spans="2:4">
      <c r="B370" s="159"/>
      <c r="C370" s="204"/>
      <c r="D370" s="181"/>
    </row>
    <row r="371" spans="2:4">
      <c r="B371" s="159"/>
      <c r="C371" s="204"/>
      <c r="D371" s="181"/>
    </row>
    <row r="372" spans="2:4">
      <c r="B372" s="159"/>
      <c r="C372" s="204"/>
      <c r="D372" s="181"/>
    </row>
    <row r="373" spans="2:4">
      <c r="B373" s="159"/>
      <c r="C373" s="204"/>
      <c r="D373" s="181"/>
    </row>
    <row r="374" spans="2:4">
      <c r="B374" s="159"/>
      <c r="C374" s="204"/>
      <c r="D374" s="181"/>
    </row>
    <row r="375" spans="2:4">
      <c r="B375" s="159"/>
      <c r="C375" s="204"/>
      <c r="D375" s="181"/>
    </row>
    <row r="376" spans="2:4">
      <c r="B376" s="159"/>
      <c r="C376" s="204"/>
      <c r="D376" s="181"/>
    </row>
    <row r="377" spans="2:4">
      <c r="B377" s="159"/>
      <c r="C377" s="204"/>
      <c r="D377" s="181"/>
    </row>
    <row r="378" spans="2:4">
      <c r="B378" s="159"/>
      <c r="C378" s="204"/>
      <c r="D378" s="181"/>
    </row>
    <row r="379" spans="2:4">
      <c r="B379" s="159"/>
      <c r="C379" s="204"/>
      <c r="D379" s="181"/>
    </row>
    <row r="380" spans="2:4">
      <c r="B380" s="159"/>
      <c r="C380" s="204"/>
      <c r="D380" s="181"/>
    </row>
    <row r="381" spans="2:4">
      <c r="B381" s="159"/>
      <c r="C381" s="204"/>
      <c r="D381" s="181"/>
    </row>
    <row r="382" spans="2:4">
      <c r="B382" s="159"/>
      <c r="C382" s="204"/>
      <c r="D382" s="181"/>
    </row>
    <row r="383" spans="2:4">
      <c r="B383" s="159"/>
      <c r="C383" s="204"/>
      <c r="D383" s="181"/>
    </row>
    <row r="384" spans="2:4">
      <c r="B384" s="159"/>
      <c r="C384" s="204"/>
      <c r="D384" s="181"/>
    </row>
    <row r="385" spans="2:4">
      <c r="B385" s="159"/>
      <c r="C385" s="204"/>
      <c r="D385" s="181"/>
    </row>
    <row r="386" spans="2:4">
      <c r="B386" s="159"/>
      <c r="C386" s="204"/>
      <c r="D386" s="181"/>
    </row>
    <row r="387" spans="2:4">
      <c r="B387" s="159"/>
      <c r="C387" s="204"/>
      <c r="D387" s="181"/>
    </row>
    <row r="388" spans="2:4">
      <c r="B388" s="159"/>
      <c r="C388" s="204"/>
      <c r="D388" s="181"/>
    </row>
    <row r="389" spans="2:4">
      <c r="B389" s="159"/>
      <c r="C389" s="204"/>
      <c r="D389" s="181"/>
    </row>
    <row r="390" spans="2:4">
      <c r="B390" s="159"/>
      <c r="C390" s="204"/>
      <c r="D390" s="181"/>
    </row>
    <row r="391" spans="2:4">
      <c r="B391" s="159"/>
      <c r="C391" s="204"/>
      <c r="D391" s="181"/>
    </row>
    <row r="392" spans="2:4">
      <c r="B392" s="159"/>
      <c r="C392" s="204"/>
      <c r="D392" s="181"/>
    </row>
    <row r="393" spans="2:4">
      <c r="B393" s="159"/>
      <c r="C393" s="204"/>
      <c r="D393" s="181"/>
    </row>
    <row r="394" spans="2:4">
      <c r="B394" s="159"/>
      <c r="C394" s="204"/>
      <c r="D394" s="181"/>
    </row>
    <row r="395" spans="2:4">
      <c r="B395" s="159"/>
      <c r="C395" s="204"/>
      <c r="D395" s="181"/>
    </row>
    <row r="396" spans="2:4">
      <c r="B396" s="159"/>
      <c r="C396" s="204"/>
      <c r="D396" s="181"/>
    </row>
    <row r="397" spans="2:4">
      <c r="B397" s="159"/>
      <c r="C397" s="204"/>
      <c r="D397" s="181"/>
    </row>
    <row r="398" spans="2:4">
      <c r="B398" s="159"/>
      <c r="C398" s="204"/>
      <c r="D398" s="181"/>
    </row>
    <row r="399" spans="2:4">
      <c r="B399" s="159"/>
      <c r="C399" s="204"/>
      <c r="D399" s="181"/>
    </row>
    <row r="400" spans="2:4">
      <c r="B400" s="159"/>
      <c r="C400" s="204"/>
      <c r="D400" s="181"/>
    </row>
    <row r="401" spans="2:4">
      <c r="B401" s="159"/>
      <c r="C401" s="204"/>
      <c r="D401" s="181"/>
    </row>
    <row r="402" spans="2:4">
      <c r="B402" s="159"/>
      <c r="C402" s="204"/>
      <c r="D402" s="181"/>
    </row>
    <row r="403" spans="2:4">
      <c r="B403" s="159"/>
      <c r="C403" s="204"/>
      <c r="D403" s="181"/>
    </row>
    <row r="404" spans="2:4">
      <c r="B404" s="159"/>
      <c r="C404" s="204"/>
      <c r="D404" s="181"/>
    </row>
    <row r="405" spans="2:4">
      <c r="B405" s="159"/>
      <c r="C405" s="204"/>
      <c r="D405" s="181"/>
    </row>
    <row r="406" spans="2:4">
      <c r="B406" s="159"/>
      <c r="C406" s="204"/>
      <c r="D406" s="181"/>
    </row>
    <row r="407" spans="2:4">
      <c r="B407" s="159"/>
      <c r="C407" s="204"/>
      <c r="D407" s="181"/>
    </row>
    <row r="408" spans="2:4">
      <c r="B408" s="159"/>
      <c r="C408" s="204"/>
      <c r="D408" s="181"/>
    </row>
    <row r="409" spans="2:4">
      <c r="B409" s="159"/>
      <c r="C409" s="204"/>
      <c r="D409" s="181"/>
    </row>
    <row r="410" spans="2:4">
      <c r="B410" s="159"/>
      <c r="C410" s="204"/>
      <c r="D410" s="181"/>
    </row>
    <row r="411" spans="2:4">
      <c r="B411" s="159"/>
      <c r="C411" s="204"/>
      <c r="D411" s="181"/>
    </row>
    <row r="412" spans="2:4">
      <c r="B412" s="159"/>
      <c r="C412" s="204"/>
      <c r="D412" s="181"/>
    </row>
    <row r="413" spans="2:4">
      <c r="B413" s="159"/>
      <c r="C413" s="204"/>
      <c r="D413" s="181"/>
    </row>
    <row r="414" spans="2:4">
      <c r="B414" s="159"/>
      <c r="C414" s="204"/>
      <c r="D414" s="181"/>
    </row>
    <row r="415" spans="2:4">
      <c r="B415" s="159"/>
      <c r="C415" s="204"/>
      <c r="D415" s="181"/>
    </row>
    <row r="416" spans="2:4">
      <c r="B416" s="159"/>
      <c r="C416" s="204"/>
      <c r="D416" s="181"/>
    </row>
    <row r="417" spans="2:4">
      <c r="B417" s="159"/>
      <c r="C417" s="204"/>
      <c r="D417" s="181"/>
    </row>
    <row r="418" spans="2:4">
      <c r="B418" s="159"/>
      <c r="C418" s="204"/>
      <c r="D418" s="181"/>
    </row>
    <row r="419" spans="2:4">
      <c r="B419" s="159"/>
      <c r="C419" s="204"/>
      <c r="D419" s="181"/>
    </row>
    <row r="420" spans="2:4">
      <c r="B420" s="159"/>
      <c r="C420" s="204"/>
      <c r="D420" s="181"/>
    </row>
    <row r="421" spans="2:4">
      <c r="B421" s="159"/>
      <c r="C421" s="204"/>
      <c r="D421" s="181"/>
    </row>
    <row r="422" spans="2:4">
      <c r="B422" s="159"/>
      <c r="C422" s="204"/>
      <c r="D422" s="181"/>
    </row>
    <row r="423" spans="2:4">
      <c r="B423" s="159"/>
      <c r="C423" s="204"/>
      <c r="D423" s="181"/>
    </row>
    <row r="424" spans="2:4">
      <c r="B424" s="159"/>
      <c r="C424" s="204"/>
      <c r="D424" s="181"/>
    </row>
    <row r="425" spans="2:4">
      <c r="B425" s="159"/>
      <c r="C425" s="204"/>
      <c r="D425" s="181"/>
    </row>
    <row r="426" spans="2:4">
      <c r="B426" s="159"/>
      <c r="C426" s="204"/>
      <c r="D426" s="181"/>
    </row>
    <row r="427" spans="2:4">
      <c r="B427" s="159"/>
      <c r="C427" s="204"/>
      <c r="D427" s="181"/>
    </row>
    <row r="428" spans="2:4">
      <c r="B428" s="159"/>
      <c r="C428" s="204"/>
      <c r="D428" s="181"/>
    </row>
    <row r="429" spans="2:4">
      <c r="B429" s="159"/>
      <c r="C429" s="204"/>
      <c r="D429" s="181"/>
    </row>
    <row r="430" spans="2:4">
      <c r="B430" s="159"/>
      <c r="C430" s="204"/>
      <c r="D430" s="181"/>
    </row>
    <row r="431" spans="2:4">
      <c r="B431" s="159"/>
      <c r="C431" s="204"/>
      <c r="D431" s="181"/>
    </row>
    <row r="432" spans="2:4">
      <c r="B432" s="159"/>
      <c r="C432" s="204"/>
      <c r="D432" s="181"/>
    </row>
    <row r="433" spans="2:4">
      <c r="B433" s="159"/>
      <c r="C433" s="204"/>
      <c r="D433" s="181"/>
    </row>
    <row r="434" spans="2:4">
      <c r="B434" s="159"/>
      <c r="C434" s="204"/>
      <c r="D434" s="181"/>
    </row>
    <row r="435" spans="2:4">
      <c r="B435" s="159"/>
      <c r="C435" s="204"/>
      <c r="D435" s="181"/>
    </row>
    <row r="436" spans="2:4">
      <c r="B436" s="159"/>
      <c r="C436" s="204"/>
      <c r="D436" s="181"/>
    </row>
    <row r="437" spans="2:4">
      <c r="B437" s="159"/>
      <c r="C437" s="204"/>
      <c r="D437" s="181"/>
    </row>
    <row r="438" spans="2:4">
      <c r="B438" s="159"/>
      <c r="C438" s="204"/>
      <c r="D438" s="181"/>
    </row>
    <row r="439" spans="2:4">
      <c r="B439" s="159"/>
      <c r="C439" s="204"/>
      <c r="D439" s="181"/>
    </row>
    <row r="440" spans="2:4">
      <c r="B440" s="159"/>
      <c r="C440" s="204"/>
      <c r="D440" s="181"/>
    </row>
    <row r="441" spans="2:4">
      <c r="B441" s="159"/>
      <c r="C441" s="204"/>
      <c r="D441" s="181"/>
    </row>
    <row r="442" spans="2:4">
      <c r="B442" s="159"/>
      <c r="C442" s="204"/>
      <c r="D442" s="181"/>
    </row>
    <row r="443" spans="2:4">
      <c r="B443" s="159"/>
      <c r="C443" s="204"/>
      <c r="D443" s="181"/>
    </row>
    <row r="444" spans="2:4">
      <c r="B444" s="159"/>
      <c r="C444" s="204"/>
      <c r="D444" s="181"/>
    </row>
    <row r="445" spans="2:4">
      <c r="B445" s="159"/>
      <c r="C445" s="204"/>
      <c r="D445" s="181"/>
    </row>
    <row r="446" spans="2:4">
      <c r="B446" s="159"/>
      <c r="C446" s="204"/>
      <c r="D446" s="181"/>
    </row>
    <row r="447" spans="2:4">
      <c r="B447" s="159"/>
      <c r="C447" s="204"/>
      <c r="D447" s="181"/>
    </row>
    <row r="448" spans="2:4">
      <c r="B448" s="159"/>
      <c r="C448" s="204"/>
      <c r="D448" s="181"/>
    </row>
    <row r="449" spans="2:4">
      <c r="B449" s="159"/>
      <c r="C449" s="204"/>
      <c r="D449" s="181"/>
    </row>
    <row r="450" spans="2:4">
      <c r="B450" s="159"/>
      <c r="C450" s="204"/>
      <c r="D450" s="181"/>
    </row>
    <row r="451" spans="2:4">
      <c r="B451" s="159"/>
      <c r="C451" s="204"/>
      <c r="D451" s="181"/>
    </row>
    <row r="452" spans="2:4">
      <c r="B452" s="159"/>
      <c r="C452" s="204"/>
      <c r="D452" s="181"/>
    </row>
    <row r="453" spans="2:4">
      <c r="B453" s="159"/>
      <c r="C453" s="204"/>
      <c r="D453" s="181"/>
    </row>
    <row r="454" spans="2:4">
      <c r="B454" s="159"/>
      <c r="C454" s="204"/>
      <c r="D454" s="181"/>
    </row>
    <row r="455" spans="2:4">
      <c r="B455" s="159"/>
      <c r="C455" s="204"/>
      <c r="D455" s="181"/>
    </row>
    <row r="456" spans="2:4">
      <c r="B456" s="159"/>
      <c r="C456" s="204"/>
      <c r="D456" s="181"/>
    </row>
    <row r="457" spans="2:4">
      <c r="B457" s="159"/>
      <c r="C457" s="204"/>
      <c r="D457" s="181"/>
    </row>
    <row r="458" spans="2:4">
      <c r="B458" s="159"/>
      <c r="C458" s="204"/>
      <c r="D458" s="181"/>
    </row>
    <row r="459" spans="2:4">
      <c r="B459" s="159"/>
      <c r="C459" s="204"/>
      <c r="D459" s="181"/>
    </row>
    <row r="460" spans="2:4">
      <c r="B460" s="159"/>
      <c r="C460" s="204"/>
      <c r="D460" s="181"/>
    </row>
    <row r="461" spans="2:4">
      <c r="B461" s="159"/>
      <c r="C461" s="204"/>
      <c r="D461" s="181"/>
    </row>
    <row r="462" spans="2:4">
      <c r="B462" s="159"/>
      <c r="C462" s="204"/>
      <c r="D462" s="181"/>
    </row>
    <row r="463" spans="2:4">
      <c r="B463" s="159"/>
      <c r="C463" s="204"/>
      <c r="D463" s="181"/>
    </row>
    <row r="464" spans="2:4">
      <c r="B464" s="159"/>
      <c r="C464" s="204"/>
      <c r="D464" s="181"/>
    </row>
    <row r="465" spans="2:4">
      <c r="B465" s="159"/>
      <c r="C465" s="204"/>
      <c r="D465" s="181"/>
    </row>
    <row r="466" spans="2:4">
      <c r="B466" s="159"/>
      <c r="C466" s="204"/>
      <c r="D466" s="181"/>
    </row>
    <row r="467" spans="2:4">
      <c r="B467" s="159"/>
      <c r="C467" s="204"/>
      <c r="D467" s="181"/>
    </row>
    <row r="468" spans="2:4">
      <c r="B468" s="159"/>
      <c r="C468" s="204"/>
      <c r="D468" s="181"/>
    </row>
    <row r="469" spans="2:4">
      <c r="B469" s="159"/>
      <c r="C469" s="204"/>
      <c r="D469" s="181"/>
    </row>
    <row r="470" spans="2:4">
      <c r="B470" s="159"/>
      <c r="C470" s="204"/>
      <c r="D470" s="181"/>
    </row>
    <row r="471" spans="2:4">
      <c r="B471" s="159"/>
      <c r="C471" s="204"/>
      <c r="D471" s="181"/>
    </row>
    <row r="472" spans="2:4">
      <c r="B472" s="159"/>
      <c r="C472" s="204"/>
      <c r="D472" s="181"/>
    </row>
    <row r="473" spans="2:4">
      <c r="B473" s="159"/>
      <c r="C473" s="204"/>
      <c r="D473" s="181"/>
    </row>
    <row r="474" spans="2:4">
      <c r="B474" s="159"/>
      <c r="C474" s="204"/>
      <c r="D474" s="181"/>
    </row>
    <row r="475" spans="2:4">
      <c r="B475" s="159"/>
      <c r="C475" s="204"/>
      <c r="D475" s="181"/>
    </row>
    <row r="476" spans="2:4">
      <c r="B476" s="159"/>
      <c r="C476" s="204"/>
      <c r="D476" s="181"/>
    </row>
    <row r="477" spans="2:4">
      <c r="B477" s="159"/>
      <c r="C477" s="204"/>
      <c r="D477" s="181"/>
    </row>
    <row r="478" spans="2:4">
      <c r="B478" s="159"/>
      <c r="C478" s="204"/>
      <c r="D478" s="181"/>
    </row>
    <row r="479" spans="2:4">
      <c r="B479" s="159"/>
      <c r="C479" s="204"/>
      <c r="D479" s="181"/>
    </row>
    <row r="480" spans="2:4">
      <c r="B480" s="159"/>
      <c r="C480" s="204"/>
      <c r="D480" s="181"/>
    </row>
    <row r="481" spans="2:4">
      <c r="B481" s="159"/>
      <c r="C481" s="204"/>
      <c r="D481" s="181"/>
    </row>
    <row r="482" spans="2:4">
      <c r="B482" s="159"/>
      <c r="C482" s="204"/>
      <c r="D482" s="181"/>
    </row>
    <row r="483" spans="2:4">
      <c r="B483" s="159"/>
      <c r="C483" s="204"/>
      <c r="D483" s="181"/>
    </row>
    <row r="484" spans="2:4">
      <c r="B484" s="159"/>
      <c r="C484" s="204"/>
      <c r="D484" s="181"/>
    </row>
    <row r="485" spans="2:4">
      <c r="B485" s="159"/>
      <c r="C485" s="204"/>
      <c r="D485" s="181"/>
    </row>
    <row r="486" spans="2:4">
      <c r="B486" s="159"/>
      <c r="C486" s="204"/>
      <c r="D486" s="181"/>
    </row>
    <row r="487" spans="2:4">
      <c r="B487" s="159"/>
      <c r="C487" s="204"/>
      <c r="D487" s="181"/>
    </row>
    <row r="488" spans="2:4">
      <c r="B488" s="159"/>
      <c r="C488" s="204"/>
      <c r="D488" s="181"/>
    </row>
    <row r="489" spans="2:4">
      <c r="B489" s="159"/>
      <c r="C489" s="204"/>
      <c r="D489" s="181"/>
    </row>
    <row r="490" spans="2:4">
      <c r="B490" s="159"/>
      <c r="C490" s="204"/>
      <c r="D490" s="181"/>
    </row>
    <row r="491" spans="2:4">
      <c r="B491" s="159"/>
      <c r="C491" s="204"/>
      <c r="D491" s="181"/>
    </row>
    <row r="492" spans="2:4">
      <c r="B492" s="159"/>
      <c r="C492" s="204"/>
      <c r="D492" s="181"/>
    </row>
    <row r="493" spans="2:4">
      <c r="B493" s="159"/>
      <c r="C493" s="204"/>
      <c r="D493" s="181"/>
    </row>
    <row r="494" spans="2:4">
      <c r="B494" s="159"/>
      <c r="C494" s="204"/>
      <c r="D494" s="181"/>
    </row>
    <row r="495" spans="2:4">
      <c r="B495" s="159"/>
      <c r="C495" s="204"/>
      <c r="D495" s="181"/>
    </row>
    <row r="496" spans="2:4">
      <c r="B496" s="159"/>
      <c r="C496" s="204"/>
      <c r="D496" s="181"/>
    </row>
    <row r="497" spans="2:4">
      <c r="B497" s="159"/>
      <c r="C497" s="204"/>
      <c r="D497" s="181"/>
    </row>
    <row r="498" spans="2:4">
      <c r="B498" s="159"/>
      <c r="C498" s="204"/>
      <c r="D498" s="181"/>
    </row>
    <row r="499" spans="2:4">
      <c r="B499" s="159"/>
      <c r="C499" s="204"/>
      <c r="D499" s="181"/>
    </row>
    <row r="500" spans="2:4">
      <c r="B500" s="159"/>
      <c r="C500" s="204"/>
      <c r="D500" s="181"/>
    </row>
    <row r="501" spans="2:4">
      <c r="B501" s="159"/>
      <c r="C501" s="204"/>
      <c r="D501" s="181"/>
    </row>
    <row r="502" spans="2:4">
      <c r="B502" s="159"/>
      <c r="C502" s="204"/>
      <c r="D502" s="181"/>
    </row>
    <row r="503" spans="2:4">
      <c r="B503" s="159"/>
      <c r="C503" s="204"/>
      <c r="D503" s="181"/>
    </row>
    <row r="504" spans="2:4">
      <c r="B504" s="159"/>
      <c r="C504" s="204"/>
      <c r="D504" s="181"/>
    </row>
    <row r="505" spans="2:4">
      <c r="B505" s="159"/>
      <c r="C505" s="204"/>
      <c r="D505" s="181"/>
    </row>
    <row r="506" spans="2:4">
      <c r="B506" s="159"/>
      <c r="C506" s="204"/>
      <c r="D506" s="181"/>
    </row>
    <row r="507" spans="2:4">
      <c r="B507" s="159"/>
      <c r="C507" s="204"/>
      <c r="D507" s="181"/>
    </row>
    <row r="508" spans="2:4">
      <c r="B508" s="159"/>
      <c r="C508" s="204"/>
      <c r="D508" s="181"/>
    </row>
    <row r="509" spans="2:4">
      <c r="B509" s="159"/>
      <c r="C509" s="204"/>
      <c r="D509" s="181"/>
    </row>
    <row r="510" spans="2:4">
      <c r="B510" s="159"/>
      <c r="C510" s="204"/>
      <c r="D510" s="181"/>
    </row>
    <row r="511" spans="2:4">
      <c r="B511" s="159"/>
      <c r="C511" s="204"/>
      <c r="D511" s="181"/>
    </row>
    <row r="512" spans="2:4">
      <c r="B512" s="159"/>
      <c r="C512" s="204"/>
      <c r="D512" s="181"/>
    </row>
    <row r="513" spans="2:4">
      <c r="B513" s="159"/>
      <c r="C513" s="204"/>
      <c r="D513" s="181"/>
    </row>
    <row r="514" spans="2:4">
      <c r="B514" s="159"/>
      <c r="C514" s="204"/>
      <c r="D514" s="181"/>
    </row>
    <row r="515" spans="2:4">
      <c r="B515" s="159"/>
      <c r="C515" s="204"/>
      <c r="D515" s="181"/>
    </row>
    <row r="516" spans="2:4">
      <c r="B516" s="159"/>
      <c r="C516" s="204"/>
      <c r="D516" s="181"/>
    </row>
    <row r="517" spans="2:4">
      <c r="B517" s="159"/>
      <c r="C517" s="204"/>
      <c r="D517" s="181"/>
    </row>
    <row r="518" spans="2:4">
      <c r="B518" s="159"/>
      <c r="C518" s="204"/>
      <c r="D518" s="181"/>
    </row>
    <row r="519" spans="2:4">
      <c r="B519" s="159"/>
      <c r="C519" s="204"/>
      <c r="D519" s="181"/>
    </row>
    <row r="520" spans="2:4">
      <c r="B520" s="159"/>
      <c r="C520" s="204"/>
      <c r="D520" s="181"/>
    </row>
    <row r="521" spans="2:4">
      <c r="B521" s="159"/>
      <c r="C521" s="204"/>
      <c r="D521" s="181"/>
    </row>
    <row r="522" spans="2:4">
      <c r="B522" s="159"/>
      <c r="C522" s="204"/>
      <c r="D522" s="181"/>
    </row>
    <row r="523" spans="2:4">
      <c r="B523" s="159"/>
      <c r="C523" s="204"/>
      <c r="D523" s="181"/>
    </row>
    <row r="524" spans="2:4">
      <c r="B524" s="159"/>
      <c r="C524" s="204"/>
      <c r="D524" s="181"/>
    </row>
    <row r="525" spans="2:4">
      <c r="B525" s="159"/>
      <c r="C525" s="204"/>
      <c r="D525" s="181"/>
    </row>
    <row r="526" spans="2:4">
      <c r="B526" s="159"/>
      <c r="C526" s="204"/>
      <c r="D526" s="181"/>
    </row>
    <row r="527" spans="2:4">
      <c r="B527" s="159"/>
      <c r="C527" s="204"/>
      <c r="D527" s="181"/>
    </row>
    <row r="528" spans="2:4">
      <c r="B528" s="159"/>
      <c r="C528" s="204"/>
      <c r="D528" s="181"/>
    </row>
    <row r="529" spans="2:4">
      <c r="B529" s="159"/>
      <c r="C529" s="204"/>
      <c r="D529" s="181"/>
    </row>
    <row r="530" spans="2:4">
      <c r="B530" s="159"/>
      <c r="C530" s="204"/>
      <c r="D530" s="181"/>
    </row>
    <row r="531" spans="2:4">
      <c r="B531" s="159"/>
      <c r="C531" s="204"/>
      <c r="D531" s="181"/>
    </row>
    <row r="532" spans="2:4">
      <c r="B532" s="159"/>
      <c r="C532" s="204"/>
      <c r="D532" s="181"/>
    </row>
    <row r="533" spans="2:4">
      <c r="B533" s="159"/>
      <c r="C533" s="204"/>
      <c r="D533" s="181"/>
    </row>
    <row r="534" spans="2:4">
      <c r="B534" s="159"/>
      <c r="C534" s="204"/>
      <c r="D534" s="181"/>
    </row>
    <row r="535" spans="2:4">
      <c r="B535" s="159"/>
      <c r="C535" s="204"/>
      <c r="D535" s="181"/>
    </row>
    <row r="536" spans="2:4">
      <c r="B536" s="159"/>
      <c r="C536" s="204"/>
      <c r="D536" s="181"/>
    </row>
    <row r="537" spans="2:4">
      <c r="B537" s="159"/>
      <c r="C537" s="204"/>
      <c r="D537" s="181"/>
    </row>
    <row r="538" spans="2:4">
      <c r="B538" s="159"/>
      <c r="C538" s="204"/>
      <c r="D538" s="181"/>
    </row>
    <row r="539" spans="2:4">
      <c r="B539" s="159"/>
      <c r="C539" s="204"/>
      <c r="D539" s="181"/>
    </row>
    <row r="540" spans="2:4">
      <c r="B540" s="159"/>
      <c r="C540" s="204"/>
      <c r="D540" s="181"/>
    </row>
    <row r="541" spans="2:4">
      <c r="B541" s="159"/>
      <c r="C541" s="204"/>
      <c r="D541" s="181"/>
    </row>
    <row r="542" spans="2:4">
      <c r="B542" s="159"/>
      <c r="C542" s="204"/>
      <c r="D542" s="181"/>
    </row>
    <row r="543" spans="2:4">
      <c r="B543" s="159"/>
      <c r="C543" s="204"/>
      <c r="D543" s="181"/>
    </row>
    <row r="544" spans="2:4">
      <c r="D544" s="181"/>
    </row>
    <row r="545" spans="4:4">
      <c r="D545" s="181"/>
    </row>
    <row r="546" spans="4:4">
      <c r="D546" s="181"/>
    </row>
    <row r="547" spans="4:4">
      <c r="D547" s="181"/>
    </row>
    <row r="548" spans="4:4">
      <c r="D548" s="181"/>
    </row>
    <row r="549" spans="4:4">
      <c r="D549" s="181"/>
    </row>
    <row r="550" spans="4:4">
      <c r="D550" s="181"/>
    </row>
    <row r="551" spans="4:4">
      <c r="D551" s="181"/>
    </row>
    <row r="552" spans="4:4">
      <c r="D552" s="181"/>
    </row>
    <row r="553" spans="4:4">
      <c r="D553" s="181"/>
    </row>
    <row r="554" spans="4:4">
      <c r="D554" s="181"/>
    </row>
    <row r="555" spans="4:4">
      <c r="D555" s="181"/>
    </row>
    <row r="556" spans="4:4">
      <c r="D556" s="181"/>
    </row>
    <row r="557" spans="4:4">
      <c r="D557" s="181"/>
    </row>
    <row r="558" spans="4:4">
      <c r="D558" s="181"/>
    </row>
    <row r="559" spans="4:4">
      <c r="D559" s="181"/>
    </row>
    <row r="560" spans="4:4">
      <c r="D560" s="181"/>
    </row>
    <row r="561" spans="4:4">
      <c r="D561" s="181"/>
    </row>
    <row r="562" spans="4:4">
      <c r="D562" s="181"/>
    </row>
    <row r="563" spans="4:4">
      <c r="D563" s="181"/>
    </row>
    <row r="564" spans="4:4">
      <c r="D564" s="181"/>
    </row>
    <row r="565" spans="4:4">
      <c r="D565" s="181"/>
    </row>
    <row r="566" spans="4:4">
      <c r="D566" s="181"/>
    </row>
    <row r="567" spans="4:4">
      <c r="D567" s="181"/>
    </row>
    <row r="568" spans="4:4">
      <c r="D568" s="181"/>
    </row>
    <row r="569" spans="4:4">
      <c r="D569" s="181"/>
    </row>
    <row r="570" spans="4:4">
      <c r="D570" s="181"/>
    </row>
    <row r="571" spans="4:4">
      <c r="D571" s="181"/>
    </row>
    <row r="572" spans="4:4">
      <c r="D572" s="181"/>
    </row>
    <row r="573" spans="4:4">
      <c r="D573" s="181"/>
    </row>
    <row r="574" spans="4:4">
      <c r="D574" s="181"/>
    </row>
    <row r="575" spans="4:4">
      <c r="D575" s="181"/>
    </row>
    <row r="576" spans="4:4">
      <c r="D576" s="181"/>
    </row>
    <row r="577" spans="4:4">
      <c r="D577" s="181"/>
    </row>
    <row r="578" spans="4:4">
      <c r="D578" s="181"/>
    </row>
    <row r="579" spans="4:4">
      <c r="D579" s="181"/>
    </row>
    <row r="580" spans="4:4">
      <c r="D580" s="181"/>
    </row>
    <row r="581" spans="4:4">
      <c r="D581" s="181"/>
    </row>
    <row r="582" spans="4:4">
      <c r="D582" s="181"/>
    </row>
    <row r="583" spans="4:4">
      <c r="D583" s="181"/>
    </row>
    <row r="584" spans="4:4">
      <c r="D584" s="181"/>
    </row>
    <row r="585" spans="4:4">
      <c r="D585" s="181"/>
    </row>
    <row r="586" spans="4:4">
      <c r="D586" s="181"/>
    </row>
    <row r="587" spans="4:4">
      <c r="D587" s="181"/>
    </row>
    <row r="588" spans="4:4">
      <c r="D588" s="181"/>
    </row>
    <row r="589" spans="4:4">
      <c r="D589" s="181"/>
    </row>
    <row r="590" spans="4:4">
      <c r="D590" s="181"/>
    </row>
    <row r="591" spans="4:4">
      <c r="D591" s="181"/>
    </row>
    <row r="592" spans="4:4">
      <c r="D592" s="181"/>
    </row>
    <row r="593" spans="4:4">
      <c r="D593" s="181"/>
    </row>
    <row r="594" spans="4:4">
      <c r="D594" s="181"/>
    </row>
    <row r="595" spans="4:4">
      <c r="D595" s="181"/>
    </row>
    <row r="596" spans="4:4">
      <c r="D596" s="181"/>
    </row>
    <row r="597" spans="4:4">
      <c r="D597" s="181"/>
    </row>
    <row r="598" spans="4:4">
      <c r="D598" s="181"/>
    </row>
    <row r="599" spans="4:4">
      <c r="D599" s="181"/>
    </row>
    <row r="600" spans="4:4">
      <c r="D600" s="181"/>
    </row>
    <row r="601" spans="4:4">
      <c r="D601" s="181"/>
    </row>
    <row r="602" spans="4:4">
      <c r="D602" s="181"/>
    </row>
    <row r="603" spans="4:4">
      <c r="D603" s="181"/>
    </row>
    <row r="604" spans="4:4">
      <c r="D604" s="181"/>
    </row>
    <row r="605" spans="4:4">
      <c r="D605" s="181"/>
    </row>
    <row r="606" spans="4:4">
      <c r="D606" s="181"/>
    </row>
    <row r="607" spans="4:4">
      <c r="D607" s="181"/>
    </row>
    <row r="608" spans="4:4">
      <c r="D608" s="181"/>
    </row>
    <row r="609" spans="4:4">
      <c r="D609" s="181"/>
    </row>
    <row r="610" spans="4:4">
      <c r="D610" s="181"/>
    </row>
    <row r="611" spans="4:4">
      <c r="D611" s="181"/>
    </row>
    <row r="612" spans="4:4">
      <c r="D612" s="181"/>
    </row>
    <row r="613" spans="4:4">
      <c r="D613" s="181"/>
    </row>
    <row r="614" spans="4:4">
      <c r="D614" s="181"/>
    </row>
    <row r="615" spans="4:4">
      <c r="D615" s="181"/>
    </row>
    <row r="616" spans="4:4">
      <c r="D616" s="181"/>
    </row>
    <row r="617" spans="4:4">
      <c r="D617" s="181"/>
    </row>
    <row r="618" spans="4:4">
      <c r="D618" s="181"/>
    </row>
    <row r="619" spans="4:4">
      <c r="D619" s="181"/>
    </row>
    <row r="620" spans="4:4">
      <c r="D620" s="181"/>
    </row>
    <row r="621" spans="4:4">
      <c r="D621" s="181"/>
    </row>
    <row r="622" spans="4:4">
      <c r="D622" s="181"/>
    </row>
    <row r="623" spans="4:4">
      <c r="D623" s="181"/>
    </row>
    <row r="624" spans="4:4">
      <c r="D624" s="181"/>
    </row>
    <row r="625" spans="4:4">
      <c r="D625" s="181"/>
    </row>
    <row r="626" spans="4:4">
      <c r="D626" s="181"/>
    </row>
    <row r="627" spans="4:4">
      <c r="D627" s="181"/>
    </row>
    <row r="628" spans="4:4">
      <c r="D628" s="181"/>
    </row>
    <row r="629" spans="4:4">
      <c r="D629" s="181"/>
    </row>
    <row r="630" spans="4:4">
      <c r="D630" s="181"/>
    </row>
    <row r="631" spans="4:4">
      <c r="D631" s="181"/>
    </row>
    <row r="632" spans="4:4">
      <c r="D632" s="181"/>
    </row>
    <row r="633" spans="4:4">
      <c r="D633" s="181"/>
    </row>
    <row r="634" spans="4:4">
      <c r="D634" s="181"/>
    </row>
    <row r="635" spans="4:4">
      <c r="D635" s="181"/>
    </row>
    <row r="636" spans="4:4">
      <c r="D636" s="181"/>
    </row>
    <row r="637" spans="4:4">
      <c r="D637" s="181"/>
    </row>
    <row r="638" spans="4:4">
      <c r="D638" s="181"/>
    </row>
    <row r="639" spans="4:4">
      <c r="D639" s="181"/>
    </row>
    <row r="640" spans="4:4">
      <c r="D640" s="181"/>
    </row>
    <row r="641" spans="4:4">
      <c r="D641" s="181"/>
    </row>
    <row r="642" spans="4:4">
      <c r="D642" s="181"/>
    </row>
    <row r="643" spans="4:4">
      <c r="D643" s="181"/>
    </row>
    <row r="644" spans="4:4">
      <c r="D644" s="181"/>
    </row>
    <row r="645" spans="4:4">
      <c r="D645" s="181"/>
    </row>
    <row r="646" spans="4:4">
      <c r="D646" s="181"/>
    </row>
    <row r="647" spans="4:4">
      <c r="D647" s="181"/>
    </row>
    <row r="648" spans="4:4">
      <c r="D648" s="181"/>
    </row>
    <row r="649" spans="4:4">
      <c r="D649" s="181"/>
    </row>
    <row r="650" spans="4:4">
      <c r="D650" s="181"/>
    </row>
    <row r="651" spans="4:4">
      <c r="D651" s="181"/>
    </row>
    <row r="652" spans="4:4">
      <c r="D652" s="181"/>
    </row>
    <row r="653" spans="4:4">
      <c r="D653" s="181"/>
    </row>
    <row r="654" spans="4:4">
      <c r="D654" s="181"/>
    </row>
    <row r="655" spans="4:4">
      <c r="D655" s="181"/>
    </row>
    <row r="656" spans="4:4">
      <c r="D656" s="181"/>
    </row>
    <row r="657" spans="4:4">
      <c r="D657" s="181"/>
    </row>
    <row r="658" spans="4:4">
      <c r="D658" s="181"/>
    </row>
    <row r="659" spans="4:4">
      <c r="D659" s="181"/>
    </row>
    <row r="660" spans="4:4">
      <c r="D660" s="181"/>
    </row>
    <row r="661" spans="4:4">
      <c r="D661" s="181"/>
    </row>
    <row r="662" spans="4:4">
      <c r="D662" s="181"/>
    </row>
    <row r="663" spans="4:4">
      <c r="D663" s="181"/>
    </row>
    <row r="664" spans="4:4">
      <c r="D664" s="181"/>
    </row>
    <row r="665" spans="4:4">
      <c r="D665" s="181"/>
    </row>
    <row r="666" spans="4:4">
      <c r="D666" s="181"/>
    </row>
    <row r="667" spans="4:4">
      <c r="D667" s="181"/>
    </row>
    <row r="668" spans="4:4">
      <c r="D668" s="181"/>
    </row>
    <row r="669" spans="4:4">
      <c r="D669" s="181"/>
    </row>
    <row r="670" spans="4:4">
      <c r="D670" s="181"/>
    </row>
    <row r="671" spans="4:4">
      <c r="D671" s="181"/>
    </row>
    <row r="672" spans="4:4">
      <c r="D672" s="181"/>
    </row>
    <row r="673" spans="4:4">
      <c r="D673" s="181"/>
    </row>
    <row r="674" spans="4:4">
      <c r="D674" s="181"/>
    </row>
    <row r="675" spans="4:4">
      <c r="D675" s="181"/>
    </row>
    <row r="676" spans="4:4">
      <c r="D676" s="181"/>
    </row>
    <row r="677" spans="4:4">
      <c r="D677" s="181"/>
    </row>
    <row r="678" spans="4:4">
      <c r="D678" s="181"/>
    </row>
    <row r="679" spans="4:4">
      <c r="D679" s="181"/>
    </row>
    <row r="680" spans="4:4">
      <c r="D680" s="181"/>
    </row>
    <row r="681" spans="4:4">
      <c r="D681" s="181"/>
    </row>
    <row r="682" spans="4:4">
      <c r="D682" s="181"/>
    </row>
    <row r="683" spans="4:4">
      <c r="D683" s="181"/>
    </row>
    <row r="684" spans="4:4">
      <c r="D684" s="181"/>
    </row>
    <row r="685" spans="4:4">
      <c r="D685" s="181"/>
    </row>
    <row r="686" spans="4:4">
      <c r="D686" s="181"/>
    </row>
    <row r="687" spans="4:4">
      <c r="D687" s="181"/>
    </row>
    <row r="688" spans="4:4">
      <c r="D688" s="181"/>
    </row>
    <row r="689" spans="4:4">
      <c r="D689" s="181"/>
    </row>
    <row r="690" spans="4:4">
      <c r="D690" s="181"/>
    </row>
    <row r="691" spans="4:4">
      <c r="D691" s="181"/>
    </row>
    <row r="692" spans="4:4">
      <c r="D692" s="181"/>
    </row>
    <row r="693" spans="4:4">
      <c r="D693" s="181"/>
    </row>
    <row r="694" spans="4:4">
      <c r="D694" s="181"/>
    </row>
    <row r="695" spans="4:4">
      <c r="D695" s="181"/>
    </row>
    <row r="696" spans="4:4">
      <c r="D696" s="181"/>
    </row>
    <row r="697" spans="4:4">
      <c r="D697" s="181"/>
    </row>
    <row r="698" spans="4:4">
      <c r="D698" s="181"/>
    </row>
    <row r="699" spans="4:4">
      <c r="D699" s="181"/>
    </row>
    <row r="700" spans="4:4">
      <c r="D700" s="181"/>
    </row>
    <row r="701" spans="4:4">
      <c r="D701" s="181"/>
    </row>
    <row r="702" spans="4:4">
      <c r="D702" s="181"/>
    </row>
    <row r="703" spans="4:4">
      <c r="D703" s="181"/>
    </row>
    <row r="704" spans="4:4">
      <c r="D704" s="181"/>
    </row>
    <row r="705" spans="4:4">
      <c r="D705" s="181"/>
    </row>
    <row r="706" spans="4:4">
      <c r="D706" s="181"/>
    </row>
    <row r="707" spans="4:4">
      <c r="D707" s="181"/>
    </row>
    <row r="708" spans="4:4">
      <c r="D708" s="181"/>
    </row>
    <row r="709" spans="4:4">
      <c r="D709" s="181"/>
    </row>
    <row r="710" spans="4:4">
      <c r="D710" s="181"/>
    </row>
    <row r="711" spans="4:4">
      <c r="D711" s="181"/>
    </row>
    <row r="712" spans="4:4">
      <c r="D712" s="181"/>
    </row>
    <row r="713" spans="4:4">
      <c r="D713" s="181"/>
    </row>
    <row r="714" spans="4:4">
      <c r="D714" s="181"/>
    </row>
    <row r="715" spans="4:4">
      <c r="D715" s="181"/>
    </row>
    <row r="716" spans="4:4">
      <c r="D716" s="181"/>
    </row>
    <row r="717" spans="4:4">
      <c r="D717" s="181"/>
    </row>
    <row r="718" spans="4:4">
      <c r="D718" s="181"/>
    </row>
    <row r="719" spans="4:4">
      <c r="D719" s="181"/>
    </row>
    <row r="720" spans="4:4">
      <c r="D720" s="181"/>
    </row>
    <row r="721" spans="4:4">
      <c r="D721" s="181"/>
    </row>
    <row r="722" spans="4:4">
      <c r="D722" s="181"/>
    </row>
    <row r="723" spans="4:4">
      <c r="D723" s="181"/>
    </row>
    <row r="724" spans="4:4">
      <c r="D724" s="181"/>
    </row>
    <row r="725" spans="4:4">
      <c r="D725" s="181"/>
    </row>
    <row r="726" spans="4:4">
      <c r="D726" s="181"/>
    </row>
    <row r="727" spans="4:4">
      <c r="D727" s="181"/>
    </row>
    <row r="728" spans="4:4">
      <c r="D728" s="181"/>
    </row>
    <row r="729" spans="4:4">
      <c r="D729" s="181"/>
    </row>
    <row r="730" spans="4:4">
      <c r="D730" s="181"/>
    </row>
    <row r="731" spans="4:4">
      <c r="D731" s="181"/>
    </row>
    <row r="732" spans="4:4">
      <c r="D732" s="181"/>
    </row>
    <row r="733" spans="4:4">
      <c r="D733" s="181"/>
    </row>
    <row r="734" spans="4:4">
      <c r="D734" s="181"/>
    </row>
    <row r="735" spans="4:4">
      <c r="D735" s="181"/>
    </row>
    <row r="736" spans="4:4">
      <c r="D736" s="181"/>
    </row>
    <row r="737" spans="4:4">
      <c r="D737" s="181"/>
    </row>
    <row r="738" spans="4:4">
      <c r="D738" s="181"/>
    </row>
    <row r="739" spans="4:4">
      <c r="D739" s="181"/>
    </row>
    <row r="740" spans="4:4">
      <c r="D740" s="181"/>
    </row>
    <row r="741" spans="4:4">
      <c r="D741" s="181"/>
    </row>
    <row r="742" spans="4:4">
      <c r="D742" s="181"/>
    </row>
    <row r="743" spans="4:4">
      <c r="D743" s="181"/>
    </row>
    <row r="744" spans="4:4">
      <c r="D744" s="181"/>
    </row>
    <row r="745" spans="4:4">
      <c r="D745" s="181"/>
    </row>
    <row r="746" spans="4:4">
      <c r="D746" s="181"/>
    </row>
    <row r="747" spans="4:4">
      <c r="D747" s="181"/>
    </row>
    <row r="748" spans="4:4">
      <c r="D748" s="181"/>
    </row>
    <row r="749" spans="4:4">
      <c r="D749" s="181"/>
    </row>
    <row r="750" spans="4:4">
      <c r="D750" s="181"/>
    </row>
    <row r="751" spans="4:4">
      <c r="D751" s="181"/>
    </row>
    <row r="752" spans="4:4">
      <c r="D752" s="181"/>
    </row>
    <row r="753" spans="4:4">
      <c r="D753" s="181"/>
    </row>
    <row r="754" spans="4:4">
      <c r="D754" s="181"/>
    </row>
    <row r="755" spans="4:4">
      <c r="D755" s="181"/>
    </row>
    <row r="756" spans="4:4">
      <c r="D756" s="181"/>
    </row>
    <row r="757" spans="4:4">
      <c r="D757" s="181"/>
    </row>
    <row r="758" spans="4:4">
      <c r="D758" s="181"/>
    </row>
    <row r="759" spans="4:4">
      <c r="D759" s="181"/>
    </row>
    <row r="760" spans="4:4">
      <c r="D760" s="181"/>
    </row>
    <row r="761" spans="4:4">
      <c r="D761" s="181"/>
    </row>
  </sheetData>
  <sheetProtection sheet="1" objects="1" scenarios="1"/>
  <phoneticPr fontId="6" type="noConversion"/>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L8"/>
  <sheetViews>
    <sheetView topLeftCell="B1" workbookViewId="0">
      <selection activeCell="A3" sqref="A3:L8"/>
    </sheetView>
  </sheetViews>
  <sheetFormatPr defaultRowHeight="15"/>
  <cols>
    <col min="1" max="1" width="27.42578125" style="70" bestFit="1" customWidth="1"/>
    <col min="2" max="2" width="29.28515625" style="70" customWidth="1"/>
    <col min="3" max="3" width="16" style="70" customWidth="1"/>
    <col min="4" max="4" width="10.28515625" style="70" customWidth="1"/>
    <col min="5" max="5" width="18.42578125" style="70" customWidth="1"/>
    <col min="6" max="6" width="31.140625" style="70" bestFit="1" customWidth="1"/>
    <col min="7" max="7" width="30.85546875" style="70" bestFit="1" customWidth="1"/>
    <col min="8" max="8" width="32.140625" style="70" bestFit="1" customWidth="1"/>
    <col min="9" max="9" width="31.85546875" style="70" bestFit="1" customWidth="1"/>
    <col min="10" max="10" width="31.5703125" style="70" bestFit="1" customWidth="1"/>
    <col min="11" max="11" width="30.28515625" style="70" bestFit="1" customWidth="1"/>
    <col min="12" max="12" width="30.7109375" style="71" customWidth="1"/>
    <col min="13" max="16384" width="9.140625" style="71"/>
  </cols>
  <sheetData>
    <row r="1" spans="1:12" ht="18">
      <c r="A1" s="120" t="s">
        <v>365</v>
      </c>
      <c r="B1" s="120" t="s">
        <v>368</v>
      </c>
      <c r="C1" s="122" t="s">
        <v>480</v>
      </c>
      <c r="D1" s="120" t="s">
        <v>366</v>
      </c>
      <c r="E1" s="120" t="s">
        <v>370</v>
      </c>
      <c r="F1" s="13" t="s">
        <v>470</v>
      </c>
      <c r="G1" s="13" t="s">
        <v>820</v>
      </c>
      <c r="H1" s="13" t="s">
        <v>832</v>
      </c>
      <c r="I1" s="13" t="s">
        <v>831</v>
      </c>
      <c r="J1" s="13" t="s">
        <v>830</v>
      </c>
      <c r="K1" s="13" t="s">
        <v>829</v>
      </c>
      <c r="L1" s="13" t="s">
        <v>828</v>
      </c>
    </row>
    <row r="2" spans="1:12" ht="34.5">
      <c r="A2" s="120" t="s">
        <v>859</v>
      </c>
      <c r="B2" s="120" t="s">
        <v>367</v>
      </c>
      <c r="C2" s="120" t="s">
        <v>14</v>
      </c>
      <c r="D2" s="120" t="s">
        <v>7</v>
      </c>
      <c r="E2" s="120" t="s">
        <v>369</v>
      </c>
      <c r="F2" s="13" t="s">
        <v>833</v>
      </c>
      <c r="G2" s="13" t="s">
        <v>819</v>
      </c>
      <c r="H2" s="13" t="s">
        <v>823</v>
      </c>
      <c r="I2" s="13" t="s">
        <v>824</v>
      </c>
      <c r="J2" s="13" t="s">
        <v>825</v>
      </c>
      <c r="K2" s="13" t="s">
        <v>826</v>
      </c>
      <c r="L2" s="190" t="s">
        <v>827</v>
      </c>
    </row>
    <row r="3" spans="1:12">
      <c r="A3" s="133" t="s">
        <v>491</v>
      </c>
      <c r="B3" s="254">
        <f t="shared" ref="B3:B8" si="0">SUM(F3:L3)</f>
        <v>788.05417720048888</v>
      </c>
      <c r="C3" s="70" t="s">
        <v>879</v>
      </c>
      <c r="D3" s="70">
        <v>2011</v>
      </c>
      <c r="F3" s="70">
        <v>784.27</v>
      </c>
      <c r="G3" s="272">
        <v>0.21263306240115573</v>
      </c>
      <c r="H3" s="272">
        <v>3.5715441380876811</v>
      </c>
    </row>
    <row r="4" spans="1:12">
      <c r="A4" s="133" t="s">
        <v>492</v>
      </c>
      <c r="B4" s="254">
        <f t="shared" si="0"/>
        <v>706.29502027468766</v>
      </c>
      <c r="C4" s="70" t="s">
        <v>879</v>
      </c>
      <c r="D4" s="70">
        <v>2011</v>
      </c>
      <c r="F4" s="159">
        <v>703</v>
      </c>
      <c r="G4" s="272">
        <v>0.1807833951450506</v>
      </c>
      <c r="H4" s="272">
        <v>3.1142368795427093</v>
      </c>
    </row>
    <row r="5" spans="1:12">
      <c r="A5" s="133" t="s">
        <v>490</v>
      </c>
      <c r="B5" s="254">
        <f t="shared" si="0"/>
        <v>1133.4950119091191</v>
      </c>
      <c r="C5" s="70" t="s">
        <v>879</v>
      </c>
      <c r="D5" s="70">
        <v>2011</v>
      </c>
      <c r="F5" s="70">
        <v>1128.1600000000001</v>
      </c>
      <c r="G5" s="272">
        <v>0.29218970719289283</v>
      </c>
      <c r="H5" s="272">
        <v>5.0428222019262101</v>
      </c>
    </row>
    <row r="6" spans="1:12">
      <c r="A6" s="133" t="s">
        <v>489</v>
      </c>
      <c r="B6" s="254">
        <f t="shared" si="0"/>
        <v>1142.1880554646114</v>
      </c>
      <c r="C6" s="70" t="s">
        <v>879</v>
      </c>
      <c r="D6" s="70">
        <v>2011</v>
      </c>
      <c r="F6" s="70">
        <v>1136.72</v>
      </c>
      <c r="G6" s="272">
        <v>0.29637222373196509</v>
      </c>
      <c r="H6" s="272">
        <v>5.171683240879279</v>
      </c>
    </row>
    <row r="7" spans="1:12">
      <c r="A7" s="133" t="s">
        <v>494</v>
      </c>
      <c r="B7" s="254">
        <f t="shared" si="0"/>
        <v>815.88844652828334</v>
      </c>
      <c r="C7" s="70" t="s">
        <v>879</v>
      </c>
      <c r="D7" s="70">
        <v>2011</v>
      </c>
      <c r="F7" s="70">
        <v>811.89</v>
      </c>
      <c r="G7" s="272">
        <v>0.21626599370398428</v>
      </c>
      <c r="H7" s="272">
        <v>3.7821805345793882</v>
      </c>
    </row>
    <row r="8" spans="1:12">
      <c r="A8" s="133" t="s">
        <v>493</v>
      </c>
      <c r="B8" s="254">
        <f t="shared" si="0"/>
        <v>672.54240344869993</v>
      </c>
      <c r="C8" s="70" t="s">
        <v>879</v>
      </c>
      <c r="D8" s="70">
        <v>2011</v>
      </c>
      <c r="F8" s="70">
        <v>669.37</v>
      </c>
      <c r="G8" s="272">
        <v>0.17937839780976383</v>
      </c>
      <c r="H8" s="272">
        <v>2.9930250508902496</v>
      </c>
    </row>
  </sheetData>
  <sheetProtection sheet="1" objects="1" scenarios="1"/>
  <phoneticPr fontId="6" type="noConversion"/>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dimension ref="A1:Q32"/>
  <sheetViews>
    <sheetView workbookViewId="0">
      <selection activeCell="G33" sqref="G33"/>
    </sheetView>
  </sheetViews>
  <sheetFormatPr defaultRowHeight="15"/>
  <cols>
    <col min="1" max="1" width="21.7109375" style="70" bestFit="1" customWidth="1"/>
    <col min="2" max="2" width="21.7109375" style="70" customWidth="1"/>
    <col min="3" max="3" width="42.140625" style="71" hidden="1" customWidth="1"/>
    <col min="4" max="4" width="30" style="70" bestFit="1" customWidth="1"/>
    <col min="5" max="5" width="34.5703125" style="70" bestFit="1" customWidth="1"/>
    <col min="6" max="6" width="21.7109375" style="70" bestFit="1" customWidth="1"/>
    <col min="7" max="7" width="31.140625" style="70" bestFit="1" customWidth="1"/>
    <col min="8" max="8" width="30.85546875" style="70" bestFit="1" customWidth="1"/>
    <col min="9" max="9" width="32.140625" style="70" bestFit="1" customWidth="1"/>
    <col min="10" max="10" width="31.85546875" style="70" bestFit="1" customWidth="1"/>
    <col min="11" max="11" width="31.5703125" style="70" bestFit="1" customWidth="1"/>
    <col min="12" max="12" width="30.28515625" style="70" bestFit="1" customWidth="1"/>
    <col min="13" max="13" width="32.7109375" style="70" customWidth="1"/>
    <col min="14" max="15" width="9.140625" style="71"/>
    <col min="16" max="16" width="32.85546875" style="71" customWidth="1"/>
    <col min="17" max="17" width="23.7109375" style="71" customWidth="1"/>
    <col min="18" max="16384" width="9.140625" style="71"/>
  </cols>
  <sheetData>
    <row r="1" spans="1:17" ht="18">
      <c r="A1" s="120" t="s">
        <v>371</v>
      </c>
      <c r="B1" s="242" t="s">
        <v>790</v>
      </c>
      <c r="C1" s="205"/>
      <c r="D1" s="120" t="s">
        <v>895</v>
      </c>
      <c r="E1" s="120" t="s">
        <v>897</v>
      </c>
      <c r="F1" s="122" t="s">
        <v>480</v>
      </c>
      <c r="G1" s="13" t="s">
        <v>470</v>
      </c>
      <c r="H1" s="13" t="s">
        <v>820</v>
      </c>
      <c r="I1" s="13" t="s">
        <v>832</v>
      </c>
      <c r="J1" s="13" t="s">
        <v>831</v>
      </c>
      <c r="K1" s="13" t="s">
        <v>830</v>
      </c>
      <c r="L1" s="13" t="s">
        <v>829</v>
      </c>
      <c r="M1" s="13" t="s">
        <v>828</v>
      </c>
    </row>
    <row r="2" spans="1:17" ht="34.5">
      <c r="A2" s="120" t="s">
        <v>194</v>
      </c>
      <c r="B2" s="120" t="s">
        <v>685</v>
      </c>
      <c r="C2" s="205"/>
      <c r="D2" s="120" t="s">
        <v>896</v>
      </c>
      <c r="E2" s="120" t="s">
        <v>898</v>
      </c>
      <c r="F2" s="120" t="s">
        <v>14</v>
      </c>
      <c r="G2" s="13" t="s">
        <v>833</v>
      </c>
      <c r="H2" s="13" t="s">
        <v>819</v>
      </c>
      <c r="I2" s="13" t="s">
        <v>823</v>
      </c>
      <c r="J2" s="13" t="s">
        <v>824</v>
      </c>
      <c r="K2" s="13" t="s">
        <v>825</v>
      </c>
      <c r="L2" s="13" t="s">
        <v>826</v>
      </c>
      <c r="M2" s="190" t="s">
        <v>827</v>
      </c>
      <c r="P2" s="72"/>
      <c r="Q2" s="73"/>
    </row>
    <row r="3" spans="1:17">
      <c r="B3" s="70" t="s">
        <v>900</v>
      </c>
      <c r="C3" s="207" t="str">
        <f>A3&amp;" - "&amp;B3</f>
        <v xml:space="preserve"> - 北    京</v>
      </c>
      <c r="D3" s="277">
        <f>SUM(G3:M3)</f>
        <v>103.04024086489227</v>
      </c>
      <c r="F3" s="255" t="s">
        <v>890</v>
      </c>
      <c r="G3" s="272">
        <v>102.6117767907015</v>
      </c>
      <c r="H3" s="272">
        <v>3.4061951462645096E-2</v>
      </c>
      <c r="I3" s="272">
        <v>0.39440212272812913</v>
      </c>
    </row>
    <row r="4" spans="1:17">
      <c r="B4" s="70" t="s">
        <v>901</v>
      </c>
      <c r="C4" s="207" t="str">
        <f t="shared" ref="C4:C27" si="0">A4&amp;" - "&amp;B4</f>
        <v xml:space="preserve"> - 天    津</v>
      </c>
      <c r="D4" s="277">
        <f t="shared" ref="D4:D32" si="1">SUM(G4:M4)</f>
        <v>115.36400543908064</v>
      </c>
      <c r="F4" s="255" t="s">
        <v>890</v>
      </c>
      <c r="G4" s="272">
        <v>114.80597041223487</v>
      </c>
      <c r="H4" s="272">
        <v>3.2922224320308335E-2</v>
      </c>
      <c r="I4" s="272">
        <v>0.52511280252546844</v>
      </c>
    </row>
    <row r="5" spans="1:17">
      <c r="B5" s="70" t="s">
        <v>902</v>
      </c>
      <c r="C5" s="207" t="str">
        <f t="shared" si="0"/>
        <v xml:space="preserve"> - 河    北</v>
      </c>
      <c r="D5" s="277">
        <f t="shared" si="1"/>
        <v>189.73823050812112</v>
      </c>
      <c r="F5" s="255" t="s">
        <v>890</v>
      </c>
      <c r="G5" s="272">
        <v>189.18107246519133</v>
      </c>
      <c r="H5" s="272">
        <v>3.859929038686627E-2</v>
      </c>
      <c r="I5" s="272">
        <v>0.51855875254291794</v>
      </c>
    </row>
    <row r="6" spans="1:17">
      <c r="B6" s="70" t="s">
        <v>907</v>
      </c>
      <c r="C6" s="207" t="str">
        <f t="shared" si="0"/>
        <v xml:space="preserve"> - 山    西</v>
      </c>
      <c r="D6" s="277">
        <f t="shared" si="1"/>
        <v>141.32180778086646</v>
      </c>
      <c r="F6" s="255" t="s">
        <v>890</v>
      </c>
      <c r="G6" s="272">
        <v>140.71697320126256</v>
      </c>
      <c r="H6" s="272">
        <v>3.4076529455580137E-2</v>
      </c>
      <c r="I6" s="272">
        <v>0.57075805014831615</v>
      </c>
    </row>
    <row r="7" spans="1:17">
      <c r="B7" s="70" t="s">
        <v>891</v>
      </c>
      <c r="C7" s="207" t="str">
        <f t="shared" si="0"/>
        <v xml:space="preserve"> - 内蒙古</v>
      </c>
      <c r="D7" s="277">
        <f t="shared" si="1"/>
        <v>173.60740499599427</v>
      </c>
      <c r="F7" s="255" t="s">
        <v>890</v>
      </c>
      <c r="G7" s="272">
        <v>172.79531452577933</v>
      </c>
      <c r="H7" s="272">
        <v>4.4188241449065378E-2</v>
      </c>
      <c r="I7" s="272">
        <v>0.76790222876588676</v>
      </c>
    </row>
    <row r="8" spans="1:17">
      <c r="B8" s="70" t="s">
        <v>908</v>
      </c>
      <c r="C8" s="207" t="str">
        <f t="shared" si="0"/>
        <v xml:space="preserve"> - 辽    宁</v>
      </c>
      <c r="D8" s="277">
        <f t="shared" si="1"/>
        <v>153.3103606892503</v>
      </c>
      <c r="F8" s="255" t="s">
        <v>890</v>
      </c>
      <c r="G8" s="272">
        <v>152.67806608920506</v>
      </c>
      <c r="H8" s="272">
        <v>3.915586557725937E-2</v>
      </c>
      <c r="I8" s="272">
        <v>0.59313873446797349</v>
      </c>
    </row>
    <row r="9" spans="1:17">
      <c r="B9" s="70" t="s">
        <v>909</v>
      </c>
      <c r="C9" s="207" t="str">
        <f t="shared" si="0"/>
        <v xml:space="preserve"> - 吉    林</v>
      </c>
      <c r="D9" s="277">
        <f t="shared" si="1"/>
        <v>134.82142708072683</v>
      </c>
      <c r="F9" s="255" t="s">
        <v>890</v>
      </c>
      <c r="G9" s="272">
        <v>134.16210659145898</v>
      </c>
      <c r="H9" s="272">
        <v>3.6121946822011392E-2</v>
      </c>
      <c r="I9" s="272">
        <v>0.62319854244583306</v>
      </c>
    </row>
    <row r="10" spans="1:17">
      <c r="B10" s="70" t="s">
        <v>892</v>
      </c>
      <c r="C10" s="207" t="str">
        <f t="shared" si="0"/>
        <v xml:space="preserve"> - 黑龙江</v>
      </c>
      <c r="D10" s="277">
        <f t="shared" si="1"/>
        <v>172.0636457053979</v>
      </c>
      <c r="F10" s="255" t="s">
        <v>890</v>
      </c>
      <c r="G10" s="272">
        <v>171.33232483964468</v>
      </c>
      <c r="H10" s="272">
        <v>4.6653966826228181E-2</v>
      </c>
      <c r="I10" s="272">
        <v>0.68466689892700083</v>
      </c>
    </row>
    <row r="11" spans="1:17">
      <c r="B11" s="70" t="s">
        <v>910</v>
      </c>
      <c r="C11" s="207" t="str">
        <f t="shared" si="0"/>
        <v xml:space="preserve"> - 上    海</v>
      </c>
      <c r="D11" s="277">
        <f t="shared" si="1"/>
        <v>104.5155866673375</v>
      </c>
      <c r="F11" s="255" t="s">
        <v>890</v>
      </c>
      <c r="G11" s="272">
        <v>104.04785500940532</v>
      </c>
      <c r="H11" s="272">
        <v>3.407266228166516E-2</v>
      </c>
      <c r="I11" s="272">
        <v>0.43365899565052279</v>
      </c>
    </row>
    <row r="12" spans="1:17">
      <c r="B12" s="70" t="s">
        <v>911</v>
      </c>
      <c r="C12" s="207" t="str">
        <f t="shared" si="0"/>
        <v xml:space="preserve"> - 江    苏</v>
      </c>
      <c r="D12" s="277">
        <f t="shared" si="1"/>
        <v>107.58570617884577</v>
      </c>
      <c r="F12" s="255" t="s">
        <v>890</v>
      </c>
      <c r="G12" s="272">
        <v>107.05841640909144</v>
      </c>
      <c r="H12" s="272">
        <v>2.8667874049787326E-2</v>
      </c>
      <c r="I12" s="272">
        <v>0.4986218957045413</v>
      </c>
    </row>
    <row r="13" spans="1:17">
      <c r="B13" s="70" t="s">
        <v>912</v>
      </c>
      <c r="C13" s="207" t="str">
        <f t="shared" si="0"/>
        <v xml:space="preserve"> - 浙    江</v>
      </c>
      <c r="D13" s="277">
        <f t="shared" si="1"/>
        <v>123.48352533791068</v>
      </c>
      <c r="F13" s="255" t="s">
        <v>890</v>
      </c>
      <c r="G13" s="272">
        <v>122.85340393420343</v>
      </c>
      <c r="H13" s="272">
        <v>3.3992210126760701E-2</v>
      </c>
      <c r="I13" s="272">
        <v>0.59612919358049288</v>
      </c>
    </row>
    <row r="14" spans="1:17">
      <c r="B14" s="70" t="s">
        <v>913</v>
      </c>
      <c r="C14" s="207" t="str">
        <f t="shared" si="0"/>
        <v xml:space="preserve"> - 安    徽</v>
      </c>
      <c r="D14" s="277">
        <f t="shared" si="1"/>
        <v>106.15749411938944</v>
      </c>
      <c r="F14" s="255" t="s">
        <v>890</v>
      </c>
      <c r="G14" s="272">
        <v>105.64400039258744</v>
      </c>
      <c r="H14" s="272">
        <v>2.8567982976157272E-2</v>
      </c>
      <c r="I14" s="272">
        <v>0.48492574382584547</v>
      </c>
    </row>
    <row r="15" spans="1:17">
      <c r="B15" s="70" t="s">
        <v>914</v>
      </c>
      <c r="C15" s="207" t="str">
        <f t="shared" si="0"/>
        <v xml:space="preserve"> - 福    建</v>
      </c>
      <c r="D15" s="277">
        <f t="shared" si="1"/>
        <v>132.09002574082277</v>
      </c>
      <c r="F15" s="255" t="s">
        <v>890</v>
      </c>
      <c r="G15" s="272">
        <v>131.59567698990782</v>
      </c>
      <c r="H15" s="272">
        <v>3.7589127126230977E-2</v>
      </c>
      <c r="I15" s="272">
        <v>0.45675962378871998</v>
      </c>
    </row>
    <row r="16" spans="1:17">
      <c r="B16" s="70" t="s">
        <v>915</v>
      </c>
      <c r="C16" s="207" t="str">
        <f t="shared" si="0"/>
        <v xml:space="preserve"> - 江    西</v>
      </c>
      <c r="D16" s="277">
        <f t="shared" si="1"/>
        <v>153.68014405527671</v>
      </c>
      <c r="F16" s="255" t="s">
        <v>890</v>
      </c>
      <c r="G16" s="272">
        <v>153.00727985023761</v>
      </c>
      <c r="H16" s="272">
        <v>4.8021328277329002E-2</v>
      </c>
      <c r="I16" s="272">
        <v>0.62484287676179373</v>
      </c>
    </row>
    <row r="17" spans="2:9">
      <c r="B17" s="70" t="s">
        <v>916</v>
      </c>
      <c r="C17" s="207" t="str">
        <f t="shared" si="0"/>
        <v xml:space="preserve"> - 山    东</v>
      </c>
      <c r="D17" s="277">
        <f t="shared" si="1"/>
        <v>121.00572488862528</v>
      </c>
      <c r="F17" s="255" t="s">
        <v>890</v>
      </c>
      <c r="G17" s="272">
        <v>120.43482702218913</v>
      </c>
      <c r="H17" s="272">
        <v>3.2402535180387819E-2</v>
      </c>
      <c r="I17" s="272">
        <v>0.53849533125577376</v>
      </c>
    </row>
    <row r="18" spans="2:9">
      <c r="B18" s="70" t="s">
        <v>917</v>
      </c>
      <c r="C18" s="207" t="str">
        <f t="shared" si="0"/>
        <v xml:space="preserve"> - 河    南</v>
      </c>
      <c r="D18" s="277">
        <f t="shared" si="1"/>
        <v>133.06846970420227</v>
      </c>
      <c r="F18" s="255" t="s">
        <v>890</v>
      </c>
      <c r="G18" s="272">
        <v>132.41686759486416</v>
      </c>
      <c r="H18" s="272">
        <v>3.6235775528517894E-2</v>
      </c>
      <c r="I18" s="272">
        <v>0.61536633380959316</v>
      </c>
    </row>
    <row r="19" spans="2:9">
      <c r="B19" s="70" t="s">
        <v>918</v>
      </c>
      <c r="C19" s="207" t="str">
        <f t="shared" si="0"/>
        <v xml:space="preserve"> - 湖    北</v>
      </c>
      <c r="D19" s="277">
        <f t="shared" si="1"/>
        <v>163.35875504129021</v>
      </c>
      <c r="F19" s="255" t="s">
        <v>890</v>
      </c>
      <c r="G19" s="272">
        <v>162.80831633635532</v>
      </c>
      <c r="H19" s="272">
        <v>4.7928962016159336E-2</v>
      </c>
      <c r="I19" s="272">
        <v>0.50250974291872186</v>
      </c>
    </row>
    <row r="20" spans="2:9">
      <c r="B20" s="70" t="s">
        <v>919</v>
      </c>
      <c r="C20" s="207" t="str">
        <f t="shared" si="0"/>
        <v xml:space="preserve"> - 湖    南</v>
      </c>
      <c r="D20" s="277">
        <f t="shared" si="1"/>
        <v>131.1732139258273</v>
      </c>
      <c r="F20" s="255" t="s">
        <v>890</v>
      </c>
      <c r="G20" s="272">
        <v>130.66471641114259</v>
      </c>
      <c r="H20" s="272">
        <v>3.6865587575349079E-2</v>
      </c>
      <c r="I20" s="272">
        <v>0.47163192710934992</v>
      </c>
    </row>
    <row r="21" spans="2:9">
      <c r="B21" s="70" t="s">
        <v>920</v>
      </c>
      <c r="C21" s="207" t="str">
        <f t="shared" si="0"/>
        <v xml:space="preserve"> - 广    东</v>
      </c>
      <c r="D21" s="277">
        <f t="shared" si="1"/>
        <v>114.59822209003126</v>
      </c>
      <c r="F21" s="255" t="s">
        <v>890</v>
      </c>
      <c r="G21" s="272">
        <v>114.09527601654986</v>
      </c>
      <c r="H21" s="272">
        <v>4.708546291151737E-2</v>
      </c>
      <c r="I21" s="272">
        <v>0.45586061056989213</v>
      </c>
    </row>
    <row r="22" spans="2:9">
      <c r="B22" s="70" t="s">
        <v>921</v>
      </c>
      <c r="C22" s="207" t="str">
        <f t="shared" si="0"/>
        <v xml:space="preserve"> - 广    西</v>
      </c>
      <c r="D22" s="277">
        <f t="shared" si="1"/>
        <v>165.86107787270979</v>
      </c>
      <c r="F22" s="255" t="s">
        <v>890</v>
      </c>
      <c r="G22" s="272">
        <v>165.03900867945535</v>
      </c>
      <c r="H22" s="272">
        <v>4.3555419955562086E-2</v>
      </c>
      <c r="I22" s="272">
        <v>0.77851377329886662</v>
      </c>
    </row>
    <row r="23" spans="2:9">
      <c r="B23" s="70" t="s">
        <v>922</v>
      </c>
      <c r="C23" s="207" t="str">
        <f t="shared" si="0"/>
        <v xml:space="preserve"> - 海    南</v>
      </c>
      <c r="D23" s="277">
        <f t="shared" si="1"/>
        <v>34.667757669818847</v>
      </c>
      <c r="F23" s="255" t="s">
        <v>890</v>
      </c>
      <c r="G23" s="272">
        <v>34.639025514123425</v>
      </c>
      <c r="H23" s="272">
        <v>1.3107735262511518E-2</v>
      </c>
      <c r="I23" s="272">
        <v>1.5624420432913726E-2</v>
      </c>
    </row>
    <row r="24" spans="2:9">
      <c r="B24" s="70" t="s">
        <v>923</v>
      </c>
      <c r="C24" s="207" t="str">
        <f t="shared" si="0"/>
        <v xml:space="preserve"> - 重    庆</v>
      </c>
      <c r="D24" s="277">
        <f t="shared" si="1"/>
        <v>133.80950090011538</v>
      </c>
      <c r="F24" s="255" t="s">
        <v>890</v>
      </c>
      <c r="G24" s="272">
        <v>133.15330869639618</v>
      </c>
      <c r="H24" s="272">
        <v>3.5536263060616344E-2</v>
      </c>
      <c r="I24" s="272">
        <v>0.62065594065859464</v>
      </c>
    </row>
    <row r="25" spans="2:9">
      <c r="B25" s="70" t="s">
        <v>903</v>
      </c>
      <c r="C25" s="207" t="str">
        <f t="shared" si="0"/>
        <v xml:space="preserve"> - 四    川</v>
      </c>
      <c r="D25" s="277">
        <f t="shared" si="1"/>
        <v>147.84053362086016</v>
      </c>
      <c r="F25" s="255" t="s">
        <v>890</v>
      </c>
      <c r="G25" s="272">
        <v>147.31153201759167</v>
      </c>
      <c r="H25" s="272">
        <v>3.5928327807384745E-2</v>
      </c>
      <c r="I25" s="272">
        <v>0.49307327546108382</v>
      </c>
    </row>
    <row r="26" spans="2:9">
      <c r="B26" s="70" t="s">
        <v>904</v>
      </c>
      <c r="C26" s="207" t="str">
        <f t="shared" si="0"/>
        <v xml:space="preserve"> - 贵    州</v>
      </c>
      <c r="D26" s="277">
        <f t="shared" si="1"/>
        <v>151.67235416281943</v>
      </c>
      <c r="F26" s="255" t="s">
        <v>890</v>
      </c>
      <c r="G26" s="272">
        <v>150.92058786707037</v>
      </c>
      <c r="H26" s="272">
        <v>3.981813007145453E-2</v>
      </c>
      <c r="I26" s="272">
        <v>0.7119481656776071</v>
      </c>
    </row>
    <row r="27" spans="2:9">
      <c r="B27" s="70" t="s">
        <v>905</v>
      </c>
      <c r="C27" s="207" t="str">
        <f t="shared" si="0"/>
        <v xml:space="preserve"> - 云    南</v>
      </c>
      <c r="D27" s="277">
        <f t="shared" si="1"/>
        <v>177.15505766618938</v>
      </c>
      <c r="F27" s="255" t="s">
        <v>890</v>
      </c>
      <c r="G27" s="272">
        <v>176.2770910128437</v>
      </c>
      <c r="H27" s="272">
        <v>4.6606028260397961E-2</v>
      </c>
      <c r="I27" s="272">
        <v>0.83136062508529396</v>
      </c>
    </row>
    <row r="28" spans="2:9">
      <c r="B28" s="133" t="s">
        <v>906</v>
      </c>
      <c r="C28" s="207" t="str">
        <f>A28&amp;" - "&amp;B28</f>
        <v xml:space="preserve"> - 陕    西</v>
      </c>
      <c r="D28" s="277">
        <f t="shared" si="1"/>
        <v>127.76681640836362</v>
      </c>
      <c r="F28" s="255" t="s">
        <v>890</v>
      </c>
      <c r="G28" s="272">
        <v>127.14412538803771</v>
      </c>
      <c r="H28" s="272">
        <v>3.4009555035680303E-2</v>
      </c>
      <c r="I28" s="272">
        <v>0.58868146529023335</v>
      </c>
    </row>
    <row r="29" spans="2:9">
      <c r="B29" s="133" t="s">
        <v>924</v>
      </c>
      <c r="C29" s="207" t="str">
        <f>A29&amp;" - "&amp;B29</f>
        <v xml:space="preserve"> - 甘    肃</v>
      </c>
      <c r="D29" s="277">
        <f t="shared" si="1"/>
        <v>122.4836541403415</v>
      </c>
      <c r="F29" s="255" t="s">
        <v>890</v>
      </c>
      <c r="G29" s="272">
        <v>121.94234463699378</v>
      </c>
      <c r="H29" s="272">
        <v>3.2145009169789317E-2</v>
      </c>
      <c r="I29" s="272">
        <v>0.50916449417791665</v>
      </c>
    </row>
    <row r="30" spans="2:9">
      <c r="B30" s="133" t="s">
        <v>925</v>
      </c>
      <c r="C30" s="207" t="str">
        <f>A30&amp;" - "&amp;B30</f>
        <v xml:space="preserve"> - 青    海</v>
      </c>
      <c r="D30" s="277">
        <f t="shared" si="1"/>
        <v>162.11314640360339</v>
      </c>
      <c r="F30" s="255" t="s">
        <v>890</v>
      </c>
      <c r="G30" s="272">
        <v>161.84332310336643</v>
      </c>
      <c r="H30" s="272">
        <v>3.2928473650196813E-2</v>
      </c>
      <c r="I30" s="272">
        <v>0.23689482658676533</v>
      </c>
    </row>
    <row r="31" spans="2:9">
      <c r="B31" s="133" t="s">
        <v>926</v>
      </c>
      <c r="C31" s="207" t="str">
        <f>A31&amp;" - "&amp;B31</f>
        <v xml:space="preserve"> - 宁    夏</v>
      </c>
      <c r="D31" s="277">
        <f t="shared" si="1"/>
        <v>134.61457608631244</v>
      </c>
      <c r="F31" s="255" t="s">
        <v>890</v>
      </c>
      <c r="G31" s="272">
        <v>133.95874566043386</v>
      </c>
      <c r="H31" s="272">
        <v>3.593212578466945E-2</v>
      </c>
      <c r="I31" s="272">
        <v>0.61989830009390268</v>
      </c>
    </row>
    <row r="32" spans="2:9">
      <c r="B32" s="133" t="s">
        <v>927</v>
      </c>
      <c r="C32" s="207" t="str">
        <f>A32&amp;" - "&amp;B32</f>
        <v xml:space="preserve"> - 新    疆</v>
      </c>
      <c r="D32" s="277">
        <f t="shared" si="1"/>
        <v>132.11556859221642</v>
      </c>
      <c r="F32" s="255" t="s">
        <v>890</v>
      </c>
      <c r="G32" s="272">
        <v>131.55171959011665</v>
      </c>
      <c r="H32" s="272">
        <v>3.2956726352451324E-2</v>
      </c>
      <c r="I32" s="272">
        <v>0.53089227574732034</v>
      </c>
    </row>
  </sheetData>
  <sheetProtection sheet="1" objects="1" scenarios="1"/>
  <phoneticPr fontId="6" type="noConversion"/>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Q8"/>
  <sheetViews>
    <sheetView workbookViewId="0">
      <selection activeCell="E26" sqref="E26"/>
    </sheetView>
  </sheetViews>
  <sheetFormatPr defaultRowHeight="15"/>
  <cols>
    <col min="1" max="1" width="21.7109375" style="70" bestFit="1" customWidth="1"/>
    <col min="2" max="2" width="27.42578125" style="70" bestFit="1" customWidth="1"/>
    <col min="3" max="3" width="42.140625" style="71" hidden="1" customWidth="1"/>
    <col min="4" max="4" width="30" style="70" bestFit="1" customWidth="1"/>
    <col min="5" max="5" width="33.7109375" style="70" customWidth="1"/>
    <col min="6" max="6" width="28.140625" style="70" customWidth="1"/>
    <col min="7" max="7" width="31.140625" style="70" bestFit="1" customWidth="1"/>
    <col min="8" max="8" width="30.85546875" style="70" bestFit="1" customWidth="1"/>
    <col min="9" max="9" width="32.140625" style="70" bestFit="1" customWidth="1"/>
    <col min="10" max="10" width="31.85546875" style="70" bestFit="1" customWidth="1"/>
    <col min="11" max="11" width="31.5703125" style="70" bestFit="1" customWidth="1"/>
    <col min="12" max="12" width="30.28515625" style="70" bestFit="1" customWidth="1"/>
    <col min="13" max="13" width="30.28515625" style="70" customWidth="1"/>
    <col min="14" max="15" width="9.140625" style="71"/>
    <col min="16" max="16" width="29.5703125" style="71" customWidth="1"/>
    <col min="17" max="17" width="32.42578125" style="71" customWidth="1"/>
    <col min="18" max="16384" width="9.140625" style="71"/>
  </cols>
  <sheetData>
    <row r="1" spans="1:17" ht="18">
      <c r="A1" s="120" t="s">
        <v>371</v>
      </c>
      <c r="B1" s="242" t="s">
        <v>789</v>
      </c>
      <c r="C1" s="205"/>
      <c r="D1" s="120" t="s">
        <v>368</v>
      </c>
      <c r="E1" s="120" t="s">
        <v>370</v>
      </c>
      <c r="F1" s="122" t="s">
        <v>480</v>
      </c>
      <c r="G1" s="13" t="s">
        <v>470</v>
      </c>
      <c r="H1" s="13" t="s">
        <v>820</v>
      </c>
      <c r="I1" s="13" t="s">
        <v>832</v>
      </c>
      <c r="J1" s="13" t="s">
        <v>831</v>
      </c>
      <c r="K1" s="13" t="s">
        <v>830</v>
      </c>
      <c r="L1" s="13" t="s">
        <v>829</v>
      </c>
      <c r="M1" s="13" t="s">
        <v>828</v>
      </c>
    </row>
    <row r="2" spans="1:17" ht="34.5">
      <c r="A2" s="120" t="s">
        <v>194</v>
      </c>
      <c r="B2" s="120" t="s">
        <v>685</v>
      </c>
      <c r="C2" s="205"/>
      <c r="D2" s="120" t="s">
        <v>367</v>
      </c>
      <c r="E2" s="120" t="s">
        <v>369</v>
      </c>
      <c r="F2" s="120" t="s">
        <v>14</v>
      </c>
      <c r="G2" s="13" t="s">
        <v>833</v>
      </c>
      <c r="H2" s="13" t="s">
        <v>819</v>
      </c>
      <c r="I2" s="13" t="s">
        <v>823</v>
      </c>
      <c r="J2" s="13" t="s">
        <v>824</v>
      </c>
      <c r="K2" s="13" t="s">
        <v>825</v>
      </c>
      <c r="L2" s="13" t="s">
        <v>826</v>
      </c>
      <c r="M2" s="190" t="s">
        <v>827</v>
      </c>
      <c r="P2" s="72"/>
      <c r="Q2" s="73"/>
    </row>
    <row r="3" spans="1:17">
      <c r="A3" s="256" t="s">
        <v>864</v>
      </c>
      <c r="B3" s="133" t="s">
        <v>865</v>
      </c>
      <c r="C3" s="207" t="str">
        <f t="shared" ref="C3:C8" si="0">A3&amp;" - "&amp;B3</f>
        <v>CHP 热电联产 - China 中国</v>
      </c>
      <c r="D3" s="256">
        <v>0.22005</v>
      </c>
      <c r="E3" s="256">
        <v>1</v>
      </c>
      <c r="F3" s="256"/>
    </row>
    <row r="4" spans="1:17">
      <c r="B4" s="133"/>
      <c r="C4" s="207" t="str">
        <f t="shared" si="0"/>
        <v xml:space="preserve"> - </v>
      </c>
    </row>
    <row r="5" spans="1:17">
      <c r="B5" s="133"/>
      <c r="C5" s="207" t="str">
        <f t="shared" si="0"/>
        <v xml:space="preserve"> - </v>
      </c>
    </row>
    <row r="6" spans="1:17">
      <c r="B6" s="133"/>
      <c r="C6" s="207" t="str">
        <f t="shared" si="0"/>
        <v xml:space="preserve"> - </v>
      </c>
    </row>
    <row r="7" spans="1:17">
      <c r="B7" s="133"/>
      <c r="C7" s="207" t="str">
        <f t="shared" si="0"/>
        <v xml:space="preserve"> - </v>
      </c>
    </row>
    <row r="8" spans="1:17">
      <c r="B8" s="133"/>
      <c r="C8" s="207" t="str">
        <f t="shared" si="0"/>
        <v xml:space="preserve"> - </v>
      </c>
    </row>
  </sheetData>
  <sheetProtection sheet="1" objects="1" scenarios="1"/>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1:BX106"/>
  <sheetViews>
    <sheetView showGridLines="0" showRowColHeaders="0" zoomScaleNormal="100" workbookViewId="0">
      <pane ySplit="6" topLeftCell="A7" activePane="bottomLeft" state="frozen"/>
      <selection pane="bottomLeft" activeCell="K17" sqref="K17"/>
    </sheetView>
  </sheetViews>
  <sheetFormatPr defaultRowHeight="15"/>
  <cols>
    <col min="1" max="1" width="1.28515625" style="16" customWidth="1"/>
    <col min="2" max="2" width="3.28515625" style="16" customWidth="1"/>
    <col min="3" max="3" width="1.28515625" style="16" customWidth="1"/>
    <col min="4" max="4" width="30.7109375" style="16" customWidth="1"/>
    <col min="5" max="5" width="23.5703125" style="16" bestFit="1" customWidth="1"/>
    <col min="6" max="6" width="1.28515625" style="16" customWidth="1"/>
    <col min="7" max="7" width="1.28515625" style="79" customWidth="1"/>
    <col min="8" max="8" width="3.28515625" style="16" customWidth="1"/>
    <col min="9" max="9" width="1.28515625" style="16" customWidth="1"/>
    <col min="10" max="10" width="43.85546875" style="16" customWidth="1"/>
    <col min="11" max="11" width="46.42578125" style="16" customWidth="1"/>
    <col min="12" max="12" width="23.5703125" style="16" bestFit="1" customWidth="1"/>
    <col min="13" max="13" width="9.140625" style="16"/>
    <col min="14" max="43" width="9.140625" style="16" customWidth="1"/>
    <col min="44" max="44" width="22.85546875" style="16" customWidth="1"/>
    <col min="45" max="76" width="9.140625" style="16" customWidth="1"/>
    <col min="77" max="16384" width="9.140625" style="16"/>
  </cols>
  <sheetData>
    <row r="1" spans="2:76" s="77" customFormat="1" ht="52.5" customHeight="1">
      <c r="G1" s="78"/>
    </row>
    <row r="2" spans="2:76" ht="22.5">
      <c r="D2" s="17" t="s">
        <v>282</v>
      </c>
      <c r="J2" s="17" t="s">
        <v>402</v>
      </c>
    </row>
    <row r="3" spans="2:76" ht="15.75">
      <c r="D3" s="18" t="s">
        <v>40</v>
      </c>
      <c r="J3" s="18" t="s">
        <v>46</v>
      </c>
      <c r="P3" s="186" t="s">
        <v>692</v>
      </c>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S3" s="187" t="s">
        <v>46</v>
      </c>
      <c r="AT3" s="187"/>
      <c r="AU3" s="187"/>
      <c r="AV3" s="187"/>
      <c r="AW3" s="187"/>
      <c r="AX3" s="187"/>
      <c r="AY3" s="187"/>
      <c r="AZ3" s="187"/>
      <c r="BA3" s="187"/>
      <c r="BB3" s="187"/>
      <c r="BC3" s="187"/>
      <c r="BD3" s="187"/>
      <c r="BE3" s="187"/>
      <c r="BF3" s="187"/>
      <c r="BG3" s="187"/>
      <c r="BH3" s="187"/>
      <c r="BI3" s="187"/>
      <c r="BJ3" s="187"/>
      <c r="BK3" s="187"/>
      <c r="BL3" s="187"/>
      <c r="BM3" s="187"/>
      <c r="BN3" s="187"/>
      <c r="BO3" s="187"/>
      <c r="BP3" s="187"/>
      <c r="BQ3" s="187"/>
      <c r="BR3" s="187"/>
      <c r="BS3" s="187"/>
      <c r="BT3" s="187"/>
      <c r="BU3" s="187"/>
      <c r="BV3" s="187"/>
      <c r="BW3" s="187"/>
    </row>
    <row r="4" spans="2:76" ht="18.75" customHeight="1" thickBot="1">
      <c r="O4" s="16" t="s">
        <v>737</v>
      </c>
      <c r="P4" s="16">
        <v>2</v>
      </c>
      <c r="Q4" s="16">
        <v>6</v>
      </c>
      <c r="R4" s="16">
        <v>7</v>
      </c>
      <c r="S4" s="16">
        <v>8</v>
      </c>
      <c r="T4" s="16">
        <v>9</v>
      </c>
      <c r="U4" s="16">
        <v>10</v>
      </c>
      <c r="V4" s="16">
        <v>11</v>
      </c>
      <c r="W4" s="16">
        <v>12</v>
      </c>
      <c r="X4" s="16">
        <v>13</v>
      </c>
      <c r="Z4" s="16">
        <v>3</v>
      </c>
      <c r="AB4" s="16">
        <v>5</v>
      </c>
      <c r="AU4" s="16">
        <v>2</v>
      </c>
      <c r="AV4" s="16">
        <v>6</v>
      </c>
      <c r="AW4" s="16">
        <v>7</v>
      </c>
      <c r="AX4" s="16">
        <v>8</v>
      </c>
      <c r="AY4" s="16">
        <v>9</v>
      </c>
      <c r="AZ4" s="16">
        <v>10</v>
      </c>
      <c r="BA4" s="16">
        <v>11</v>
      </c>
      <c r="BB4" s="16">
        <v>12</v>
      </c>
      <c r="BC4" s="16">
        <v>13</v>
      </c>
      <c r="BE4" s="16">
        <v>3</v>
      </c>
      <c r="BG4" s="16">
        <v>5</v>
      </c>
    </row>
    <row r="5" spans="2:76" ht="16.5" thickTop="1" thickBot="1">
      <c r="B5" s="88" t="s">
        <v>225</v>
      </c>
      <c r="D5" s="224" t="s">
        <v>758</v>
      </c>
      <c r="E5" s="21" t="s">
        <v>284</v>
      </c>
      <c r="H5" s="88" t="s">
        <v>225</v>
      </c>
      <c r="J5" s="224" t="s">
        <v>758</v>
      </c>
      <c r="K5" s="225" t="s">
        <v>797</v>
      </c>
      <c r="L5" s="21" t="s">
        <v>284</v>
      </c>
      <c r="M5" s="19"/>
      <c r="N5" s="19"/>
      <c r="O5" s="19"/>
      <c r="P5" s="184" t="s">
        <v>693</v>
      </c>
      <c r="Q5" s="184"/>
      <c r="R5" s="184"/>
      <c r="S5" s="184"/>
      <c r="T5" s="184"/>
      <c r="U5" s="184"/>
      <c r="V5" s="184"/>
      <c r="W5" s="184"/>
      <c r="X5" s="184"/>
      <c r="Y5" s="184"/>
      <c r="Z5" s="184"/>
      <c r="AA5" s="184"/>
      <c r="AB5" s="184"/>
      <c r="AC5" s="19"/>
      <c r="AD5" s="182" t="s">
        <v>696</v>
      </c>
      <c r="AE5" s="182"/>
      <c r="AF5" s="182"/>
      <c r="AG5" s="182"/>
      <c r="AH5" s="182"/>
      <c r="AI5" s="182"/>
      <c r="AJ5" s="182"/>
      <c r="AK5" s="182"/>
      <c r="AL5" s="182"/>
      <c r="AM5" s="182"/>
      <c r="AN5" s="182"/>
      <c r="AO5" s="19"/>
      <c r="AP5" s="185" t="s">
        <v>183</v>
      </c>
      <c r="AQ5" s="19"/>
      <c r="AR5" s="19"/>
      <c r="AS5" s="183" t="s">
        <v>202</v>
      </c>
      <c r="AT5" s="19"/>
      <c r="AU5" s="184" t="s">
        <v>709</v>
      </c>
      <c r="AV5" s="184"/>
      <c r="AW5" s="184"/>
      <c r="AX5" s="184"/>
      <c r="AY5" s="184"/>
      <c r="AZ5" s="184"/>
      <c r="BA5" s="184"/>
      <c r="BB5" s="184"/>
      <c r="BC5" s="184"/>
      <c r="BD5" s="184"/>
      <c r="BE5" s="184"/>
      <c r="BF5" s="184"/>
      <c r="BG5" s="184"/>
      <c r="BH5" s="19"/>
      <c r="BI5" s="182" t="s">
        <v>710</v>
      </c>
      <c r="BJ5" s="182"/>
      <c r="BK5" s="182"/>
      <c r="BL5" s="182"/>
      <c r="BM5" s="182"/>
      <c r="BN5" s="182"/>
      <c r="BO5" s="182"/>
      <c r="BP5" s="182"/>
      <c r="BQ5" s="182"/>
      <c r="BR5" s="182"/>
      <c r="BS5" s="19"/>
      <c r="BT5" s="189" t="s">
        <v>711</v>
      </c>
      <c r="BU5" s="189"/>
      <c r="BV5" s="19"/>
      <c r="BW5" s="185" t="s">
        <v>183</v>
      </c>
      <c r="BX5" s="19"/>
    </row>
    <row r="6" spans="2:76" ht="16.5" thickTop="1" thickBot="1">
      <c r="B6" s="88" t="s">
        <v>226</v>
      </c>
      <c r="D6" s="25" t="s">
        <v>733</v>
      </c>
      <c r="E6" s="28" t="s">
        <v>285</v>
      </c>
      <c r="H6" s="88" t="s">
        <v>226</v>
      </c>
      <c r="J6" s="25" t="s">
        <v>757</v>
      </c>
      <c r="K6" s="170" t="s">
        <v>679</v>
      </c>
      <c r="L6" s="28" t="s">
        <v>285</v>
      </c>
      <c r="M6" s="19"/>
      <c r="N6" s="19"/>
      <c r="O6" s="19"/>
      <c r="P6" s="16" t="s">
        <v>694</v>
      </c>
      <c r="Q6" s="19" t="s">
        <v>1</v>
      </c>
      <c r="R6" s="19" t="s">
        <v>2</v>
      </c>
      <c r="S6" s="19" t="s">
        <v>3</v>
      </c>
      <c r="T6" s="19" t="s">
        <v>235</v>
      </c>
      <c r="U6" s="19" t="s">
        <v>236</v>
      </c>
      <c r="V6" s="19" t="s">
        <v>4</v>
      </c>
      <c r="W6" s="19" t="s">
        <v>124</v>
      </c>
      <c r="X6" s="19" t="s">
        <v>695</v>
      </c>
      <c r="Y6" s="19"/>
      <c r="Z6" s="19" t="s">
        <v>873</v>
      </c>
      <c r="AA6" s="19"/>
      <c r="AB6" s="19" t="s">
        <v>697</v>
      </c>
      <c r="AC6" s="19"/>
      <c r="AD6" s="16" t="s">
        <v>694</v>
      </c>
      <c r="AE6" s="19" t="s">
        <v>1</v>
      </c>
      <c r="AF6" s="19" t="s">
        <v>2</v>
      </c>
      <c r="AG6" s="19" t="s">
        <v>3</v>
      </c>
      <c r="AH6" s="19" t="s">
        <v>235</v>
      </c>
      <c r="AI6" s="19" t="s">
        <v>236</v>
      </c>
      <c r="AJ6" s="19" t="s">
        <v>4</v>
      </c>
      <c r="AK6" s="19" t="s">
        <v>124</v>
      </c>
      <c r="AL6" s="19" t="s">
        <v>695</v>
      </c>
      <c r="AM6" s="19"/>
      <c r="AN6" s="19" t="s">
        <v>698</v>
      </c>
      <c r="AO6" s="19"/>
      <c r="AQ6" s="19"/>
      <c r="AR6" s="19" t="s">
        <v>726</v>
      </c>
      <c r="AS6" s="19">
        <f>VLOOKUP('1. Title Sheet(标题页）'!E16,ConsolidationApproachLookupTable,2,FALSE)</f>
        <v>2</v>
      </c>
      <c r="AT6" s="19"/>
      <c r="AU6" s="19" t="s">
        <v>700</v>
      </c>
      <c r="AV6" s="19" t="s">
        <v>701</v>
      </c>
      <c r="AW6" s="19" t="s">
        <v>702</v>
      </c>
      <c r="AX6" s="19" t="s">
        <v>703</v>
      </c>
      <c r="AY6" s="19" t="s">
        <v>704</v>
      </c>
      <c r="AZ6" s="19" t="s">
        <v>705</v>
      </c>
      <c r="BA6" s="19" t="s">
        <v>706</v>
      </c>
      <c r="BB6" s="19" t="s">
        <v>712</v>
      </c>
      <c r="BC6" s="19" t="s">
        <v>707</v>
      </c>
      <c r="BE6" s="19" t="s">
        <v>873</v>
      </c>
      <c r="BG6" s="16" t="s">
        <v>708</v>
      </c>
      <c r="BH6" s="19"/>
      <c r="BI6" s="16" t="s">
        <v>694</v>
      </c>
      <c r="BJ6" s="19" t="s">
        <v>1</v>
      </c>
      <c r="BK6" s="19" t="s">
        <v>2</v>
      </c>
      <c r="BL6" s="19" t="s">
        <v>3</v>
      </c>
      <c r="BM6" s="19" t="s">
        <v>235</v>
      </c>
      <c r="BN6" s="19" t="s">
        <v>236</v>
      </c>
      <c r="BO6" s="19" t="s">
        <v>4</v>
      </c>
      <c r="BP6" s="19" t="s">
        <v>124</v>
      </c>
      <c r="BQ6" s="19"/>
      <c r="BR6" s="19" t="s">
        <v>698</v>
      </c>
      <c r="BT6" s="4" t="s">
        <v>727</v>
      </c>
      <c r="BU6" s="4" t="s">
        <v>738</v>
      </c>
      <c r="BV6" s="19"/>
      <c r="BW6" s="19"/>
      <c r="BX6" s="19"/>
    </row>
    <row r="7" spans="2:76" ht="15.75" thickTop="1">
      <c r="D7" s="137"/>
      <c r="E7" s="209"/>
      <c r="J7" s="34"/>
      <c r="K7" s="178"/>
      <c r="L7" s="141"/>
      <c r="M7" s="19"/>
      <c r="N7" s="19"/>
      <c r="O7" s="19"/>
      <c r="P7" s="19" t="str">
        <f>IF($D7="","",VLOOKUP($D7,'Reference Data - Fuel EFs'!$C:$O,P$4,FALSE))</f>
        <v/>
      </c>
      <c r="Q7" s="19" t="str">
        <f>IF($D7="","",VLOOKUP($D7,'Reference Data - Fuel EFs'!$C:$O,Q$4,FALSE))</f>
        <v/>
      </c>
      <c r="R7" s="19" t="str">
        <f>IF($D7="","",VLOOKUP($D7,'Reference Data - Fuel EFs'!$C:$O,R$4,FALSE))</f>
        <v/>
      </c>
      <c r="S7" s="19" t="str">
        <f>IF($D7="","",VLOOKUP($D7,'Reference Data - Fuel EFs'!$C:$O,S$4,FALSE))</f>
        <v/>
      </c>
      <c r="T7" s="19" t="str">
        <f>IF($D7="","",VLOOKUP($D7,'Reference Data - Fuel EFs'!$C:$O,T$4,FALSE))</f>
        <v/>
      </c>
      <c r="U7" s="19" t="str">
        <f>IF($D7="","",VLOOKUP($D7,'Reference Data - Fuel EFs'!$C:$O,U$4,FALSE))</f>
        <v/>
      </c>
      <c r="V7" s="19" t="str">
        <f>IF($D7="","",VLOOKUP($D7,'Reference Data - Fuel EFs'!$C:$O,V$4,FALSE))</f>
        <v/>
      </c>
      <c r="W7" s="19" t="str">
        <f>IF($D7="","",VLOOKUP($D7,'Reference Data - Fuel EFs'!$C:$O,W$4,FALSE))</f>
        <v/>
      </c>
      <c r="X7" s="19" t="str">
        <f>IF($D7="","",VLOOKUP($D7,'Reference Data - Fuel EFs'!$C:$O,X$4,FALSE))</f>
        <v/>
      </c>
      <c r="Y7" s="19"/>
      <c r="Z7" s="19" t="str">
        <f>IF($D7="","",VLOOKUP($D7,'Reference Data - Fuel EFs'!$C:$O,Z$4,FALSE))</f>
        <v/>
      </c>
      <c r="AA7" s="19"/>
      <c r="AB7" s="19" t="str">
        <f>IF($D7="","",VLOOKUP($D7,'Reference Data - Fuel EFs'!$C:$O,AB$4,FALSE))</f>
        <v/>
      </c>
      <c r="AC7" s="19"/>
      <c r="AD7" s="19" t="str">
        <f>IF($D7="","",($E7*P7)-AN7)</f>
        <v/>
      </c>
      <c r="AE7" s="19" t="str">
        <f>IF($D7="","",IF(Z7="Yes",0,$E7*Q7))</f>
        <v/>
      </c>
      <c r="AF7" s="19" t="str">
        <f t="shared" ref="AF7:AL7" si="0">IF($D7="","",$E7*R7)</f>
        <v/>
      </c>
      <c r="AG7" s="19" t="str">
        <f t="shared" si="0"/>
        <v/>
      </c>
      <c r="AH7" s="19" t="str">
        <f t="shared" si="0"/>
        <v/>
      </c>
      <c r="AI7" s="19" t="str">
        <f t="shared" si="0"/>
        <v/>
      </c>
      <c r="AJ7" s="19" t="str">
        <f t="shared" si="0"/>
        <v/>
      </c>
      <c r="AK7" s="19" t="str">
        <f t="shared" si="0"/>
        <v/>
      </c>
      <c r="AL7" s="19" t="str">
        <f t="shared" si="0"/>
        <v/>
      </c>
      <c r="AM7" s="19"/>
      <c r="AN7" s="19" t="str">
        <f>IF($D7="","",IF(Z7="Yes",Q7*E7,0))</f>
        <v/>
      </c>
      <c r="AO7" s="19"/>
      <c r="AP7" s="19" t="str">
        <f>IF($D7="","",AB7*E7)</f>
        <v/>
      </c>
      <c r="AQ7" s="19"/>
      <c r="AR7" s="19"/>
      <c r="AS7" s="16" t="e">
        <f>INDEX('Dropdown menus'!$A$1:$D$6,MATCH($K7,'Dropdown menus'!$A$1:$A$6,0),$AS$6)</f>
        <v>#N/A</v>
      </c>
      <c r="AT7" s="19"/>
      <c r="AU7" s="19" t="str">
        <f>IF($J7="","",VLOOKUP($J7,'Reference Data - Transport fuel'!$C:$O,AU$4,FALSE))</f>
        <v/>
      </c>
      <c r="AV7" s="19" t="str">
        <f>IF($J7="","",VLOOKUP($J7,'Reference Data - Transport fuel'!$C:$O,AV$4,FALSE))</f>
        <v/>
      </c>
      <c r="AW7" s="19" t="str">
        <f>IF($J7="","",VLOOKUP($J7,'Reference Data - Transport fuel'!$C:$O,AW$4,FALSE))</f>
        <v/>
      </c>
      <c r="AX7" s="19" t="str">
        <f>IF($J7="","",VLOOKUP($J7,'Reference Data - Transport fuel'!$C:$O,AX$4,FALSE))</f>
        <v/>
      </c>
      <c r="AY7" s="19" t="str">
        <f>IF($J7="","",VLOOKUP($J7,'Reference Data - Transport fuel'!$C:$O,AY$4,FALSE))</f>
        <v/>
      </c>
      <c r="AZ7" s="19" t="str">
        <f>IF($J7="","",VLOOKUP($J7,'Reference Data - Transport fuel'!$C:$O,AZ$4,FALSE))</f>
        <v/>
      </c>
      <c r="BA7" s="19" t="str">
        <f>IF($J7="","",VLOOKUP($J7,'Reference Data - Transport fuel'!$C:$O,BA$4,FALSE))</f>
        <v/>
      </c>
      <c r="BB7" s="19" t="str">
        <f>IF($J7="","",VLOOKUP($J7,'Reference Data - Transport fuel'!$C:$O,BB$4,FALSE))</f>
        <v/>
      </c>
      <c r="BC7" s="19" t="str">
        <f>IF($J7="","",VLOOKUP($J7,'Reference Data - Transport fuel'!$C:$O,BC$4,FALSE))</f>
        <v/>
      </c>
      <c r="BD7" s="19"/>
      <c r="BE7" s="19" t="str">
        <f>IF($J7="","",VLOOKUP($J7,'Reference Data - Transport fuel'!$C:$O,BE$4,FALSE))</f>
        <v/>
      </c>
      <c r="BF7" s="19"/>
      <c r="BG7" s="19" t="str">
        <f>IF($J7="","",VLOOKUP($J7,'Reference Data - Transport fuel'!$C:$O,BG$4,FALSE))</f>
        <v/>
      </c>
      <c r="BH7" s="19"/>
      <c r="BI7" s="19" t="str">
        <f>IF($J7="","",IF($AS7=1,(AU7*$L7)-BR7,""))</f>
        <v/>
      </c>
      <c r="BJ7" s="19" t="str">
        <f>IF($J7="","",IF($AS7=1,IF(BE7="Yes",0,AV7*$L7),""))</f>
        <v/>
      </c>
      <c r="BK7" s="19" t="str">
        <f t="shared" ref="BK7:BP7" si="1">IF($J7="","",IF($AS7=1,AW7*$L7,""))</f>
        <v/>
      </c>
      <c r="BL7" s="19" t="str">
        <f t="shared" si="1"/>
        <v/>
      </c>
      <c r="BM7" s="19" t="str">
        <f t="shared" si="1"/>
        <v/>
      </c>
      <c r="BN7" s="19" t="str">
        <f t="shared" si="1"/>
        <v/>
      </c>
      <c r="BO7" s="19" t="str">
        <f t="shared" si="1"/>
        <v/>
      </c>
      <c r="BP7" s="19" t="str">
        <f t="shared" si="1"/>
        <v/>
      </c>
      <c r="BQ7" s="19"/>
      <c r="BR7" s="201" t="str">
        <f>IF($J7="","",IF($AS7=1,IF(BE7="Yes",L7*AV7,0),""))</f>
        <v/>
      </c>
      <c r="BS7" s="188"/>
      <c r="BT7" s="19" t="str">
        <f>IF($J7="","",$L7*BC7)</f>
        <v/>
      </c>
      <c r="BU7" s="19" t="str">
        <f>IF($J7="","",IF($AS7=3,$L7*AU7,""))</f>
        <v/>
      </c>
      <c r="BV7" s="188"/>
      <c r="BW7" s="188" t="str">
        <f>IF($J7="","",IF($AS7=1,L7*BG7,""))</f>
        <v/>
      </c>
      <c r="BX7" s="188"/>
    </row>
    <row r="8" spans="2:76">
      <c r="D8" s="137"/>
      <c r="E8" s="209"/>
      <c r="J8" s="34"/>
      <c r="K8" s="178"/>
      <c r="L8" s="141"/>
      <c r="M8" s="19"/>
      <c r="N8" s="19"/>
      <c r="O8" s="19"/>
      <c r="P8" s="19" t="str">
        <f>IF($D8="","",VLOOKUP($D8,'Reference Data - Fuel EFs'!$C:$O,P$4,FALSE))</f>
        <v/>
      </c>
      <c r="Q8" s="19" t="str">
        <f>IF($D8="","",VLOOKUP($D8,'Reference Data - Fuel EFs'!$C:$O,Q$4,FALSE))</f>
        <v/>
      </c>
      <c r="R8" s="19" t="str">
        <f>IF($D8="","",VLOOKUP($D8,'Reference Data - Fuel EFs'!$C:$O,R$4,FALSE))</f>
        <v/>
      </c>
      <c r="S8" s="19" t="str">
        <f>IF($D8="","",VLOOKUP($D8,'Reference Data - Fuel EFs'!$C:$O,S$4,FALSE))</f>
        <v/>
      </c>
      <c r="T8" s="19" t="str">
        <f>IF($D8="","",VLOOKUP($D8,'Reference Data - Fuel EFs'!$C:$O,T$4,FALSE))</f>
        <v/>
      </c>
      <c r="U8" s="19" t="str">
        <f>IF($D8="","",VLOOKUP($D8,'Reference Data - Fuel EFs'!$C:$O,U$4,FALSE))</f>
        <v/>
      </c>
      <c r="V8" s="19" t="str">
        <f>IF($D8="","",VLOOKUP($D8,'Reference Data - Fuel EFs'!$C:$O,V$4,FALSE))</f>
        <v/>
      </c>
      <c r="W8" s="19" t="str">
        <f>IF($D8="","",VLOOKUP($D8,'Reference Data - Fuel EFs'!$C:$O,W$4,FALSE))</f>
        <v/>
      </c>
      <c r="X8" s="19" t="str">
        <f>IF($D8="","",VLOOKUP($D8,'Reference Data - Fuel EFs'!$C:$O,X$4,FALSE))</f>
        <v/>
      </c>
      <c r="Y8" s="19"/>
      <c r="Z8" s="19" t="str">
        <f>IF($D8="","",VLOOKUP($D8,'Reference Data - Fuel EFs'!$C:$O,Z$4,FALSE))</f>
        <v/>
      </c>
      <c r="AA8" s="19"/>
      <c r="AB8" s="19" t="str">
        <f>IF($D8="","",VLOOKUP($D8,'Reference Data - Fuel EFs'!$C:$O,AB$4,FALSE))</f>
        <v/>
      </c>
      <c r="AC8" s="19"/>
      <c r="AD8" s="19" t="str">
        <f t="shared" ref="AD8:AD71" si="2">IF($D8="","",($E8*P8)-AN8)</f>
        <v/>
      </c>
      <c r="AE8" s="19" t="str">
        <f t="shared" ref="AE8:AE71" si="3">IF($D8="","",IF(Z8="Yes",0,$E8*Q8))</f>
        <v/>
      </c>
      <c r="AF8" s="19" t="str">
        <f t="shared" ref="AF8:AF71" si="4">IF($D8="","",$E8*R8)</f>
        <v/>
      </c>
      <c r="AG8" s="19" t="str">
        <f t="shared" ref="AG8:AG71" si="5">IF($D8="","",$E8*S8)</f>
        <v/>
      </c>
      <c r="AH8" s="19" t="str">
        <f t="shared" ref="AH8:AH71" si="6">IF($D8="","",$E8*T8)</f>
        <v/>
      </c>
      <c r="AI8" s="19" t="str">
        <f t="shared" ref="AI8:AI71" si="7">IF($D8="","",$E8*U8)</f>
        <v/>
      </c>
      <c r="AJ8" s="19" t="str">
        <f t="shared" ref="AJ8:AJ71" si="8">IF($D8="","",$E8*V8)</f>
        <v/>
      </c>
      <c r="AK8" s="19" t="str">
        <f t="shared" ref="AK8:AK71" si="9">IF($D8="","",$E8*W8)</f>
        <v/>
      </c>
      <c r="AL8" s="19" t="str">
        <f t="shared" ref="AL8:AL71" si="10">IF($D8="","",$E8*X8)</f>
        <v/>
      </c>
      <c r="AM8" s="19"/>
      <c r="AN8" s="19" t="str">
        <f t="shared" ref="AN8:AN71" si="11">IF($D8="","",IF(Z8="Yes",Q8*E8,0))</f>
        <v/>
      </c>
      <c r="AO8" s="19"/>
      <c r="AP8" s="19" t="str">
        <f t="shared" ref="AP8:AP71" si="12">IF($D8="","",AB8*E8)</f>
        <v/>
      </c>
      <c r="AQ8" s="19"/>
      <c r="AR8" s="19"/>
      <c r="AS8" s="16" t="e">
        <f>INDEX('Dropdown menus'!$A$1:$D$6,MATCH($K8,'Dropdown menus'!$A$1:$A$6,0),$AS$6)</f>
        <v>#N/A</v>
      </c>
      <c r="AT8" s="19"/>
      <c r="AU8" s="19" t="str">
        <f>IF($J8="","",VLOOKUP($J8,'Reference Data - Transport fuel'!$C:$O,AU$4,FALSE))</f>
        <v/>
      </c>
      <c r="AV8" s="19" t="str">
        <f>IF($J8="","",VLOOKUP($J8,'Reference Data - Transport fuel'!$C:$O,AV$4,FALSE))</f>
        <v/>
      </c>
      <c r="AW8" s="19" t="str">
        <f>IF($J8="","",VLOOKUP($J8,'Reference Data - Transport fuel'!$C:$O,AW$4,FALSE))</f>
        <v/>
      </c>
      <c r="AX8" s="19" t="str">
        <f>IF($J8="","",VLOOKUP($J8,'Reference Data - Transport fuel'!$C:$O,AX$4,FALSE))</f>
        <v/>
      </c>
      <c r="AY8" s="19" t="str">
        <f>IF($J8="","",VLOOKUP($J8,'Reference Data - Transport fuel'!$C:$O,AY$4,FALSE))</f>
        <v/>
      </c>
      <c r="AZ8" s="19" t="str">
        <f>IF($J8="","",VLOOKUP($J8,'Reference Data - Transport fuel'!$C:$O,AZ$4,FALSE))</f>
        <v/>
      </c>
      <c r="BA8" s="19" t="str">
        <f>IF($J8="","",VLOOKUP($J8,'Reference Data - Transport fuel'!$C:$O,BA$4,FALSE))</f>
        <v/>
      </c>
      <c r="BB8" s="19" t="str">
        <f>IF($J8="","",VLOOKUP($J8,'Reference Data - Transport fuel'!$C:$O,BB$4,FALSE))</f>
        <v/>
      </c>
      <c r="BC8" s="19" t="str">
        <f>IF($J8="","",VLOOKUP($J8,'Reference Data - Transport fuel'!$C:$O,BC$4,FALSE))</f>
        <v/>
      </c>
      <c r="BD8" s="19"/>
      <c r="BE8" s="19" t="str">
        <f>IF($J8="","",VLOOKUP($J8,'Reference Data - Transport fuel'!$C:$O,BE$4,FALSE))</f>
        <v/>
      </c>
      <c r="BF8" s="19"/>
      <c r="BG8" s="19" t="str">
        <f>IF($J8="","",VLOOKUP($J8,'Reference Data - Transport fuel'!$C:$O,BG$4,FALSE))</f>
        <v/>
      </c>
      <c r="BH8" s="19"/>
      <c r="BI8" s="19" t="str">
        <f t="shared" ref="BI8:BI71" si="13">IF($J8="","",IF($AS8=1,(AU8*$L8)-BR8,""))</f>
        <v/>
      </c>
      <c r="BJ8" s="19" t="str">
        <f t="shared" ref="BJ8:BJ71" si="14">IF($J8="","",IF($AS8=1,IF(BE8="Yes",0,AV8*$L8),""))</f>
        <v/>
      </c>
      <c r="BK8" s="19" t="str">
        <f t="shared" ref="BK8:BK71" si="15">IF($J8="","",IF($AS8=1,AW8*$L8,""))</f>
        <v/>
      </c>
      <c r="BL8" s="19" t="str">
        <f t="shared" ref="BL8:BL71" si="16">IF($J8="","",IF($AS8=1,AX8*$L8,""))</f>
        <v/>
      </c>
      <c r="BM8" s="19" t="str">
        <f t="shared" ref="BM8:BM71" si="17">IF($J8="","",IF($AS8=1,AY8*$L8,""))</f>
        <v/>
      </c>
      <c r="BN8" s="19" t="str">
        <f t="shared" ref="BN8:BN71" si="18">IF($J8="","",IF($AS8=1,AZ8*$L8,""))</f>
        <v/>
      </c>
      <c r="BO8" s="19" t="str">
        <f t="shared" ref="BO8:BO71" si="19">IF($J8="","",IF($AS8=1,BA8*$L8,""))</f>
        <v/>
      </c>
      <c r="BP8" s="19" t="str">
        <f t="shared" ref="BP8:BP71" si="20">IF($J8="","",IF($AS8=1,BB8*$L8,""))</f>
        <v/>
      </c>
      <c r="BQ8" s="19"/>
      <c r="BR8" s="201" t="str">
        <f t="shared" ref="BR8:BR71" si="21">IF($J8="","",IF($AS8=1,IF(BE8="Yes",L8*AV8,0),""))</f>
        <v/>
      </c>
      <c r="BS8" s="188"/>
      <c r="BT8" s="19" t="str">
        <f t="shared" ref="BT8:BT71" si="22">IF($J8="","",$L8*BC8)</f>
        <v/>
      </c>
      <c r="BU8" s="19" t="str">
        <f t="shared" ref="BU8:BU71" si="23">IF($J8="","",IF($AS8=3,$L8*AU8,""))</f>
        <v/>
      </c>
      <c r="BV8" s="188"/>
      <c r="BW8" s="188" t="str">
        <f t="shared" ref="BW8:BW71" si="24">IF($J8="","",IF($AS8=1,L8*BG8,""))</f>
        <v/>
      </c>
      <c r="BX8" s="188"/>
    </row>
    <row r="9" spans="2:76">
      <c r="D9" s="137"/>
      <c r="E9" s="209"/>
      <c r="J9" s="34"/>
      <c r="K9" s="178"/>
      <c r="L9" s="141"/>
      <c r="M9" s="19"/>
      <c r="N9" s="19"/>
      <c r="O9" s="19"/>
      <c r="P9" s="19" t="str">
        <f>IF($D9="","",VLOOKUP($D9,'Reference Data - Fuel EFs'!$C:$O,P$4,FALSE))</f>
        <v/>
      </c>
      <c r="Q9" s="19" t="str">
        <f>IF($D9="","",VLOOKUP($D9,'Reference Data - Fuel EFs'!$C:$O,Q$4,FALSE))</f>
        <v/>
      </c>
      <c r="R9" s="19" t="str">
        <f>IF($D9="","",VLOOKUP($D9,'Reference Data - Fuel EFs'!$C:$O,R$4,FALSE))</f>
        <v/>
      </c>
      <c r="S9" s="19" t="str">
        <f>IF($D9="","",VLOOKUP($D9,'Reference Data - Fuel EFs'!$C:$O,S$4,FALSE))</f>
        <v/>
      </c>
      <c r="T9" s="19" t="str">
        <f>IF($D9="","",VLOOKUP($D9,'Reference Data - Fuel EFs'!$C:$O,T$4,FALSE))</f>
        <v/>
      </c>
      <c r="U9" s="19" t="str">
        <f>IF($D9="","",VLOOKUP($D9,'Reference Data - Fuel EFs'!$C:$O,U$4,FALSE))</f>
        <v/>
      </c>
      <c r="V9" s="19" t="str">
        <f>IF($D9="","",VLOOKUP($D9,'Reference Data - Fuel EFs'!$C:$O,V$4,FALSE))</f>
        <v/>
      </c>
      <c r="W9" s="19" t="str">
        <f>IF($D9="","",VLOOKUP($D9,'Reference Data - Fuel EFs'!$C:$O,W$4,FALSE))</f>
        <v/>
      </c>
      <c r="X9" s="19" t="str">
        <f>IF($D9="","",VLOOKUP($D9,'Reference Data - Fuel EFs'!$C:$O,X$4,FALSE))</f>
        <v/>
      </c>
      <c r="Y9" s="19"/>
      <c r="Z9" s="19" t="str">
        <f>IF($D9="","",VLOOKUP($D9,'Reference Data - Fuel EFs'!$C:$O,Z$4,FALSE))</f>
        <v/>
      </c>
      <c r="AA9" s="19"/>
      <c r="AB9" s="19" t="str">
        <f>IF($D9="","",VLOOKUP($D9,'Reference Data - Fuel EFs'!$C:$O,AB$4,FALSE))</f>
        <v/>
      </c>
      <c r="AC9" s="19"/>
      <c r="AD9" s="19" t="str">
        <f t="shared" si="2"/>
        <v/>
      </c>
      <c r="AE9" s="19" t="str">
        <f t="shared" si="3"/>
        <v/>
      </c>
      <c r="AF9" s="19" t="str">
        <f t="shared" si="4"/>
        <v/>
      </c>
      <c r="AG9" s="19" t="str">
        <f t="shared" si="5"/>
        <v/>
      </c>
      <c r="AH9" s="19" t="str">
        <f t="shared" si="6"/>
        <v/>
      </c>
      <c r="AI9" s="19" t="str">
        <f t="shared" si="7"/>
        <v/>
      </c>
      <c r="AJ9" s="19" t="str">
        <f t="shared" si="8"/>
        <v/>
      </c>
      <c r="AK9" s="19" t="str">
        <f t="shared" si="9"/>
        <v/>
      </c>
      <c r="AL9" s="19" t="str">
        <f t="shared" si="10"/>
        <v/>
      </c>
      <c r="AM9" s="19"/>
      <c r="AN9" s="19" t="str">
        <f t="shared" si="11"/>
        <v/>
      </c>
      <c r="AO9" s="19"/>
      <c r="AP9" s="19" t="str">
        <f t="shared" si="12"/>
        <v/>
      </c>
      <c r="AQ9" s="19"/>
      <c r="AR9" s="19"/>
      <c r="AS9" s="16" t="e">
        <f>INDEX('Dropdown menus'!$A$1:$D$6,MATCH($K9,'Dropdown menus'!$A$1:$A$6,0),$AS$6)</f>
        <v>#N/A</v>
      </c>
      <c r="AT9" s="19"/>
      <c r="AU9" s="19" t="str">
        <f>IF($J9="","",VLOOKUP($J9,'Reference Data - Transport fuel'!$C:$O,AU$4,FALSE))</f>
        <v/>
      </c>
      <c r="AV9" s="19" t="str">
        <f>IF($J9="","",VLOOKUP($J9,'Reference Data - Transport fuel'!$C:$O,AV$4,FALSE))</f>
        <v/>
      </c>
      <c r="AW9" s="19" t="str">
        <f>IF($J9="","",VLOOKUP($J9,'Reference Data - Transport fuel'!$C:$O,AW$4,FALSE))</f>
        <v/>
      </c>
      <c r="AX9" s="19" t="str">
        <f>IF($J9="","",VLOOKUP($J9,'Reference Data - Transport fuel'!$C:$O,AX$4,FALSE))</f>
        <v/>
      </c>
      <c r="AY9" s="19" t="str">
        <f>IF($J9="","",VLOOKUP($J9,'Reference Data - Transport fuel'!$C:$O,AY$4,FALSE))</f>
        <v/>
      </c>
      <c r="AZ9" s="19" t="str">
        <f>IF($J9="","",VLOOKUP($J9,'Reference Data - Transport fuel'!$C:$O,AZ$4,FALSE))</f>
        <v/>
      </c>
      <c r="BA9" s="19" t="str">
        <f>IF($J9="","",VLOOKUP($J9,'Reference Data - Transport fuel'!$C:$O,BA$4,FALSE))</f>
        <v/>
      </c>
      <c r="BB9" s="19" t="str">
        <f>IF($J9="","",VLOOKUP($J9,'Reference Data - Transport fuel'!$C:$O,BB$4,FALSE))</f>
        <v/>
      </c>
      <c r="BC9" s="19" t="str">
        <f>IF($J9="","",VLOOKUP($J9,'Reference Data - Transport fuel'!$C:$O,BC$4,FALSE))</f>
        <v/>
      </c>
      <c r="BD9" s="19"/>
      <c r="BE9" s="19" t="str">
        <f>IF($J9="","",VLOOKUP($J9,'Reference Data - Transport fuel'!$C:$O,BE$4,FALSE))</f>
        <v/>
      </c>
      <c r="BF9" s="19"/>
      <c r="BG9" s="19" t="str">
        <f>IF($J9="","",VLOOKUP($J9,'Reference Data - Transport fuel'!$C:$O,BG$4,FALSE))</f>
        <v/>
      </c>
      <c r="BH9" s="19"/>
      <c r="BI9" s="19" t="str">
        <f t="shared" si="13"/>
        <v/>
      </c>
      <c r="BJ9" s="19" t="str">
        <f t="shared" si="14"/>
        <v/>
      </c>
      <c r="BK9" s="19" t="str">
        <f t="shared" si="15"/>
        <v/>
      </c>
      <c r="BL9" s="19" t="str">
        <f t="shared" si="16"/>
        <v/>
      </c>
      <c r="BM9" s="19" t="str">
        <f t="shared" si="17"/>
        <v/>
      </c>
      <c r="BN9" s="19" t="str">
        <f t="shared" si="18"/>
        <v/>
      </c>
      <c r="BO9" s="19" t="str">
        <f t="shared" si="19"/>
        <v/>
      </c>
      <c r="BP9" s="19" t="str">
        <f t="shared" si="20"/>
        <v/>
      </c>
      <c r="BQ9" s="19"/>
      <c r="BR9" s="201" t="str">
        <f t="shared" si="21"/>
        <v/>
      </c>
      <c r="BS9" s="188"/>
      <c r="BT9" s="19" t="str">
        <f t="shared" si="22"/>
        <v/>
      </c>
      <c r="BU9" s="19" t="str">
        <f t="shared" si="23"/>
        <v/>
      </c>
      <c r="BV9" s="188"/>
      <c r="BW9" s="188" t="str">
        <f t="shared" si="24"/>
        <v/>
      </c>
      <c r="BX9" s="188"/>
    </row>
    <row r="10" spans="2:76">
      <c r="D10" s="137"/>
      <c r="E10" s="209"/>
      <c r="J10" s="34"/>
      <c r="K10" s="178"/>
      <c r="L10" s="141"/>
      <c r="M10" s="19"/>
      <c r="N10" s="19"/>
      <c r="O10" s="19"/>
      <c r="P10" s="19" t="str">
        <f>IF($D10="","",VLOOKUP($D10,'Reference Data - Fuel EFs'!$C:$O,P$4,FALSE))</f>
        <v/>
      </c>
      <c r="Q10" s="19" t="str">
        <f>IF($D10="","",VLOOKUP($D10,'Reference Data - Fuel EFs'!$C:$O,Q$4,FALSE))</f>
        <v/>
      </c>
      <c r="R10" s="19" t="str">
        <f>IF($D10="","",VLOOKUP($D10,'Reference Data - Fuel EFs'!$C:$O,R$4,FALSE))</f>
        <v/>
      </c>
      <c r="S10" s="19" t="str">
        <f>IF($D10="","",VLOOKUP($D10,'Reference Data - Fuel EFs'!$C:$O,S$4,FALSE))</f>
        <v/>
      </c>
      <c r="T10" s="19" t="str">
        <f>IF($D10="","",VLOOKUP($D10,'Reference Data - Fuel EFs'!$C:$O,T$4,FALSE))</f>
        <v/>
      </c>
      <c r="U10" s="19" t="str">
        <f>IF($D10="","",VLOOKUP($D10,'Reference Data - Fuel EFs'!$C:$O,U$4,FALSE))</f>
        <v/>
      </c>
      <c r="V10" s="19" t="str">
        <f>IF($D10="","",VLOOKUP($D10,'Reference Data - Fuel EFs'!$C:$O,V$4,FALSE))</f>
        <v/>
      </c>
      <c r="W10" s="19" t="str">
        <f>IF($D10="","",VLOOKUP($D10,'Reference Data - Fuel EFs'!$C:$O,W$4,FALSE))</f>
        <v/>
      </c>
      <c r="X10" s="19" t="str">
        <f>IF($D10="","",VLOOKUP($D10,'Reference Data - Fuel EFs'!$C:$O,X$4,FALSE))</f>
        <v/>
      </c>
      <c r="Y10" s="19"/>
      <c r="Z10" s="19" t="str">
        <f>IF($D10="","",VLOOKUP($D10,'Reference Data - Fuel EFs'!$C:$O,Z$4,FALSE))</f>
        <v/>
      </c>
      <c r="AA10" s="19"/>
      <c r="AB10" s="19" t="str">
        <f>IF($D10="","",VLOOKUP($D10,'Reference Data - Fuel EFs'!$C:$O,AB$4,FALSE))</f>
        <v/>
      </c>
      <c r="AC10" s="19"/>
      <c r="AD10" s="19" t="str">
        <f t="shared" si="2"/>
        <v/>
      </c>
      <c r="AE10" s="19" t="str">
        <f t="shared" si="3"/>
        <v/>
      </c>
      <c r="AF10" s="19" t="str">
        <f t="shared" si="4"/>
        <v/>
      </c>
      <c r="AG10" s="19" t="str">
        <f t="shared" si="5"/>
        <v/>
      </c>
      <c r="AH10" s="19" t="str">
        <f t="shared" si="6"/>
        <v/>
      </c>
      <c r="AI10" s="19" t="str">
        <f t="shared" si="7"/>
        <v/>
      </c>
      <c r="AJ10" s="19" t="str">
        <f t="shared" si="8"/>
        <v/>
      </c>
      <c r="AK10" s="19" t="str">
        <f t="shared" si="9"/>
        <v/>
      </c>
      <c r="AL10" s="19" t="str">
        <f t="shared" si="10"/>
        <v/>
      </c>
      <c r="AM10" s="19"/>
      <c r="AN10" s="19" t="str">
        <f t="shared" si="11"/>
        <v/>
      </c>
      <c r="AO10" s="19"/>
      <c r="AP10" s="19" t="str">
        <f t="shared" si="12"/>
        <v/>
      </c>
      <c r="AQ10" s="19"/>
      <c r="AR10" s="19"/>
      <c r="AS10" s="16" t="e">
        <f>INDEX('Dropdown menus'!$A$1:$D$6,MATCH($K10,'Dropdown menus'!$A$1:$A$6,0),$AS$6)</f>
        <v>#N/A</v>
      </c>
      <c r="AT10" s="19"/>
      <c r="AU10" s="19" t="str">
        <f>IF($J10="","",VLOOKUP($J10,'Reference Data - Transport fuel'!$C:$O,AU$4,FALSE))</f>
        <v/>
      </c>
      <c r="AV10" s="19" t="str">
        <f>IF($J10="","",VLOOKUP($J10,'Reference Data - Transport fuel'!$C:$O,AV$4,FALSE))</f>
        <v/>
      </c>
      <c r="AW10" s="19" t="str">
        <f>IF($J10="","",VLOOKUP($J10,'Reference Data - Transport fuel'!$C:$O,AW$4,FALSE))</f>
        <v/>
      </c>
      <c r="AX10" s="19" t="str">
        <f>IF($J10="","",VLOOKUP($J10,'Reference Data - Transport fuel'!$C:$O,AX$4,FALSE))</f>
        <v/>
      </c>
      <c r="AY10" s="19" t="str">
        <f>IF($J10="","",VLOOKUP($J10,'Reference Data - Transport fuel'!$C:$O,AY$4,FALSE))</f>
        <v/>
      </c>
      <c r="AZ10" s="19" t="str">
        <f>IF($J10="","",VLOOKUP($J10,'Reference Data - Transport fuel'!$C:$O,AZ$4,FALSE))</f>
        <v/>
      </c>
      <c r="BA10" s="19" t="str">
        <f>IF($J10="","",VLOOKUP($J10,'Reference Data - Transport fuel'!$C:$O,BA$4,FALSE))</f>
        <v/>
      </c>
      <c r="BB10" s="19" t="str">
        <f>IF($J10="","",VLOOKUP($J10,'Reference Data - Transport fuel'!$C:$O,BB$4,FALSE))</f>
        <v/>
      </c>
      <c r="BC10" s="19" t="str">
        <f>IF($J10="","",VLOOKUP($J10,'Reference Data - Transport fuel'!$C:$O,BC$4,FALSE))</f>
        <v/>
      </c>
      <c r="BD10" s="19"/>
      <c r="BE10" s="19" t="str">
        <f>IF($J10="","",VLOOKUP($J10,'Reference Data - Transport fuel'!$C:$O,BE$4,FALSE))</f>
        <v/>
      </c>
      <c r="BF10" s="19"/>
      <c r="BG10" s="19" t="str">
        <f>IF($J10="","",VLOOKUP($J10,'Reference Data - Transport fuel'!$C:$O,BG$4,FALSE))</f>
        <v/>
      </c>
      <c r="BH10" s="19"/>
      <c r="BI10" s="19" t="str">
        <f t="shared" si="13"/>
        <v/>
      </c>
      <c r="BJ10" s="19" t="str">
        <f t="shared" si="14"/>
        <v/>
      </c>
      <c r="BK10" s="19" t="str">
        <f t="shared" si="15"/>
        <v/>
      </c>
      <c r="BL10" s="19" t="str">
        <f t="shared" si="16"/>
        <v/>
      </c>
      <c r="BM10" s="19" t="str">
        <f t="shared" si="17"/>
        <v/>
      </c>
      <c r="BN10" s="19" t="str">
        <f t="shared" si="18"/>
        <v/>
      </c>
      <c r="BO10" s="19" t="str">
        <f t="shared" si="19"/>
        <v/>
      </c>
      <c r="BP10" s="19" t="str">
        <f t="shared" si="20"/>
        <v/>
      </c>
      <c r="BQ10" s="19"/>
      <c r="BR10" s="201" t="str">
        <f t="shared" si="21"/>
        <v/>
      </c>
      <c r="BS10" s="188"/>
      <c r="BT10" s="19" t="str">
        <f t="shared" si="22"/>
        <v/>
      </c>
      <c r="BU10" s="19" t="str">
        <f t="shared" si="23"/>
        <v/>
      </c>
      <c r="BV10" s="188"/>
      <c r="BW10" s="188" t="str">
        <f t="shared" si="24"/>
        <v/>
      </c>
      <c r="BX10" s="188"/>
    </row>
    <row r="11" spans="2:76">
      <c r="D11" s="137"/>
      <c r="E11" s="209"/>
      <c r="J11" s="34"/>
      <c r="K11" s="178"/>
      <c r="L11" s="141"/>
      <c r="M11" s="19"/>
      <c r="N11" s="19"/>
      <c r="O11" s="19"/>
      <c r="P11" s="19" t="str">
        <f>IF($D11="","",VLOOKUP($D11,'Reference Data - Fuel EFs'!$C:$O,P$4,FALSE))</f>
        <v/>
      </c>
      <c r="Q11" s="19" t="str">
        <f>IF($D11="","",VLOOKUP($D11,'Reference Data - Fuel EFs'!$C:$O,Q$4,FALSE))</f>
        <v/>
      </c>
      <c r="R11" s="19" t="str">
        <f>IF($D11="","",VLOOKUP($D11,'Reference Data - Fuel EFs'!$C:$O,R$4,FALSE))</f>
        <v/>
      </c>
      <c r="S11" s="19" t="str">
        <f>IF($D11="","",VLOOKUP($D11,'Reference Data - Fuel EFs'!$C:$O,S$4,FALSE))</f>
        <v/>
      </c>
      <c r="T11" s="19" t="str">
        <f>IF($D11="","",VLOOKUP($D11,'Reference Data - Fuel EFs'!$C:$O,T$4,FALSE))</f>
        <v/>
      </c>
      <c r="U11" s="19" t="str">
        <f>IF($D11="","",VLOOKUP($D11,'Reference Data - Fuel EFs'!$C:$O,U$4,FALSE))</f>
        <v/>
      </c>
      <c r="V11" s="19" t="str">
        <f>IF($D11="","",VLOOKUP($D11,'Reference Data - Fuel EFs'!$C:$O,V$4,FALSE))</f>
        <v/>
      </c>
      <c r="W11" s="19" t="str">
        <f>IF($D11="","",VLOOKUP($D11,'Reference Data - Fuel EFs'!$C:$O,W$4,FALSE))</f>
        <v/>
      </c>
      <c r="X11" s="19" t="str">
        <f>IF($D11="","",VLOOKUP($D11,'Reference Data - Fuel EFs'!$C:$O,X$4,FALSE))</f>
        <v/>
      </c>
      <c r="Y11" s="19"/>
      <c r="Z11" s="19" t="str">
        <f>IF($D11="","",VLOOKUP($D11,'Reference Data - Fuel EFs'!$C:$O,Z$4,FALSE))</f>
        <v/>
      </c>
      <c r="AA11" s="19"/>
      <c r="AB11" s="19" t="str">
        <f>IF($D11="","",VLOOKUP($D11,'Reference Data - Fuel EFs'!$C:$O,AB$4,FALSE))</f>
        <v/>
      </c>
      <c r="AC11" s="19"/>
      <c r="AD11" s="19" t="str">
        <f t="shared" si="2"/>
        <v/>
      </c>
      <c r="AE11" s="19" t="str">
        <f t="shared" si="3"/>
        <v/>
      </c>
      <c r="AF11" s="19" t="str">
        <f t="shared" si="4"/>
        <v/>
      </c>
      <c r="AG11" s="19" t="str">
        <f t="shared" si="5"/>
        <v/>
      </c>
      <c r="AH11" s="19" t="str">
        <f t="shared" si="6"/>
        <v/>
      </c>
      <c r="AI11" s="19" t="str">
        <f t="shared" si="7"/>
        <v/>
      </c>
      <c r="AJ11" s="19" t="str">
        <f t="shared" si="8"/>
        <v/>
      </c>
      <c r="AK11" s="19" t="str">
        <f t="shared" si="9"/>
        <v/>
      </c>
      <c r="AL11" s="19" t="str">
        <f t="shared" si="10"/>
        <v/>
      </c>
      <c r="AM11" s="19"/>
      <c r="AN11" s="19" t="str">
        <f t="shared" si="11"/>
        <v/>
      </c>
      <c r="AO11" s="19"/>
      <c r="AP11" s="19" t="str">
        <f t="shared" si="12"/>
        <v/>
      </c>
      <c r="AQ11" s="19"/>
      <c r="AR11" s="19"/>
      <c r="AS11" s="16" t="e">
        <f>INDEX('Dropdown menus'!$A$1:$D$6,MATCH($K11,'Dropdown menus'!$A$1:$A$6,0),$AS$6)</f>
        <v>#N/A</v>
      </c>
      <c r="AT11" s="19"/>
      <c r="AU11" s="19" t="str">
        <f>IF($J11="","",VLOOKUP($J11,'Reference Data - Transport fuel'!$C:$O,AU$4,FALSE))</f>
        <v/>
      </c>
      <c r="AV11" s="19" t="str">
        <f>IF($J11="","",VLOOKUP($J11,'Reference Data - Transport fuel'!$C:$O,AV$4,FALSE))</f>
        <v/>
      </c>
      <c r="AW11" s="19" t="str">
        <f>IF($J11="","",VLOOKUP($J11,'Reference Data - Transport fuel'!$C:$O,AW$4,FALSE))</f>
        <v/>
      </c>
      <c r="AX11" s="19" t="str">
        <f>IF($J11="","",VLOOKUP($J11,'Reference Data - Transport fuel'!$C:$O,AX$4,FALSE))</f>
        <v/>
      </c>
      <c r="AY11" s="19" t="str">
        <f>IF($J11="","",VLOOKUP($J11,'Reference Data - Transport fuel'!$C:$O,AY$4,FALSE))</f>
        <v/>
      </c>
      <c r="AZ11" s="19" t="str">
        <f>IF($J11="","",VLOOKUP($J11,'Reference Data - Transport fuel'!$C:$O,AZ$4,FALSE))</f>
        <v/>
      </c>
      <c r="BA11" s="19" t="str">
        <f>IF($J11="","",VLOOKUP($J11,'Reference Data - Transport fuel'!$C:$O,BA$4,FALSE))</f>
        <v/>
      </c>
      <c r="BB11" s="19" t="str">
        <f>IF($J11="","",VLOOKUP($J11,'Reference Data - Transport fuel'!$C:$O,BB$4,FALSE))</f>
        <v/>
      </c>
      <c r="BC11" s="19" t="str">
        <f>IF($J11="","",VLOOKUP($J11,'Reference Data - Transport fuel'!$C:$O,BC$4,FALSE))</f>
        <v/>
      </c>
      <c r="BD11" s="19"/>
      <c r="BE11" s="19" t="str">
        <f>IF($J11="","",VLOOKUP($J11,'Reference Data - Transport fuel'!$C:$O,BE$4,FALSE))</f>
        <v/>
      </c>
      <c r="BF11" s="19"/>
      <c r="BG11" s="19" t="str">
        <f>IF($J11="","",VLOOKUP($J11,'Reference Data - Transport fuel'!$C:$O,BG$4,FALSE))</f>
        <v/>
      </c>
      <c r="BH11" s="19"/>
      <c r="BI11" s="19" t="str">
        <f t="shared" si="13"/>
        <v/>
      </c>
      <c r="BJ11" s="19" t="str">
        <f t="shared" si="14"/>
        <v/>
      </c>
      <c r="BK11" s="19" t="str">
        <f t="shared" si="15"/>
        <v/>
      </c>
      <c r="BL11" s="19" t="str">
        <f t="shared" si="16"/>
        <v/>
      </c>
      <c r="BM11" s="19" t="str">
        <f t="shared" si="17"/>
        <v/>
      </c>
      <c r="BN11" s="19" t="str">
        <f t="shared" si="18"/>
        <v/>
      </c>
      <c r="BO11" s="19" t="str">
        <f t="shared" si="19"/>
        <v/>
      </c>
      <c r="BP11" s="19" t="str">
        <f t="shared" si="20"/>
        <v/>
      </c>
      <c r="BQ11" s="19"/>
      <c r="BR11" s="201" t="str">
        <f t="shared" si="21"/>
        <v/>
      </c>
      <c r="BS11" s="188"/>
      <c r="BT11" s="19" t="str">
        <f t="shared" si="22"/>
        <v/>
      </c>
      <c r="BU11" s="19" t="str">
        <f t="shared" si="23"/>
        <v/>
      </c>
      <c r="BV11" s="188"/>
      <c r="BW11" s="188" t="str">
        <f t="shared" si="24"/>
        <v/>
      </c>
      <c r="BX11" s="188"/>
    </row>
    <row r="12" spans="2:76">
      <c r="D12" s="137"/>
      <c r="E12" s="209"/>
      <c r="J12" s="34"/>
      <c r="K12" s="178"/>
      <c r="L12" s="141"/>
      <c r="M12" s="19"/>
      <c r="N12" s="19"/>
      <c r="O12" s="19"/>
      <c r="P12" s="19" t="str">
        <f>IF($D12="","",VLOOKUP($D12,'Reference Data - Fuel EFs'!$C:$O,P$4,FALSE))</f>
        <v/>
      </c>
      <c r="Q12" s="19" t="str">
        <f>IF($D12="","",VLOOKUP($D12,'Reference Data - Fuel EFs'!$C:$O,Q$4,FALSE))</f>
        <v/>
      </c>
      <c r="R12" s="19" t="str">
        <f>IF($D12="","",VLOOKUP($D12,'Reference Data - Fuel EFs'!$C:$O,R$4,FALSE))</f>
        <v/>
      </c>
      <c r="S12" s="19" t="str">
        <f>IF($D12="","",VLOOKUP($D12,'Reference Data - Fuel EFs'!$C:$O,S$4,FALSE))</f>
        <v/>
      </c>
      <c r="T12" s="19" t="str">
        <f>IF($D12="","",VLOOKUP($D12,'Reference Data - Fuel EFs'!$C:$O,T$4,FALSE))</f>
        <v/>
      </c>
      <c r="U12" s="19" t="str">
        <f>IF($D12="","",VLOOKUP($D12,'Reference Data - Fuel EFs'!$C:$O,U$4,FALSE))</f>
        <v/>
      </c>
      <c r="V12" s="19" t="str">
        <f>IF($D12="","",VLOOKUP($D12,'Reference Data - Fuel EFs'!$C:$O,V$4,FALSE))</f>
        <v/>
      </c>
      <c r="W12" s="19" t="str">
        <f>IF($D12="","",VLOOKUP($D12,'Reference Data - Fuel EFs'!$C:$O,W$4,FALSE))</f>
        <v/>
      </c>
      <c r="X12" s="19" t="str">
        <f>IF($D12="","",VLOOKUP($D12,'Reference Data - Fuel EFs'!$C:$O,X$4,FALSE))</f>
        <v/>
      </c>
      <c r="Y12" s="19"/>
      <c r="Z12" s="19" t="str">
        <f>IF($D12="","",VLOOKUP($D12,'Reference Data - Fuel EFs'!$C:$O,Z$4,FALSE))</f>
        <v/>
      </c>
      <c r="AA12" s="19"/>
      <c r="AB12" s="19" t="str">
        <f>IF($D12="","",VLOOKUP($D12,'Reference Data - Fuel EFs'!$C:$O,AB$4,FALSE))</f>
        <v/>
      </c>
      <c r="AC12" s="19"/>
      <c r="AD12" s="19" t="str">
        <f t="shared" si="2"/>
        <v/>
      </c>
      <c r="AE12" s="19" t="str">
        <f t="shared" si="3"/>
        <v/>
      </c>
      <c r="AF12" s="19" t="str">
        <f t="shared" si="4"/>
        <v/>
      </c>
      <c r="AG12" s="19" t="str">
        <f t="shared" si="5"/>
        <v/>
      </c>
      <c r="AH12" s="19" t="str">
        <f t="shared" si="6"/>
        <v/>
      </c>
      <c r="AI12" s="19" t="str">
        <f t="shared" si="7"/>
        <v/>
      </c>
      <c r="AJ12" s="19" t="str">
        <f t="shared" si="8"/>
        <v/>
      </c>
      <c r="AK12" s="19" t="str">
        <f t="shared" si="9"/>
        <v/>
      </c>
      <c r="AL12" s="19" t="str">
        <f t="shared" si="10"/>
        <v/>
      </c>
      <c r="AM12" s="19"/>
      <c r="AN12" s="19" t="str">
        <f t="shared" si="11"/>
        <v/>
      </c>
      <c r="AO12" s="19"/>
      <c r="AP12" s="19" t="str">
        <f t="shared" si="12"/>
        <v/>
      </c>
      <c r="AQ12" s="19"/>
      <c r="AR12" s="19"/>
      <c r="AS12" s="16" t="e">
        <f>INDEX('Dropdown menus'!$A$1:$D$6,MATCH($K12,'Dropdown menus'!$A$1:$A$6,0),$AS$6)</f>
        <v>#N/A</v>
      </c>
      <c r="AT12" s="19"/>
      <c r="AU12" s="19" t="str">
        <f>IF($J12="","",VLOOKUP($J12,'Reference Data - Transport fuel'!$C:$O,AU$4,FALSE))</f>
        <v/>
      </c>
      <c r="AV12" s="19" t="str">
        <f>IF($J12="","",VLOOKUP($J12,'Reference Data - Transport fuel'!$C:$O,AV$4,FALSE))</f>
        <v/>
      </c>
      <c r="AW12" s="19" t="str">
        <f>IF($J12="","",VLOOKUP($J12,'Reference Data - Transport fuel'!$C:$O,AW$4,FALSE))</f>
        <v/>
      </c>
      <c r="AX12" s="19" t="str">
        <f>IF($J12="","",VLOOKUP($J12,'Reference Data - Transport fuel'!$C:$O,AX$4,FALSE))</f>
        <v/>
      </c>
      <c r="AY12" s="19" t="str">
        <f>IF($J12="","",VLOOKUP($J12,'Reference Data - Transport fuel'!$C:$O,AY$4,FALSE))</f>
        <v/>
      </c>
      <c r="AZ12" s="19" t="str">
        <f>IF($J12="","",VLOOKUP($J12,'Reference Data - Transport fuel'!$C:$O,AZ$4,FALSE))</f>
        <v/>
      </c>
      <c r="BA12" s="19" t="str">
        <f>IF($J12="","",VLOOKUP($J12,'Reference Data - Transport fuel'!$C:$O,BA$4,FALSE))</f>
        <v/>
      </c>
      <c r="BB12" s="19" t="str">
        <f>IF($J12="","",VLOOKUP($J12,'Reference Data - Transport fuel'!$C:$O,BB$4,FALSE))</f>
        <v/>
      </c>
      <c r="BC12" s="19" t="str">
        <f>IF($J12="","",VLOOKUP($J12,'Reference Data - Transport fuel'!$C:$O,BC$4,FALSE))</f>
        <v/>
      </c>
      <c r="BD12" s="19"/>
      <c r="BE12" s="19" t="str">
        <f>IF($J12="","",VLOOKUP($J12,'Reference Data - Transport fuel'!$C:$O,BE$4,FALSE))</f>
        <v/>
      </c>
      <c r="BF12" s="19"/>
      <c r="BG12" s="19" t="str">
        <f>IF($J12="","",VLOOKUP($J12,'Reference Data - Transport fuel'!$C:$O,BG$4,FALSE))</f>
        <v/>
      </c>
      <c r="BH12" s="19"/>
      <c r="BI12" s="19" t="str">
        <f t="shared" si="13"/>
        <v/>
      </c>
      <c r="BJ12" s="19" t="str">
        <f t="shared" si="14"/>
        <v/>
      </c>
      <c r="BK12" s="19" t="str">
        <f t="shared" si="15"/>
        <v/>
      </c>
      <c r="BL12" s="19" t="str">
        <f t="shared" si="16"/>
        <v/>
      </c>
      <c r="BM12" s="19" t="str">
        <f t="shared" si="17"/>
        <v/>
      </c>
      <c r="BN12" s="19" t="str">
        <f t="shared" si="18"/>
        <v/>
      </c>
      <c r="BO12" s="19" t="str">
        <f t="shared" si="19"/>
        <v/>
      </c>
      <c r="BP12" s="19" t="str">
        <f t="shared" si="20"/>
        <v/>
      </c>
      <c r="BQ12" s="19"/>
      <c r="BR12" s="201" t="str">
        <f t="shared" si="21"/>
        <v/>
      </c>
      <c r="BS12" s="188"/>
      <c r="BT12" s="19" t="str">
        <f t="shared" si="22"/>
        <v/>
      </c>
      <c r="BU12" s="19" t="str">
        <f t="shared" si="23"/>
        <v/>
      </c>
      <c r="BV12" s="188"/>
      <c r="BW12" s="188" t="str">
        <f t="shared" si="24"/>
        <v/>
      </c>
      <c r="BX12" s="188"/>
    </row>
    <row r="13" spans="2:76">
      <c r="D13" s="137"/>
      <c r="E13" s="209"/>
      <c r="J13" s="34"/>
      <c r="K13" s="178"/>
      <c r="L13" s="141"/>
      <c r="M13" s="19"/>
      <c r="N13" s="19"/>
      <c r="O13" s="19"/>
      <c r="P13" s="19" t="str">
        <f>IF($D13="","",VLOOKUP($D13,'Reference Data - Fuel EFs'!$C:$O,P$4,FALSE))</f>
        <v/>
      </c>
      <c r="Q13" s="19" t="str">
        <f>IF($D13="","",VLOOKUP($D13,'Reference Data - Fuel EFs'!$C:$O,Q$4,FALSE))</f>
        <v/>
      </c>
      <c r="R13" s="19" t="str">
        <f>IF($D13="","",VLOOKUP($D13,'Reference Data - Fuel EFs'!$C:$O,R$4,FALSE))</f>
        <v/>
      </c>
      <c r="S13" s="19" t="str">
        <f>IF($D13="","",VLOOKUP($D13,'Reference Data - Fuel EFs'!$C:$O,S$4,FALSE))</f>
        <v/>
      </c>
      <c r="T13" s="19" t="str">
        <f>IF($D13="","",VLOOKUP($D13,'Reference Data - Fuel EFs'!$C:$O,T$4,FALSE))</f>
        <v/>
      </c>
      <c r="U13" s="19" t="str">
        <f>IF($D13="","",VLOOKUP($D13,'Reference Data - Fuel EFs'!$C:$O,U$4,FALSE))</f>
        <v/>
      </c>
      <c r="V13" s="19" t="str">
        <f>IF($D13="","",VLOOKUP($D13,'Reference Data - Fuel EFs'!$C:$O,V$4,FALSE))</f>
        <v/>
      </c>
      <c r="W13" s="19" t="str">
        <f>IF($D13="","",VLOOKUP($D13,'Reference Data - Fuel EFs'!$C:$O,W$4,FALSE))</f>
        <v/>
      </c>
      <c r="X13" s="19" t="str">
        <f>IF($D13="","",VLOOKUP($D13,'Reference Data - Fuel EFs'!$C:$O,X$4,FALSE))</f>
        <v/>
      </c>
      <c r="Y13" s="19"/>
      <c r="Z13" s="19" t="str">
        <f>IF($D13="","",VLOOKUP($D13,'Reference Data - Fuel EFs'!$C:$O,Z$4,FALSE))</f>
        <v/>
      </c>
      <c r="AA13" s="19"/>
      <c r="AB13" s="19" t="str">
        <f>IF($D13="","",VLOOKUP($D13,'Reference Data - Fuel EFs'!$C:$O,AB$4,FALSE))</f>
        <v/>
      </c>
      <c r="AC13" s="19"/>
      <c r="AD13" s="19" t="str">
        <f t="shared" si="2"/>
        <v/>
      </c>
      <c r="AE13" s="19" t="str">
        <f t="shared" si="3"/>
        <v/>
      </c>
      <c r="AF13" s="19" t="str">
        <f t="shared" si="4"/>
        <v/>
      </c>
      <c r="AG13" s="19" t="str">
        <f t="shared" si="5"/>
        <v/>
      </c>
      <c r="AH13" s="19" t="str">
        <f t="shared" si="6"/>
        <v/>
      </c>
      <c r="AI13" s="19" t="str">
        <f t="shared" si="7"/>
        <v/>
      </c>
      <c r="AJ13" s="19" t="str">
        <f t="shared" si="8"/>
        <v/>
      </c>
      <c r="AK13" s="19" t="str">
        <f t="shared" si="9"/>
        <v/>
      </c>
      <c r="AL13" s="19" t="str">
        <f t="shared" si="10"/>
        <v/>
      </c>
      <c r="AM13" s="19"/>
      <c r="AN13" s="19" t="str">
        <f t="shared" si="11"/>
        <v/>
      </c>
      <c r="AO13" s="19"/>
      <c r="AP13" s="19" t="str">
        <f t="shared" si="12"/>
        <v/>
      </c>
      <c r="AQ13" s="19"/>
      <c r="AR13" s="19"/>
      <c r="AS13" s="16" t="e">
        <f>INDEX('Dropdown menus'!$A$1:$D$6,MATCH($K13,'Dropdown menus'!$A$1:$A$6,0),$AS$6)</f>
        <v>#N/A</v>
      </c>
      <c r="AT13" s="19"/>
      <c r="AU13" s="19" t="str">
        <f>IF($J13="","",VLOOKUP($J13,'Reference Data - Transport fuel'!$C:$O,AU$4,FALSE))</f>
        <v/>
      </c>
      <c r="AV13" s="19" t="str">
        <f>IF($J13="","",VLOOKUP($J13,'Reference Data - Transport fuel'!$C:$O,AV$4,FALSE))</f>
        <v/>
      </c>
      <c r="AW13" s="19" t="str">
        <f>IF($J13="","",VLOOKUP($J13,'Reference Data - Transport fuel'!$C:$O,AW$4,FALSE))</f>
        <v/>
      </c>
      <c r="AX13" s="19" t="str">
        <f>IF($J13="","",VLOOKUP($J13,'Reference Data - Transport fuel'!$C:$O,AX$4,FALSE))</f>
        <v/>
      </c>
      <c r="AY13" s="19" t="str">
        <f>IF($J13="","",VLOOKUP($J13,'Reference Data - Transport fuel'!$C:$O,AY$4,FALSE))</f>
        <v/>
      </c>
      <c r="AZ13" s="19" t="str">
        <f>IF($J13="","",VLOOKUP($J13,'Reference Data - Transport fuel'!$C:$O,AZ$4,FALSE))</f>
        <v/>
      </c>
      <c r="BA13" s="19" t="str">
        <f>IF($J13="","",VLOOKUP($J13,'Reference Data - Transport fuel'!$C:$O,BA$4,FALSE))</f>
        <v/>
      </c>
      <c r="BB13" s="19" t="str">
        <f>IF($J13="","",VLOOKUP($J13,'Reference Data - Transport fuel'!$C:$O,BB$4,FALSE))</f>
        <v/>
      </c>
      <c r="BC13" s="19" t="str">
        <f>IF($J13="","",VLOOKUP($J13,'Reference Data - Transport fuel'!$C:$O,BC$4,FALSE))</f>
        <v/>
      </c>
      <c r="BD13" s="19"/>
      <c r="BE13" s="19" t="str">
        <f>IF($J13="","",VLOOKUP($J13,'Reference Data - Transport fuel'!$C:$O,BE$4,FALSE))</f>
        <v/>
      </c>
      <c r="BF13" s="19"/>
      <c r="BG13" s="19" t="str">
        <f>IF($J13="","",VLOOKUP($J13,'Reference Data - Transport fuel'!$C:$O,BG$4,FALSE))</f>
        <v/>
      </c>
      <c r="BH13" s="19"/>
      <c r="BI13" s="19" t="str">
        <f t="shared" si="13"/>
        <v/>
      </c>
      <c r="BJ13" s="19" t="str">
        <f t="shared" si="14"/>
        <v/>
      </c>
      <c r="BK13" s="19" t="str">
        <f t="shared" si="15"/>
        <v/>
      </c>
      <c r="BL13" s="19" t="str">
        <f t="shared" si="16"/>
        <v/>
      </c>
      <c r="BM13" s="19" t="str">
        <f t="shared" si="17"/>
        <v/>
      </c>
      <c r="BN13" s="19" t="str">
        <f t="shared" si="18"/>
        <v/>
      </c>
      <c r="BO13" s="19" t="str">
        <f t="shared" si="19"/>
        <v/>
      </c>
      <c r="BP13" s="19" t="str">
        <f t="shared" si="20"/>
        <v/>
      </c>
      <c r="BQ13" s="19"/>
      <c r="BR13" s="201" t="str">
        <f t="shared" si="21"/>
        <v/>
      </c>
      <c r="BS13" s="188"/>
      <c r="BT13" s="19" t="str">
        <f t="shared" si="22"/>
        <v/>
      </c>
      <c r="BU13" s="19" t="str">
        <f t="shared" si="23"/>
        <v/>
      </c>
      <c r="BV13" s="188"/>
      <c r="BW13" s="188" t="str">
        <f t="shared" si="24"/>
        <v/>
      </c>
      <c r="BX13" s="188"/>
    </row>
    <row r="14" spans="2:76">
      <c r="D14" s="137"/>
      <c r="E14" s="209"/>
      <c r="J14" s="34"/>
      <c r="K14" s="178"/>
      <c r="L14" s="141"/>
      <c r="M14" s="19"/>
      <c r="N14" s="19"/>
      <c r="O14" s="19"/>
      <c r="P14" s="19" t="str">
        <f>IF($D14="","",VLOOKUP($D14,'Reference Data - Fuel EFs'!$C:$O,P$4,FALSE))</f>
        <v/>
      </c>
      <c r="Q14" s="19" t="str">
        <f>IF($D14="","",VLOOKUP($D14,'Reference Data - Fuel EFs'!$C:$O,Q$4,FALSE))</f>
        <v/>
      </c>
      <c r="R14" s="19" t="str">
        <f>IF($D14="","",VLOOKUP($D14,'Reference Data - Fuel EFs'!$C:$O,R$4,FALSE))</f>
        <v/>
      </c>
      <c r="S14" s="19" t="str">
        <f>IF($D14="","",VLOOKUP($D14,'Reference Data - Fuel EFs'!$C:$O,S$4,FALSE))</f>
        <v/>
      </c>
      <c r="T14" s="19" t="str">
        <f>IF($D14="","",VLOOKUP($D14,'Reference Data - Fuel EFs'!$C:$O,T$4,FALSE))</f>
        <v/>
      </c>
      <c r="U14" s="19" t="str">
        <f>IF($D14="","",VLOOKUP($D14,'Reference Data - Fuel EFs'!$C:$O,U$4,FALSE))</f>
        <v/>
      </c>
      <c r="V14" s="19" t="str">
        <f>IF($D14="","",VLOOKUP($D14,'Reference Data - Fuel EFs'!$C:$O,V$4,FALSE))</f>
        <v/>
      </c>
      <c r="W14" s="19" t="str">
        <f>IF($D14="","",VLOOKUP($D14,'Reference Data - Fuel EFs'!$C:$O,W$4,FALSE))</f>
        <v/>
      </c>
      <c r="X14" s="19" t="str">
        <f>IF($D14="","",VLOOKUP($D14,'Reference Data - Fuel EFs'!$C:$O,X$4,FALSE))</f>
        <v/>
      </c>
      <c r="Y14" s="19"/>
      <c r="Z14" s="19" t="str">
        <f>IF($D14="","",VLOOKUP($D14,'Reference Data - Fuel EFs'!$C:$O,Z$4,FALSE))</f>
        <v/>
      </c>
      <c r="AA14" s="19"/>
      <c r="AB14" s="19" t="str">
        <f>IF($D14="","",VLOOKUP($D14,'Reference Data - Fuel EFs'!$C:$O,AB$4,FALSE))</f>
        <v/>
      </c>
      <c r="AC14" s="19"/>
      <c r="AD14" s="19" t="str">
        <f t="shared" si="2"/>
        <v/>
      </c>
      <c r="AE14" s="19" t="str">
        <f t="shared" si="3"/>
        <v/>
      </c>
      <c r="AF14" s="19" t="str">
        <f t="shared" si="4"/>
        <v/>
      </c>
      <c r="AG14" s="19" t="str">
        <f t="shared" si="5"/>
        <v/>
      </c>
      <c r="AH14" s="19" t="str">
        <f t="shared" si="6"/>
        <v/>
      </c>
      <c r="AI14" s="19" t="str">
        <f t="shared" si="7"/>
        <v/>
      </c>
      <c r="AJ14" s="19" t="str">
        <f t="shared" si="8"/>
        <v/>
      </c>
      <c r="AK14" s="19" t="str">
        <f t="shared" si="9"/>
        <v/>
      </c>
      <c r="AL14" s="19" t="str">
        <f t="shared" si="10"/>
        <v/>
      </c>
      <c r="AM14" s="19"/>
      <c r="AN14" s="19" t="str">
        <f t="shared" si="11"/>
        <v/>
      </c>
      <c r="AO14" s="19"/>
      <c r="AP14" s="19" t="str">
        <f t="shared" si="12"/>
        <v/>
      </c>
      <c r="AQ14" s="19"/>
      <c r="AR14" s="19"/>
      <c r="AS14" s="16" t="e">
        <f>INDEX('Dropdown menus'!$A$1:$D$6,MATCH($K14,'Dropdown menus'!$A$1:$A$6,0),$AS$6)</f>
        <v>#N/A</v>
      </c>
      <c r="AT14" s="19"/>
      <c r="AU14" s="19" t="str">
        <f>IF($J14="","",VLOOKUP($J14,'Reference Data - Transport fuel'!$C:$O,AU$4,FALSE))</f>
        <v/>
      </c>
      <c r="AV14" s="19" t="str">
        <f>IF($J14="","",VLOOKUP($J14,'Reference Data - Transport fuel'!$C:$O,AV$4,FALSE))</f>
        <v/>
      </c>
      <c r="AW14" s="19" t="str">
        <f>IF($J14="","",VLOOKUP($J14,'Reference Data - Transport fuel'!$C:$O,AW$4,FALSE))</f>
        <v/>
      </c>
      <c r="AX14" s="19" t="str">
        <f>IF($J14="","",VLOOKUP($J14,'Reference Data - Transport fuel'!$C:$O,AX$4,FALSE))</f>
        <v/>
      </c>
      <c r="AY14" s="19" t="str">
        <f>IF($J14="","",VLOOKUP($J14,'Reference Data - Transport fuel'!$C:$O,AY$4,FALSE))</f>
        <v/>
      </c>
      <c r="AZ14" s="19" t="str">
        <f>IF($J14="","",VLOOKUP($J14,'Reference Data - Transport fuel'!$C:$O,AZ$4,FALSE))</f>
        <v/>
      </c>
      <c r="BA14" s="19" t="str">
        <f>IF($J14="","",VLOOKUP($J14,'Reference Data - Transport fuel'!$C:$O,BA$4,FALSE))</f>
        <v/>
      </c>
      <c r="BB14" s="19" t="str">
        <f>IF($J14="","",VLOOKUP($J14,'Reference Data - Transport fuel'!$C:$O,BB$4,FALSE))</f>
        <v/>
      </c>
      <c r="BC14" s="19" t="str">
        <f>IF($J14="","",VLOOKUP($J14,'Reference Data - Transport fuel'!$C:$O,BC$4,FALSE))</f>
        <v/>
      </c>
      <c r="BD14" s="19"/>
      <c r="BE14" s="19" t="str">
        <f>IF($J14="","",VLOOKUP($J14,'Reference Data - Transport fuel'!$C:$O,BE$4,FALSE))</f>
        <v/>
      </c>
      <c r="BF14" s="19"/>
      <c r="BG14" s="19" t="str">
        <f>IF($J14="","",VLOOKUP($J14,'Reference Data - Transport fuel'!$C:$O,BG$4,FALSE))</f>
        <v/>
      </c>
      <c r="BH14" s="19"/>
      <c r="BI14" s="19" t="str">
        <f t="shared" si="13"/>
        <v/>
      </c>
      <c r="BJ14" s="19" t="str">
        <f t="shared" si="14"/>
        <v/>
      </c>
      <c r="BK14" s="19" t="str">
        <f t="shared" si="15"/>
        <v/>
      </c>
      <c r="BL14" s="19" t="str">
        <f t="shared" si="16"/>
        <v/>
      </c>
      <c r="BM14" s="19" t="str">
        <f t="shared" si="17"/>
        <v/>
      </c>
      <c r="BN14" s="19" t="str">
        <f t="shared" si="18"/>
        <v/>
      </c>
      <c r="BO14" s="19" t="str">
        <f t="shared" si="19"/>
        <v/>
      </c>
      <c r="BP14" s="19" t="str">
        <f t="shared" si="20"/>
        <v/>
      </c>
      <c r="BQ14" s="19"/>
      <c r="BR14" s="201" t="str">
        <f t="shared" si="21"/>
        <v/>
      </c>
      <c r="BS14" s="188"/>
      <c r="BT14" s="19" t="str">
        <f t="shared" si="22"/>
        <v/>
      </c>
      <c r="BU14" s="19" t="str">
        <f t="shared" si="23"/>
        <v/>
      </c>
      <c r="BV14" s="188"/>
      <c r="BW14" s="188" t="str">
        <f t="shared" si="24"/>
        <v/>
      </c>
      <c r="BX14" s="188"/>
    </row>
    <row r="15" spans="2:76">
      <c r="D15" s="137"/>
      <c r="E15" s="209"/>
      <c r="J15" s="34"/>
      <c r="K15" s="178"/>
      <c r="L15" s="141"/>
      <c r="M15" s="19"/>
      <c r="N15" s="19"/>
      <c r="O15" s="19"/>
      <c r="P15" s="19" t="str">
        <f>IF($D15="","",VLOOKUP($D15,'Reference Data - Fuel EFs'!$C:$O,P$4,FALSE))</f>
        <v/>
      </c>
      <c r="Q15" s="19" t="str">
        <f>IF($D15="","",VLOOKUP($D15,'Reference Data - Fuel EFs'!$C:$O,Q$4,FALSE))</f>
        <v/>
      </c>
      <c r="R15" s="19" t="str">
        <f>IF($D15="","",VLOOKUP($D15,'Reference Data - Fuel EFs'!$C:$O,R$4,FALSE))</f>
        <v/>
      </c>
      <c r="S15" s="19" t="str">
        <f>IF($D15="","",VLOOKUP($D15,'Reference Data - Fuel EFs'!$C:$O,S$4,FALSE))</f>
        <v/>
      </c>
      <c r="T15" s="19" t="str">
        <f>IF($D15="","",VLOOKUP($D15,'Reference Data - Fuel EFs'!$C:$O,T$4,FALSE))</f>
        <v/>
      </c>
      <c r="U15" s="19" t="str">
        <f>IF($D15="","",VLOOKUP($D15,'Reference Data - Fuel EFs'!$C:$O,U$4,FALSE))</f>
        <v/>
      </c>
      <c r="V15" s="19" t="str">
        <f>IF($D15="","",VLOOKUP($D15,'Reference Data - Fuel EFs'!$C:$O,V$4,FALSE))</f>
        <v/>
      </c>
      <c r="W15" s="19" t="str">
        <f>IF($D15="","",VLOOKUP($D15,'Reference Data - Fuel EFs'!$C:$O,W$4,FALSE))</f>
        <v/>
      </c>
      <c r="X15" s="19" t="str">
        <f>IF($D15="","",VLOOKUP($D15,'Reference Data - Fuel EFs'!$C:$O,X$4,FALSE))</f>
        <v/>
      </c>
      <c r="Y15" s="19"/>
      <c r="Z15" s="19" t="str">
        <f>IF($D15="","",VLOOKUP($D15,'Reference Data - Fuel EFs'!$C:$O,Z$4,FALSE))</f>
        <v/>
      </c>
      <c r="AA15" s="19"/>
      <c r="AB15" s="19" t="str">
        <f>IF($D15="","",VLOOKUP($D15,'Reference Data - Fuel EFs'!$C:$O,AB$4,FALSE))</f>
        <v/>
      </c>
      <c r="AC15" s="19"/>
      <c r="AD15" s="19" t="str">
        <f t="shared" si="2"/>
        <v/>
      </c>
      <c r="AE15" s="19" t="str">
        <f t="shared" si="3"/>
        <v/>
      </c>
      <c r="AF15" s="19" t="str">
        <f t="shared" si="4"/>
        <v/>
      </c>
      <c r="AG15" s="19" t="str">
        <f t="shared" si="5"/>
        <v/>
      </c>
      <c r="AH15" s="19" t="str">
        <f t="shared" si="6"/>
        <v/>
      </c>
      <c r="AI15" s="19" t="str">
        <f t="shared" si="7"/>
        <v/>
      </c>
      <c r="AJ15" s="19" t="str">
        <f t="shared" si="8"/>
        <v/>
      </c>
      <c r="AK15" s="19" t="str">
        <f t="shared" si="9"/>
        <v/>
      </c>
      <c r="AL15" s="19" t="str">
        <f t="shared" si="10"/>
        <v/>
      </c>
      <c r="AM15" s="19"/>
      <c r="AN15" s="19" t="str">
        <f t="shared" si="11"/>
        <v/>
      </c>
      <c r="AO15" s="19"/>
      <c r="AP15" s="19" t="str">
        <f t="shared" si="12"/>
        <v/>
      </c>
      <c r="AQ15" s="19"/>
      <c r="AR15" s="19"/>
      <c r="AS15" s="16" t="e">
        <f>INDEX('Dropdown menus'!$A$1:$D$6,MATCH($K15,'Dropdown menus'!$A$1:$A$6,0),$AS$6)</f>
        <v>#N/A</v>
      </c>
      <c r="AT15" s="19"/>
      <c r="AU15" s="19" t="str">
        <f>IF($J15="","",VLOOKUP($J15,'Reference Data - Transport fuel'!$C:$O,AU$4,FALSE))</f>
        <v/>
      </c>
      <c r="AV15" s="19" t="str">
        <f>IF($J15="","",VLOOKUP($J15,'Reference Data - Transport fuel'!$C:$O,AV$4,FALSE))</f>
        <v/>
      </c>
      <c r="AW15" s="19" t="str">
        <f>IF($J15="","",VLOOKUP($J15,'Reference Data - Transport fuel'!$C:$O,AW$4,FALSE))</f>
        <v/>
      </c>
      <c r="AX15" s="19" t="str">
        <f>IF($J15="","",VLOOKUP($J15,'Reference Data - Transport fuel'!$C:$O,AX$4,FALSE))</f>
        <v/>
      </c>
      <c r="AY15" s="19" t="str">
        <f>IF($J15="","",VLOOKUP($J15,'Reference Data - Transport fuel'!$C:$O,AY$4,FALSE))</f>
        <v/>
      </c>
      <c r="AZ15" s="19" t="str">
        <f>IF($J15="","",VLOOKUP($J15,'Reference Data - Transport fuel'!$C:$O,AZ$4,FALSE))</f>
        <v/>
      </c>
      <c r="BA15" s="19" t="str">
        <f>IF($J15="","",VLOOKUP($J15,'Reference Data - Transport fuel'!$C:$O,BA$4,FALSE))</f>
        <v/>
      </c>
      <c r="BB15" s="19" t="str">
        <f>IF($J15="","",VLOOKUP($J15,'Reference Data - Transport fuel'!$C:$O,BB$4,FALSE))</f>
        <v/>
      </c>
      <c r="BC15" s="19" t="str">
        <f>IF($J15="","",VLOOKUP($J15,'Reference Data - Transport fuel'!$C:$O,BC$4,FALSE))</f>
        <v/>
      </c>
      <c r="BD15" s="19"/>
      <c r="BE15" s="19" t="str">
        <f>IF($J15="","",VLOOKUP($J15,'Reference Data - Transport fuel'!$C:$O,BE$4,FALSE))</f>
        <v/>
      </c>
      <c r="BF15" s="19"/>
      <c r="BG15" s="19" t="str">
        <f>IF($J15="","",VLOOKUP($J15,'Reference Data - Transport fuel'!$C:$O,BG$4,FALSE))</f>
        <v/>
      </c>
      <c r="BH15" s="19"/>
      <c r="BI15" s="19" t="str">
        <f t="shared" si="13"/>
        <v/>
      </c>
      <c r="BJ15" s="19" t="str">
        <f t="shared" si="14"/>
        <v/>
      </c>
      <c r="BK15" s="19" t="str">
        <f t="shared" si="15"/>
        <v/>
      </c>
      <c r="BL15" s="19" t="str">
        <f t="shared" si="16"/>
        <v/>
      </c>
      <c r="BM15" s="19" t="str">
        <f t="shared" si="17"/>
        <v/>
      </c>
      <c r="BN15" s="19" t="str">
        <f t="shared" si="18"/>
        <v/>
      </c>
      <c r="BO15" s="19" t="str">
        <f t="shared" si="19"/>
        <v/>
      </c>
      <c r="BP15" s="19" t="str">
        <f t="shared" si="20"/>
        <v/>
      </c>
      <c r="BQ15" s="19"/>
      <c r="BR15" s="201" t="str">
        <f t="shared" si="21"/>
        <v/>
      </c>
      <c r="BS15" s="188"/>
      <c r="BT15" s="19" t="str">
        <f t="shared" si="22"/>
        <v/>
      </c>
      <c r="BU15" s="19" t="str">
        <f t="shared" si="23"/>
        <v/>
      </c>
      <c r="BV15" s="188"/>
      <c r="BW15" s="188" t="str">
        <f t="shared" si="24"/>
        <v/>
      </c>
      <c r="BX15" s="188"/>
    </row>
    <row r="16" spans="2:76">
      <c r="D16" s="137"/>
      <c r="E16" s="209"/>
      <c r="J16" s="34"/>
      <c r="K16" s="178"/>
      <c r="L16" s="141"/>
      <c r="M16" s="19"/>
      <c r="N16" s="19"/>
      <c r="O16" s="19"/>
      <c r="P16" s="19" t="str">
        <f>IF($D16="","",VLOOKUP($D16,'Reference Data - Fuel EFs'!$C:$O,P$4,FALSE))</f>
        <v/>
      </c>
      <c r="Q16" s="19" t="str">
        <f>IF($D16="","",VLOOKUP($D16,'Reference Data - Fuel EFs'!$C:$O,Q$4,FALSE))</f>
        <v/>
      </c>
      <c r="R16" s="19" t="str">
        <f>IF($D16="","",VLOOKUP($D16,'Reference Data - Fuel EFs'!$C:$O,R$4,FALSE))</f>
        <v/>
      </c>
      <c r="S16" s="19" t="str">
        <f>IF($D16="","",VLOOKUP($D16,'Reference Data - Fuel EFs'!$C:$O,S$4,FALSE))</f>
        <v/>
      </c>
      <c r="T16" s="19" t="str">
        <f>IF($D16="","",VLOOKUP($D16,'Reference Data - Fuel EFs'!$C:$O,T$4,FALSE))</f>
        <v/>
      </c>
      <c r="U16" s="19" t="str">
        <f>IF($D16="","",VLOOKUP($D16,'Reference Data - Fuel EFs'!$C:$O,U$4,FALSE))</f>
        <v/>
      </c>
      <c r="V16" s="19" t="str">
        <f>IF($D16="","",VLOOKUP($D16,'Reference Data - Fuel EFs'!$C:$O,V$4,FALSE))</f>
        <v/>
      </c>
      <c r="W16" s="19" t="str">
        <f>IF($D16="","",VLOOKUP($D16,'Reference Data - Fuel EFs'!$C:$O,W$4,FALSE))</f>
        <v/>
      </c>
      <c r="X16" s="19" t="str">
        <f>IF($D16="","",VLOOKUP($D16,'Reference Data - Fuel EFs'!$C:$O,X$4,FALSE))</f>
        <v/>
      </c>
      <c r="Y16" s="19"/>
      <c r="Z16" s="19" t="str">
        <f>IF($D16="","",VLOOKUP($D16,'Reference Data - Fuel EFs'!$C:$O,Z$4,FALSE))</f>
        <v/>
      </c>
      <c r="AA16" s="19"/>
      <c r="AB16" s="19" t="str">
        <f>IF($D16="","",VLOOKUP($D16,'Reference Data - Fuel EFs'!$C:$O,AB$4,FALSE))</f>
        <v/>
      </c>
      <c r="AC16" s="19"/>
      <c r="AD16" s="19" t="str">
        <f t="shared" si="2"/>
        <v/>
      </c>
      <c r="AE16" s="19" t="str">
        <f t="shared" si="3"/>
        <v/>
      </c>
      <c r="AF16" s="19" t="str">
        <f t="shared" si="4"/>
        <v/>
      </c>
      <c r="AG16" s="19" t="str">
        <f t="shared" si="5"/>
        <v/>
      </c>
      <c r="AH16" s="19" t="str">
        <f t="shared" si="6"/>
        <v/>
      </c>
      <c r="AI16" s="19" t="str">
        <f t="shared" si="7"/>
        <v/>
      </c>
      <c r="AJ16" s="19" t="str">
        <f t="shared" si="8"/>
        <v/>
      </c>
      <c r="AK16" s="19" t="str">
        <f t="shared" si="9"/>
        <v/>
      </c>
      <c r="AL16" s="19" t="str">
        <f t="shared" si="10"/>
        <v/>
      </c>
      <c r="AM16" s="19"/>
      <c r="AN16" s="19" t="str">
        <f t="shared" si="11"/>
        <v/>
      </c>
      <c r="AO16" s="19"/>
      <c r="AP16" s="19" t="str">
        <f t="shared" si="12"/>
        <v/>
      </c>
      <c r="AQ16" s="19"/>
      <c r="AR16" s="19"/>
      <c r="AS16" s="16" t="e">
        <f>INDEX('Dropdown menus'!$A$1:$D$6,MATCH($K16,'Dropdown menus'!$A$1:$A$6,0),$AS$6)</f>
        <v>#N/A</v>
      </c>
      <c r="AT16" s="19"/>
      <c r="AU16" s="19" t="str">
        <f>IF($J16="","",VLOOKUP($J16,'Reference Data - Transport fuel'!$C:$O,AU$4,FALSE))</f>
        <v/>
      </c>
      <c r="AV16" s="19" t="str">
        <f>IF($J16="","",VLOOKUP($J16,'Reference Data - Transport fuel'!$C:$O,AV$4,FALSE))</f>
        <v/>
      </c>
      <c r="AW16" s="19" t="str">
        <f>IF($J16="","",VLOOKUP($J16,'Reference Data - Transport fuel'!$C:$O,AW$4,FALSE))</f>
        <v/>
      </c>
      <c r="AX16" s="19" t="str">
        <f>IF($J16="","",VLOOKUP($J16,'Reference Data - Transport fuel'!$C:$O,AX$4,FALSE))</f>
        <v/>
      </c>
      <c r="AY16" s="19" t="str">
        <f>IF($J16="","",VLOOKUP($J16,'Reference Data - Transport fuel'!$C:$O,AY$4,FALSE))</f>
        <v/>
      </c>
      <c r="AZ16" s="19" t="str">
        <f>IF($J16="","",VLOOKUP($J16,'Reference Data - Transport fuel'!$C:$O,AZ$4,FALSE))</f>
        <v/>
      </c>
      <c r="BA16" s="19" t="str">
        <f>IF($J16="","",VLOOKUP($J16,'Reference Data - Transport fuel'!$C:$O,BA$4,FALSE))</f>
        <v/>
      </c>
      <c r="BB16" s="19" t="str">
        <f>IF($J16="","",VLOOKUP($J16,'Reference Data - Transport fuel'!$C:$O,BB$4,FALSE))</f>
        <v/>
      </c>
      <c r="BC16" s="19" t="str">
        <f>IF($J16="","",VLOOKUP($J16,'Reference Data - Transport fuel'!$C:$O,BC$4,FALSE))</f>
        <v/>
      </c>
      <c r="BD16" s="19"/>
      <c r="BE16" s="19" t="str">
        <f>IF($J16="","",VLOOKUP($J16,'Reference Data - Transport fuel'!$C:$O,BE$4,FALSE))</f>
        <v/>
      </c>
      <c r="BF16" s="19"/>
      <c r="BG16" s="19" t="str">
        <f>IF($J16="","",VLOOKUP($J16,'Reference Data - Transport fuel'!$C:$O,BG$4,FALSE))</f>
        <v/>
      </c>
      <c r="BH16" s="19"/>
      <c r="BI16" s="19" t="str">
        <f t="shared" si="13"/>
        <v/>
      </c>
      <c r="BJ16" s="19" t="str">
        <f t="shared" si="14"/>
        <v/>
      </c>
      <c r="BK16" s="19" t="str">
        <f t="shared" si="15"/>
        <v/>
      </c>
      <c r="BL16" s="19" t="str">
        <f t="shared" si="16"/>
        <v/>
      </c>
      <c r="BM16" s="19" t="str">
        <f t="shared" si="17"/>
        <v/>
      </c>
      <c r="BN16" s="19" t="str">
        <f t="shared" si="18"/>
        <v/>
      </c>
      <c r="BO16" s="19" t="str">
        <f t="shared" si="19"/>
        <v/>
      </c>
      <c r="BP16" s="19" t="str">
        <f t="shared" si="20"/>
        <v/>
      </c>
      <c r="BQ16" s="19"/>
      <c r="BR16" s="201" t="str">
        <f t="shared" si="21"/>
        <v/>
      </c>
      <c r="BS16" s="188"/>
      <c r="BT16" s="19" t="str">
        <f t="shared" si="22"/>
        <v/>
      </c>
      <c r="BU16" s="19" t="str">
        <f t="shared" si="23"/>
        <v/>
      </c>
      <c r="BV16" s="188"/>
      <c r="BW16" s="188" t="str">
        <f t="shared" si="24"/>
        <v/>
      </c>
      <c r="BX16" s="188"/>
    </row>
    <row r="17" spans="4:76">
      <c r="D17" s="137"/>
      <c r="E17" s="209"/>
      <c r="J17" s="34"/>
      <c r="K17" s="178"/>
      <c r="L17" s="141"/>
      <c r="N17" s="19"/>
      <c r="O17" s="19"/>
      <c r="P17" s="19" t="str">
        <f>IF($D17="","",VLOOKUP($D17,'Reference Data - Fuel EFs'!$C:$O,P$4,FALSE))</f>
        <v/>
      </c>
      <c r="Q17" s="19" t="str">
        <f>IF($D17="","",VLOOKUP($D17,'Reference Data - Fuel EFs'!$C:$O,Q$4,FALSE))</f>
        <v/>
      </c>
      <c r="R17" s="19" t="str">
        <f>IF($D17="","",VLOOKUP($D17,'Reference Data - Fuel EFs'!$C:$O,R$4,FALSE))</f>
        <v/>
      </c>
      <c r="S17" s="19" t="str">
        <f>IF($D17="","",VLOOKUP($D17,'Reference Data - Fuel EFs'!$C:$O,S$4,FALSE))</f>
        <v/>
      </c>
      <c r="T17" s="19" t="str">
        <f>IF($D17="","",VLOOKUP($D17,'Reference Data - Fuel EFs'!$C:$O,T$4,FALSE))</f>
        <v/>
      </c>
      <c r="U17" s="19" t="str">
        <f>IF($D17="","",VLOOKUP($D17,'Reference Data - Fuel EFs'!$C:$O,U$4,FALSE))</f>
        <v/>
      </c>
      <c r="V17" s="19" t="str">
        <f>IF($D17="","",VLOOKUP($D17,'Reference Data - Fuel EFs'!$C:$O,V$4,FALSE))</f>
        <v/>
      </c>
      <c r="W17" s="19" t="str">
        <f>IF($D17="","",VLOOKUP($D17,'Reference Data - Fuel EFs'!$C:$O,W$4,FALSE))</f>
        <v/>
      </c>
      <c r="X17" s="19" t="str">
        <f>IF($D17="","",VLOOKUP($D17,'Reference Data - Fuel EFs'!$C:$O,X$4,FALSE))</f>
        <v/>
      </c>
      <c r="Y17" s="19"/>
      <c r="Z17" s="19" t="str">
        <f>IF($D17="","",VLOOKUP($D17,'Reference Data - Fuel EFs'!$C:$O,Z$4,FALSE))</f>
        <v/>
      </c>
      <c r="AA17" s="19"/>
      <c r="AB17" s="19" t="str">
        <f>IF($D17="","",VLOOKUP($D17,'Reference Data - Fuel EFs'!$C:$O,AB$4,FALSE))</f>
        <v/>
      </c>
      <c r="AC17" s="19"/>
      <c r="AD17" s="19" t="str">
        <f t="shared" si="2"/>
        <v/>
      </c>
      <c r="AE17" s="19" t="str">
        <f t="shared" si="3"/>
        <v/>
      </c>
      <c r="AF17" s="19" t="str">
        <f t="shared" si="4"/>
        <v/>
      </c>
      <c r="AG17" s="19" t="str">
        <f t="shared" si="5"/>
        <v/>
      </c>
      <c r="AH17" s="19" t="str">
        <f t="shared" si="6"/>
        <v/>
      </c>
      <c r="AI17" s="19" t="str">
        <f t="shared" si="7"/>
        <v/>
      </c>
      <c r="AJ17" s="19" t="str">
        <f t="shared" si="8"/>
        <v/>
      </c>
      <c r="AK17" s="19" t="str">
        <f t="shared" si="9"/>
        <v/>
      </c>
      <c r="AL17" s="19" t="str">
        <f t="shared" si="10"/>
        <v/>
      </c>
      <c r="AM17" s="19"/>
      <c r="AN17" s="19" t="str">
        <f t="shared" si="11"/>
        <v/>
      </c>
      <c r="AO17" s="19"/>
      <c r="AP17" s="19" t="str">
        <f t="shared" si="12"/>
        <v/>
      </c>
      <c r="AQ17" s="19"/>
      <c r="AR17" s="19"/>
      <c r="AS17" s="16" t="e">
        <f>INDEX('Dropdown menus'!$A$1:$D$6,MATCH($K17,'Dropdown menus'!$A$1:$A$6,0),$AS$6)</f>
        <v>#N/A</v>
      </c>
      <c r="AT17" s="19"/>
      <c r="AU17" s="19" t="str">
        <f>IF($J17="","",VLOOKUP($J17,'Reference Data - Transport fuel'!$C:$O,AU$4,FALSE))</f>
        <v/>
      </c>
      <c r="AV17" s="19" t="str">
        <f>IF($J17="","",VLOOKUP($J17,'Reference Data - Transport fuel'!$C:$O,AV$4,FALSE))</f>
        <v/>
      </c>
      <c r="AW17" s="19" t="str">
        <f>IF($J17="","",VLOOKUP($J17,'Reference Data - Transport fuel'!$C:$O,AW$4,FALSE))</f>
        <v/>
      </c>
      <c r="AX17" s="19" t="str">
        <f>IF($J17="","",VLOOKUP($J17,'Reference Data - Transport fuel'!$C:$O,AX$4,FALSE))</f>
        <v/>
      </c>
      <c r="AY17" s="19" t="str">
        <f>IF($J17="","",VLOOKUP($J17,'Reference Data - Transport fuel'!$C:$O,AY$4,FALSE))</f>
        <v/>
      </c>
      <c r="AZ17" s="19" t="str">
        <f>IF($J17="","",VLOOKUP($J17,'Reference Data - Transport fuel'!$C:$O,AZ$4,FALSE))</f>
        <v/>
      </c>
      <c r="BA17" s="19" t="str">
        <f>IF($J17="","",VLOOKUP($J17,'Reference Data - Transport fuel'!$C:$O,BA$4,FALSE))</f>
        <v/>
      </c>
      <c r="BB17" s="19" t="str">
        <f>IF($J17="","",VLOOKUP($J17,'Reference Data - Transport fuel'!$C:$O,BB$4,FALSE))</f>
        <v/>
      </c>
      <c r="BC17" s="19" t="str">
        <f>IF($J17="","",VLOOKUP($J17,'Reference Data - Transport fuel'!$C:$O,BC$4,FALSE))</f>
        <v/>
      </c>
      <c r="BD17" s="19"/>
      <c r="BE17" s="19" t="str">
        <f>IF($J17="","",VLOOKUP($J17,'Reference Data - Transport fuel'!$C:$O,BE$4,FALSE))</f>
        <v/>
      </c>
      <c r="BF17" s="19"/>
      <c r="BG17" s="19" t="str">
        <f>IF($J17="","",VLOOKUP($J17,'Reference Data - Transport fuel'!$C:$O,BG$4,FALSE))</f>
        <v/>
      </c>
      <c r="BH17" s="19"/>
      <c r="BI17" s="19" t="str">
        <f t="shared" si="13"/>
        <v/>
      </c>
      <c r="BJ17" s="19" t="str">
        <f t="shared" si="14"/>
        <v/>
      </c>
      <c r="BK17" s="19" t="str">
        <f t="shared" si="15"/>
        <v/>
      </c>
      <c r="BL17" s="19" t="str">
        <f t="shared" si="16"/>
        <v/>
      </c>
      <c r="BM17" s="19" t="str">
        <f t="shared" si="17"/>
        <v/>
      </c>
      <c r="BN17" s="19" t="str">
        <f t="shared" si="18"/>
        <v/>
      </c>
      <c r="BO17" s="19" t="str">
        <f t="shared" si="19"/>
        <v/>
      </c>
      <c r="BP17" s="19" t="str">
        <f t="shared" si="20"/>
        <v/>
      </c>
      <c r="BQ17" s="19"/>
      <c r="BR17" s="201" t="str">
        <f t="shared" si="21"/>
        <v/>
      </c>
      <c r="BS17" s="188"/>
      <c r="BT17" s="19" t="str">
        <f t="shared" si="22"/>
        <v/>
      </c>
      <c r="BU17" s="19" t="str">
        <f t="shared" si="23"/>
        <v/>
      </c>
      <c r="BV17" s="188"/>
      <c r="BW17" s="188" t="str">
        <f t="shared" si="24"/>
        <v/>
      </c>
      <c r="BX17" s="188"/>
    </row>
    <row r="18" spans="4:76">
      <c r="D18" s="137"/>
      <c r="E18" s="209"/>
      <c r="J18" s="34"/>
      <c r="K18" s="178"/>
      <c r="L18" s="141"/>
      <c r="N18" s="19"/>
      <c r="O18" s="19"/>
      <c r="P18" s="19" t="str">
        <f>IF($D18="","",VLOOKUP($D18,'Reference Data - Fuel EFs'!$C:$O,P$4,FALSE))</f>
        <v/>
      </c>
      <c r="Q18" s="19" t="str">
        <f>IF($D18="","",VLOOKUP($D18,'Reference Data - Fuel EFs'!$C:$O,Q$4,FALSE))</f>
        <v/>
      </c>
      <c r="R18" s="19" t="str">
        <f>IF($D18="","",VLOOKUP($D18,'Reference Data - Fuel EFs'!$C:$O,R$4,FALSE))</f>
        <v/>
      </c>
      <c r="S18" s="19" t="str">
        <f>IF($D18="","",VLOOKUP($D18,'Reference Data - Fuel EFs'!$C:$O,S$4,FALSE))</f>
        <v/>
      </c>
      <c r="T18" s="19" t="str">
        <f>IF($D18="","",VLOOKUP($D18,'Reference Data - Fuel EFs'!$C:$O,T$4,FALSE))</f>
        <v/>
      </c>
      <c r="U18" s="19" t="str">
        <f>IF($D18="","",VLOOKUP($D18,'Reference Data - Fuel EFs'!$C:$O,U$4,FALSE))</f>
        <v/>
      </c>
      <c r="V18" s="19" t="str">
        <f>IF($D18="","",VLOOKUP($D18,'Reference Data - Fuel EFs'!$C:$O,V$4,FALSE))</f>
        <v/>
      </c>
      <c r="W18" s="19" t="str">
        <f>IF($D18="","",VLOOKUP($D18,'Reference Data - Fuel EFs'!$C:$O,W$4,FALSE))</f>
        <v/>
      </c>
      <c r="X18" s="19" t="str">
        <f>IF($D18="","",VLOOKUP($D18,'Reference Data - Fuel EFs'!$C:$O,X$4,FALSE))</f>
        <v/>
      </c>
      <c r="Y18" s="19"/>
      <c r="Z18" s="19" t="str">
        <f>IF($D18="","",VLOOKUP($D18,'Reference Data - Fuel EFs'!$C:$O,Z$4,FALSE))</f>
        <v/>
      </c>
      <c r="AA18" s="19"/>
      <c r="AB18" s="19" t="str">
        <f>IF($D18="","",VLOOKUP($D18,'Reference Data - Fuel EFs'!$C:$O,AB$4,FALSE))</f>
        <v/>
      </c>
      <c r="AC18" s="19"/>
      <c r="AD18" s="19" t="str">
        <f t="shared" si="2"/>
        <v/>
      </c>
      <c r="AE18" s="19" t="str">
        <f t="shared" si="3"/>
        <v/>
      </c>
      <c r="AF18" s="19" t="str">
        <f t="shared" si="4"/>
        <v/>
      </c>
      <c r="AG18" s="19" t="str">
        <f t="shared" si="5"/>
        <v/>
      </c>
      <c r="AH18" s="19" t="str">
        <f t="shared" si="6"/>
        <v/>
      </c>
      <c r="AI18" s="19" t="str">
        <f t="shared" si="7"/>
        <v/>
      </c>
      <c r="AJ18" s="19" t="str">
        <f t="shared" si="8"/>
        <v/>
      </c>
      <c r="AK18" s="19" t="str">
        <f t="shared" si="9"/>
        <v/>
      </c>
      <c r="AL18" s="19" t="str">
        <f t="shared" si="10"/>
        <v/>
      </c>
      <c r="AM18" s="19"/>
      <c r="AN18" s="19" t="str">
        <f t="shared" si="11"/>
        <v/>
      </c>
      <c r="AO18" s="19"/>
      <c r="AP18" s="19" t="str">
        <f t="shared" si="12"/>
        <v/>
      </c>
      <c r="AQ18" s="19"/>
      <c r="AR18" s="19"/>
      <c r="AS18" s="16" t="e">
        <f>INDEX('Dropdown menus'!$A$1:$D$6,MATCH($K18,'Dropdown menus'!$A$1:$A$6,0),$AS$6)</f>
        <v>#N/A</v>
      </c>
      <c r="AT18" s="19"/>
      <c r="AU18" s="19" t="str">
        <f>IF($J18="","",VLOOKUP($J18,'Reference Data - Transport fuel'!$C:$O,AU$4,FALSE))</f>
        <v/>
      </c>
      <c r="AV18" s="19" t="str">
        <f>IF($J18="","",VLOOKUP($J18,'Reference Data - Transport fuel'!$C:$O,AV$4,FALSE))</f>
        <v/>
      </c>
      <c r="AW18" s="19" t="str">
        <f>IF($J18="","",VLOOKUP($J18,'Reference Data - Transport fuel'!$C:$O,AW$4,FALSE))</f>
        <v/>
      </c>
      <c r="AX18" s="19" t="str">
        <f>IF($J18="","",VLOOKUP($J18,'Reference Data - Transport fuel'!$C:$O,AX$4,FALSE))</f>
        <v/>
      </c>
      <c r="AY18" s="19" t="str">
        <f>IF($J18="","",VLOOKUP($J18,'Reference Data - Transport fuel'!$C:$O,AY$4,FALSE))</f>
        <v/>
      </c>
      <c r="AZ18" s="19" t="str">
        <f>IF($J18="","",VLOOKUP($J18,'Reference Data - Transport fuel'!$C:$O,AZ$4,FALSE))</f>
        <v/>
      </c>
      <c r="BA18" s="19" t="str">
        <f>IF($J18="","",VLOOKUP($J18,'Reference Data - Transport fuel'!$C:$O,BA$4,FALSE))</f>
        <v/>
      </c>
      <c r="BB18" s="19" t="str">
        <f>IF($J18="","",VLOOKUP($J18,'Reference Data - Transport fuel'!$C:$O,BB$4,FALSE))</f>
        <v/>
      </c>
      <c r="BC18" s="19" t="str">
        <f>IF($J18="","",VLOOKUP($J18,'Reference Data - Transport fuel'!$C:$O,BC$4,FALSE))</f>
        <v/>
      </c>
      <c r="BD18" s="19"/>
      <c r="BE18" s="19" t="str">
        <f>IF($J18="","",VLOOKUP($J18,'Reference Data - Transport fuel'!$C:$O,BE$4,FALSE))</f>
        <v/>
      </c>
      <c r="BF18" s="19"/>
      <c r="BG18" s="19" t="str">
        <f>IF($J18="","",VLOOKUP($J18,'Reference Data - Transport fuel'!$C:$O,BG$4,FALSE))</f>
        <v/>
      </c>
      <c r="BH18" s="19"/>
      <c r="BI18" s="19" t="str">
        <f t="shared" si="13"/>
        <v/>
      </c>
      <c r="BJ18" s="19" t="str">
        <f t="shared" si="14"/>
        <v/>
      </c>
      <c r="BK18" s="19" t="str">
        <f t="shared" si="15"/>
        <v/>
      </c>
      <c r="BL18" s="19" t="str">
        <f t="shared" si="16"/>
        <v/>
      </c>
      <c r="BM18" s="19" t="str">
        <f t="shared" si="17"/>
        <v/>
      </c>
      <c r="BN18" s="19" t="str">
        <f t="shared" si="18"/>
        <v/>
      </c>
      <c r="BO18" s="19" t="str">
        <f t="shared" si="19"/>
        <v/>
      </c>
      <c r="BP18" s="19" t="str">
        <f t="shared" si="20"/>
        <v/>
      </c>
      <c r="BQ18" s="19"/>
      <c r="BR18" s="201" t="str">
        <f t="shared" si="21"/>
        <v/>
      </c>
      <c r="BS18" s="188"/>
      <c r="BT18" s="19" t="str">
        <f t="shared" si="22"/>
        <v/>
      </c>
      <c r="BU18" s="19" t="str">
        <f t="shared" si="23"/>
        <v/>
      </c>
      <c r="BV18" s="188"/>
      <c r="BW18" s="188" t="str">
        <f t="shared" si="24"/>
        <v/>
      </c>
      <c r="BX18" s="188"/>
    </row>
    <row r="19" spans="4:76">
      <c r="D19" s="137"/>
      <c r="E19" s="209"/>
      <c r="J19" s="34"/>
      <c r="K19" s="178"/>
      <c r="L19" s="141"/>
      <c r="N19" s="19"/>
      <c r="O19" s="19"/>
      <c r="P19" s="19" t="str">
        <f>IF($D19="","",VLOOKUP($D19,'Reference Data - Fuel EFs'!$C:$O,P$4,FALSE))</f>
        <v/>
      </c>
      <c r="Q19" s="19" t="str">
        <f>IF($D19="","",VLOOKUP($D19,'Reference Data - Fuel EFs'!$C:$O,Q$4,FALSE))</f>
        <v/>
      </c>
      <c r="R19" s="19" t="str">
        <f>IF($D19="","",VLOOKUP($D19,'Reference Data - Fuel EFs'!$C:$O,R$4,FALSE))</f>
        <v/>
      </c>
      <c r="S19" s="19" t="str">
        <f>IF($D19="","",VLOOKUP($D19,'Reference Data - Fuel EFs'!$C:$O,S$4,FALSE))</f>
        <v/>
      </c>
      <c r="T19" s="19" t="str">
        <f>IF($D19="","",VLOOKUP($D19,'Reference Data - Fuel EFs'!$C:$O,T$4,FALSE))</f>
        <v/>
      </c>
      <c r="U19" s="19" t="str">
        <f>IF($D19="","",VLOOKUP($D19,'Reference Data - Fuel EFs'!$C:$O,U$4,FALSE))</f>
        <v/>
      </c>
      <c r="V19" s="19" t="str">
        <f>IF($D19="","",VLOOKUP($D19,'Reference Data - Fuel EFs'!$C:$O,V$4,FALSE))</f>
        <v/>
      </c>
      <c r="W19" s="19" t="str">
        <f>IF($D19="","",VLOOKUP($D19,'Reference Data - Fuel EFs'!$C:$O,W$4,FALSE))</f>
        <v/>
      </c>
      <c r="X19" s="19" t="str">
        <f>IF($D19="","",VLOOKUP($D19,'Reference Data - Fuel EFs'!$C:$O,X$4,FALSE))</f>
        <v/>
      </c>
      <c r="Y19" s="19"/>
      <c r="Z19" s="19" t="str">
        <f>IF($D19="","",VLOOKUP($D19,'Reference Data - Fuel EFs'!$C:$O,Z$4,FALSE))</f>
        <v/>
      </c>
      <c r="AA19" s="19"/>
      <c r="AB19" s="19" t="str">
        <f>IF($D19="","",VLOOKUP($D19,'Reference Data - Fuel EFs'!$C:$O,AB$4,FALSE))</f>
        <v/>
      </c>
      <c r="AC19" s="19"/>
      <c r="AD19" s="19" t="str">
        <f t="shared" si="2"/>
        <v/>
      </c>
      <c r="AE19" s="19" t="str">
        <f t="shared" si="3"/>
        <v/>
      </c>
      <c r="AF19" s="19" t="str">
        <f t="shared" si="4"/>
        <v/>
      </c>
      <c r="AG19" s="19" t="str">
        <f t="shared" si="5"/>
        <v/>
      </c>
      <c r="AH19" s="19" t="str">
        <f t="shared" si="6"/>
        <v/>
      </c>
      <c r="AI19" s="19" t="str">
        <f t="shared" si="7"/>
        <v/>
      </c>
      <c r="AJ19" s="19" t="str">
        <f t="shared" si="8"/>
        <v/>
      </c>
      <c r="AK19" s="19" t="str">
        <f t="shared" si="9"/>
        <v/>
      </c>
      <c r="AL19" s="19" t="str">
        <f t="shared" si="10"/>
        <v/>
      </c>
      <c r="AM19" s="19"/>
      <c r="AN19" s="19" t="str">
        <f t="shared" si="11"/>
        <v/>
      </c>
      <c r="AO19" s="19"/>
      <c r="AP19" s="19" t="str">
        <f t="shared" si="12"/>
        <v/>
      </c>
      <c r="AQ19" s="19"/>
      <c r="AR19" s="19"/>
      <c r="AS19" s="16" t="e">
        <f>INDEX('Dropdown menus'!$A$1:$D$6,MATCH($K19,'Dropdown menus'!$A$1:$A$6,0),$AS$6)</f>
        <v>#N/A</v>
      </c>
      <c r="AT19" s="19"/>
      <c r="AU19" s="19" t="str">
        <f>IF($J19="","",VLOOKUP($J19,'Reference Data - Transport fuel'!$C:$O,AU$4,FALSE))</f>
        <v/>
      </c>
      <c r="AV19" s="19" t="str">
        <f>IF($J19="","",VLOOKUP($J19,'Reference Data - Transport fuel'!$C:$O,AV$4,FALSE))</f>
        <v/>
      </c>
      <c r="AW19" s="19" t="str">
        <f>IF($J19="","",VLOOKUP($J19,'Reference Data - Transport fuel'!$C:$O,AW$4,FALSE))</f>
        <v/>
      </c>
      <c r="AX19" s="19" t="str">
        <f>IF($J19="","",VLOOKUP($J19,'Reference Data - Transport fuel'!$C:$O,AX$4,FALSE))</f>
        <v/>
      </c>
      <c r="AY19" s="19" t="str">
        <f>IF($J19="","",VLOOKUP($J19,'Reference Data - Transport fuel'!$C:$O,AY$4,FALSE))</f>
        <v/>
      </c>
      <c r="AZ19" s="19" t="str">
        <f>IF($J19="","",VLOOKUP($J19,'Reference Data - Transport fuel'!$C:$O,AZ$4,FALSE))</f>
        <v/>
      </c>
      <c r="BA19" s="19" t="str">
        <f>IF($J19="","",VLOOKUP($J19,'Reference Data - Transport fuel'!$C:$O,BA$4,FALSE))</f>
        <v/>
      </c>
      <c r="BB19" s="19" t="str">
        <f>IF($J19="","",VLOOKUP($J19,'Reference Data - Transport fuel'!$C:$O,BB$4,FALSE))</f>
        <v/>
      </c>
      <c r="BC19" s="19" t="str">
        <f>IF($J19="","",VLOOKUP($J19,'Reference Data - Transport fuel'!$C:$O,BC$4,FALSE))</f>
        <v/>
      </c>
      <c r="BD19" s="19"/>
      <c r="BE19" s="19" t="str">
        <f>IF($J19="","",VLOOKUP($J19,'Reference Data - Transport fuel'!$C:$O,BE$4,FALSE))</f>
        <v/>
      </c>
      <c r="BF19" s="19"/>
      <c r="BG19" s="19" t="str">
        <f>IF($J19="","",VLOOKUP($J19,'Reference Data - Transport fuel'!$C:$O,BG$4,FALSE))</f>
        <v/>
      </c>
      <c r="BH19" s="19"/>
      <c r="BI19" s="19" t="str">
        <f t="shared" si="13"/>
        <v/>
      </c>
      <c r="BJ19" s="19" t="str">
        <f t="shared" si="14"/>
        <v/>
      </c>
      <c r="BK19" s="19" t="str">
        <f t="shared" si="15"/>
        <v/>
      </c>
      <c r="BL19" s="19" t="str">
        <f t="shared" si="16"/>
        <v/>
      </c>
      <c r="BM19" s="19" t="str">
        <f t="shared" si="17"/>
        <v/>
      </c>
      <c r="BN19" s="19" t="str">
        <f t="shared" si="18"/>
        <v/>
      </c>
      <c r="BO19" s="19" t="str">
        <f t="shared" si="19"/>
        <v/>
      </c>
      <c r="BP19" s="19" t="str">
        <f t="shared" si="20"/>
        <v/>
      </c>
      <c r="BQ19" s="19"/>
      <c r="BR19" s="201" t="str">
        <f t="shared" si="21"/>
        <v/>
      </c>
      <c r="BS19" s="188"/>
      <c r="BT19" s="19" t="str">
        <f t="shared" si="22"/>
        <v/>
      </c>
      <c r="BU19" s="19" t="str">
        <f t="shared" si="23"/>
        <v/>
      </c>
      <c r="BV19" s="188"/>
      <c r="BW19" s="188" t="str">
        <f t="shared" si="24"/>
        <v/>
      </c>
      <c r="BX19" s="188"/>
    </row>
    <row r="20" spans="4:76">
      <c r="D20" s="137"/>
      <c r="E20" s="209"/>
      <c r="J20" s="34"/>
      <c r="K20" s="178"/>
      <c r="L20" s="141"/>
      <c r="N20" s="19"/>
      <c r="O20" s="19"/>
      <c r="P20" s="19" t="str">
        <f>IF($D20="","",VLOOKUP($D20,'Reference Data - Fuel EFs'!$C:$O,P$4,FALSE))</f>
        <v/>
      </c>
      <c r="Q20" s="19" t="str">
        <f>IF($D20="","",VLOOKUP($D20,'Reference Data - Fuel EFs'!$C:$O,Q$4,FALSE))</f>
        <v/>
      </c>
      <c r="R20" s="19" t="str">
        <f>IF($D20="","",VLOOKUP($D20,'Reference Data - Fuel EFs'!$C:$O,R$4,FALSE))</f>
        <v/>
      </c>
      <c r="S20" s="19" t="str">
        <f>IF($D20="","",VLOOKUP($D20,'Reference Data - Fuel EFs'!$C:$O,S$4,FALSE))</f>
        <v/>
      </c>
      <c r="T20" s="19" t="str">
        <f>IF($D20="","",VLOOKUP($D20,'Reference Data - Fuel EFs'!$C:$O,T$4,FALSE))</f>
        <v/>
      </c>
      <c r="U20" s="19" t="str">
        <f>IF($D20="","",VLOOKUP($D20,'Reference Data - Fuel EFs'!$C:$O,U$4,FALSE))</f>
        <v/>
      </c>
      <c r="V20" s="19" t="str">
        <f>IF($D20="","",VLOOKUP($D20,'Reference Data - Fuel EFs'!$C:$O,V$4,FALSE))</f>
        <v/>
      </c>
      <c r="W20" s="19" t="str">
        <f>IF($D20="","",VLOOKUP($D20,'Reference Data - Fuel EFs'!$C:$O,W$4,FALSE))</f>
        <v/>
      </c>
      <c r="X20" s="19" t="str">
        <f>IF($D20="","",VLOOKUP($D20,'Reference Data - Fuel EFs'!$C:$O,X$4,FALSE))</f>
        <v/>
      </c>
      <c r="Y20" s="19"/>
      <c r="Z20" s="19" t="str">
        <f>IF($D20="","",VLOOKUP($D20,'Reference Data - Fuel EFs'!$C:$O,Z$4,FALSE))</f>
        <v/>
      </c>
      <c r="AA20" s="19"/>
      <c r="AB20" s="19" t="str">
        <f>IF($D20="","",VLOOKUP($D20,'Reference Data - Fuel EFs'!$C:$O,AB$4,FALSE))</f>
        <v/>
      </c>
      <c r="AC20" s="19"/>
      <c r="AD20" s="19" t="str">
        <f t="shared" si="2"/>
        <v/>
      </c>
      <c r="AE20" s="19" t="str">
        <f t="shared" si="3"/>
        <v/>
      </c>
      <c r="AF20" s="19" t="str">
        <f t="shared" si="4"/>
        <v/>
      </c>
      <c r="AG20" s="19" t="str">
        <f t="shared" si="5"/>
        <v/>
      </c>
      <c r="AH20" s="19" t="str">
        <f t="shared" si="6"/>
        <v/>
      </c>
      <c r="AI20" s="19" t="str">
        <f t="shared" si="7"/>
        <v/>
      </c>
      <c r="AJ20" s="19" t="str">
        <f t="shared" si="8"/>
        <v/>
      </c>
      <c r="AK20" s="19" t="str">
        <f t="shared" si="9"/>
        <v/>
      </c>
      <c r="AL20" s="19" t="str">
        <f t="shared" si="10"/>
        <v/>
      </c>
      <c r="AM20" s="19"/>
      <c r="AN20" s="19" t="str">
        <f t="shared" si="11"/>
        <v/>
      </c>
      <c r="AO20" s="19"/>
      <c r="AP20" s="19" t="str">
        <f t="shared" si="12"/>
        <v/>
      </c>
      <c r="AQ20" s="19"/>
      <c r="AR20" s="19"/>
      <c r="AS20" s="16" t="e">
        <f>INDEX('Dropdown menus'!$A$1:$D$6,MATCH($K20,'Dropdown menus'!$A$1:$A$6,0),$AS$6)</f>
        <v>#N/A</v>
      </c>
      <c r="AT20" s="19"/>
      <c r="AU20" s="19" t="str">
        <f>IF($J20="","",VLOOKUP($J20,'Reference Data - Transport fuel'!$C:$O,AU$4,FALSE))</f>
        <v/>
      </c>
      <c r="AV20" s="19" t="str">
        <f>IF($J20="","",VLOOKUP($J20,'Reference Data - Transport fuel'!$C:$O,AV$4,FALSE))</f>
        <v/>
      </c>
      <c r="AW20" s="19" t="str">
        <f>IF($J20="","",VLOOKUP($J20,'Reference Data - Transport fuel'!$C:$O,AW$4,FALSE))</f>
        <v/>
      </c>
      <c r="AX20" s="19" t="str">
        <f>IF($J20="","",VLOOKUP($J20,'Reference Data - Transport fuel'!$C:$O,AX$4,FALSE))</f>
        <v/>
      </c>
      <c r="AY20" s="19" t="str">
        <f>IF($J20="","",VLOOKUP($J20,'Reference Data - Transport fuel'!$C:$O,AY$4,FALSE))</f>
        <v/>
      </c>
      <c r="AZ20" s="19" t="str">
        <f>IF($J20="","",VLOOKUP($J20,'Reference Data - Transport fuel'!$C:$O,AZ$4,FALSE))</f>
        <v/>
      </c>
      <c r="BA20" s="19" t="str">
        <f>IF($J20="","",VLOOKUP($J20,'Reference Data - Transport fuel'!$C:$O,BA$4,FALSE))</f>
        <v/>
      </c>
      <c r="BB20" s="19" t="str">
        <f>IF($J20="","",VLOOKUP($J20,'Reference Data - Transport fuel'!$C:$O,BB$4,FALSE))</f>
        <v/>
      </c>
      <c r="BC20" s="19" t="str">
        <f>IF($J20="","",VLOOKUP($J20,'Reference Data - Transport fuel'!$C:$O,BC$4,FALSE))</f>
        <v/>
      </c>
      <c r="BD20" s="19"/>
      <c r="BE20" s="19" t="str">
        <f>IF($J20="","",VLOOKUP($J20,'Reference Data - Transport fuel'!$C:$O,BE$4,FALSE))</f>
        <v/>
      </c>
      <c r="BF20" s="19"/>
      <c r="BG20" s="19" t="str">
        <f>IF($J20="","",VLOOKUP($J20,'Reference Data - Transport fuel'!$C:$O,BG$4,FALSE))</f>
        <v/>
      </c>
      <c r="BH20" s="19"/>
      <c r="BI20" s="19" t="str">
        <f t="shared" si="13"/>
        <v/>
      </c>
      <c r="BJ20" s="19" t="str">
        <f t="shared" si="14"/>
        <v/>
      </c>
      <c r="BK20" s="19" t="str">
        <f t="shared" si="15"/>
        <v/>
      </c>
      <c r="BL20" s="19" t="str">
        <f t="shared" si="16"/>
        <v/>
      </c>
      <c r="BM20" s="19" t="str">
        <f t="shared" si="17"/>
        <v/>
      </c>
      <c r="BN20" s="19" t="str">
        <f t="shared" si="18"/>
        <v/>
      </c>
      <c r="BO20" s="19" t="str">
        <f t="shared" si="19"/>
        <v/>
      </c>
      <c r="BP20" s="19" t="str">
        <f t="shared" si="20"/>
        <v/>
      </c>
      <c r="BQ20" s="19"/>
      <c r="BR20" s="201" t="str">
        <f t="shared" si="21"/>
        <v/>
      </c>
      <c r="BS20" s="188"/>
      <c r="BT20" s="19" t="str">
        <f t="shared" si="22"/>
        <v/>
      </c>
      <c r="BU20" s="19" t="str">
        <f t="shared" si="23"/>
        <v/>
      </c>
      <c r="BV20" s="188"/>
      <c r="BW20" s="188" t="str">
        <f t="shared" si="24"/>
        <v/>
      </c>
      <c r="BX20" s="188"/>
    </row>
    <row r="21" spans="4:76">
      <c r="D21" s="137"/>
      <c r="E21" s="209"/>
      <c r="J21" s="34"/>
      <c r="K21" s="178"/>
      <c r="L21" s="141"/>
      <c r="N21" s="19"/>
      <c r="O21" s="19"/>
      <c r="P21" s="19" t="str">
        <f>IF($D21="","",VLOOKUP($D21,'Reference Data - Fuel EFs'!$C:$O,P$4,FALSE))</f>
        <v/>
      </c>
      <c r="Q21" s="19" t="str">
        <f>IF($D21="","",VLOOKUP($D21,'Reference Data - Fuel EFs'!$C:$O,Q$4,FALSE))</f>
        <v/>
      </c>
      <c r="R21" s="19" t="str">
        <f>IF($D21="","",VLOOKUP($D21,'Reference Data - Fuel EFs'!$C:$O,R$4,FALSE))</f>
        <v/>
      </c>
      <c r="S21" s="19" t="str">
        <f>IF($D21="","",VLOOKUP($D21,'Reference Data - Fuel EFs'!$C:$O,S$4,FALSE))</f>
        <v/>
      </c>
      <c r="T21" s="19" t="str">
        <f>IF($D21="","",VLOOKUP($D21,'Reference Data - Fuel EFs'!$C:$O,T$4,FALSE))</f>
        <v/>
      </c>
      <c r="U21" s="19" t="str">
        <f>IF($D21="","",VLOOKUP($D21,'Reference Data - Fuel EFs'!$C:$O,U$4,FALSE))</f>
        <v/>
      </c>
      <c r="V21" s="19" t="str">
        <f>IF($D21="","",VLOOKUP($D21,'Reference Data - Fuel EFs'!$C:$O,V$4,FALSE))</f>
        <v/>
      </c>
      <c r="W21" s="19" t="str">
        <f>IF($D21="","",VLOOKUP($D21,'Reference Data - Fuel EFs'!$C:$O,W$4,FALSE))</f>
        <v/>
      </c>
      <c r="X21" s="19" t="str">
        <f>IF($D21="","",VLOOKUP($D21,'Reference Data - Fuel EFs'!$C:$O,X$4,FALSE))</f>
        <v/>
      </c>
      <c r="Y21" s="19"/>
      <c r="Z21" s="19" t="str">
        <f>IF($D21="","",VLOOKUP($D21,'Reference Data - Fuel EFs'!$C:$O,Z$4,FALSE))</f>
        <v/>
      </c>
      <c r="AA21" s="19"/>
      <c r="AB21" s="19" t="str">
        <f>IF($D21="","",VLOOKUP($D21,'Reference Data - Fuel EFs'!$C:$O,AB$4,FALSE))</f>
        <v/>
      </c>
      <c r="AC21" s="19"/>
      <c r="AD21" s="19" t="str">
        <f t="shared" si="2"/>
        <v/>
      </c>
      <c r="AE21" s="19" t="str">
        <f t="shared" si="3"/>
        <v/>
      </c>
      <c r="AF21" s="19" t="str">
        <f t="shared" si="4"/>
        <v/>
      </c>
      <c r="AG21" s="19" t="str">
        <f t="shared" si="5"/>
        <v/>
      </c>
      <c r="AH21" s="19" t="str">
        <f t="shared" si="6"/>
        <v/>
      </c>
      <c r="AI21" s="19" t="str">
        <f t="shared" si="7"/>
        <v/>
      </c>
      <c r="AJ21" s="19" t="str">
        <f t="shared" si="8"/>
        <v/>
      </c>
      <c r="AK21" s="19" t="str">
        <f t="shared" si="9"/>
        <v/>
      </c>
      <c r="AL21" s="19" t="str">
        <f t="shared" si="10"/>
        <v/>
      </c>
      <c r="AM21" s="19"/>
      <c r="AN21" s="19" t="str">
        <f t="shared" si="11"/>
        <v/>
      </c>
      <c r="AO21" s="19"/>
      <c r="AP21" s="19" t="str">
        <f t="shared" si="12"/>
        <v/>
      </c>
      <c r="AQ21" s="19"/>
      <c r="AR21" s="19"/>
      <c r="AS21" s="16" t="e">
        <f>INDEX('Dropdown menus'!$A$1:$D$6,MATCH($K21,'Dropdown menus'!$A$1:$A$6,0),$AS$6)</f>
        <v>#N/A</v>
      </c>
      <c r="AT21" s="19"/>
      <c r="AU21" s="19" t="str">
        <f>IF($J21="","",VLOOKUP($J21,'Reference Data - Transport fuel'!$C:$O,AU$4,FALSE))</f>
        <v/>
      </c>
      <c r="AV21" s="19" t="str">
        <f>IF($J21="","",VLOOKUP($J21,'Reference Data - Transport fuel'!$C:$O,AV$4,FALSE))</f>
        <v/>
      </c>
      <c r="AW21" s="19" t="str">
        <f>IF($J21="","",VLOOKUP($J21,'Reference Data - Transport fuel'!$C:$O,AW$4,FALSE))</f>
        <v/>
      </c>
      <c r="AX21" s="19" t="str">
        <f>IF($J21="","",VLOOKUP($J21,'Reference Data - Transport fuel'!$C:$O,AX$4,FALSE))</f>
        <v/>
      </c>
      <c r="AY21" s="19" t="str">
        <f>IF($J21="","",VLOOKUP($J21,'Reference Data - Transport fuel'!$C:$O,AY$4,FALSE))</f>
        <v/>
      </c>
      <c r="AZ21" s="19" t="str">
        <f>IF($J21="","",VLOOKUP($J21,'Reference Data - Transport fuel'!$C:$O,AZ$4,FALSE))</f>
        <v/>
      </c>
      <c r="BA21" s="19" t="str">
        <f>IF($J21="","",VLOOKUP($J21,'Reference Data - Transport fuel'!$C:$O,BA$4,FALSE))</f>
        <v/>
      </c>
      <c r="BB21" s="19" t="str">
        <f>IF($J21="","",VLOOKUP($J21,'Reference Data - Transport fuel'!$C:$O,BB$4,FALSE))</f>
        <v/>
      </c>
      <c r="BC21" s="19" t="str">
        <f>IF($J21="","",VLOOKUP($J21,'Reference Data - Transport fuel'!$C:$O,BC$4,FALSE))</f>
        <v/>
      </c>
      <c r="BD21" s="19"/>
      <c r="BE21" s="19" t="str">
        <f>IF($J21="","",VLOOKUP($J21,'Reference Data - Transport fuel'!$C:$O,BE$4,FALSE))</f>
        <v/>
      </c>
      <c r="BF21" s="19"/>
      <c r="BG21" s="19" t="str">
        <f>IF($J21="","",VLOOKUP($J21,'Reference Data - Transport fuel'!$C:$O,BG$4,FALSE))</f>
        <v/>
      </c>
      <c r="BH21" s="19"/>
      <c r="BI21" s="19" t="str">
        <f t="shared" si="13"/>
        <v/>
      </c>
      <c r="BJ21" s="19" t="str">
        <f t="shared" si="14"/>
        <v/>
      </c>
      <c r="BK21" s="19" t="str">
        <f t="shared" si="15"/>
        <v/>
      </c>
      <c r="BL21" s="19" t="str">
        <f t="shared" si="16"/>
        <v/>
      </c>
      <c r="BM21" s="19" t="str">
        <f t="shared" si="17"/>
        <v/>
      </c>
      <c r="BN21" s="19" t="str">
        <f t="shared" si="18"/>
        <v/>
      </c>
      <c r="BO21" s="19" t="str">
        <f t="shared" si="19"/>
        <v/>
      </c>
      <c r="BP21" s="19" t="str">
        <f t="shared" si="20"/>
        <v/>
      </c>
      <c r="BQ21" s="19"/>
      <c r="BR21" s="201" t="str">
        <f t="shared" si="21"/>
        <v/>
      </c>
      <c r="BS21" s="188"/>
      <c r="BT21" s="19" t="str">
        <f t="shared" si="22"/>
        <v/>
      </c>
      <c r="BU21" s="19" t="str">
        <f t="shared" si="23"/>
        <v/>
      </c>
      <c r="BV21" s="188"/>
      <c r="BW21" s="188" t="str">
        <f t="shared" si="24"/>
        <v/>
      </c>
      <c r="BX21" s="188"/>
    </row>
    <row r="22" spans="4:76">
      <c r="D22" s="137"/>
      <c r="E22" s="209"/>
      <c r="J22" s="34"/>
      <c r="K22" s="178"/>
      <c r="L22" s="141"/>
      <c r="N22" s="19"/>
      <c r="O22" s="19"/>
      <c r="P22" s="19" t="str">
        <f>IF($D22="","",VLOOKUP($D22,'Reference Data - Fuel EFs'!$C:$O,P$4,FALSE))</f>
        <v/>
      </c>
      <c r="Q22" s="19" t="str">
        <f>IF($D22="","",VLOOKUP($D22,'Reference Data - Fuel EFs'!$C:$O,Q$4,FALSE))</f>
        <v/>
      </c>
      <c r="R22" s="19" t="str">
        <f>IF($D22="","",VLOOKUP($D22,'Reference Data - Fuel EFs'!$C:$O,R$4,FALSE))</f>
        <v/>
      </c>
      <c r="S22" s="19" t="str">
        <f>IF($D22="","",VLOOKUP($D22,'Reference Data - Fuel EFs'!$C:$O,S$4,FALSE))</f>
        <v/>
      </c>
      <c r="T22" s="19" t="str">
        <f>IF($D22="","",VLOOKUP($D22,'Reference Data - Fuel EFs'!$C:$O,T$4,FALSE))</f>
        <v/>
      </c>
      <c r="U22" s="19" t="str">
        <f>IF($D22="","",VLOOKUP($D22,'Reference Data - Fuel EFs'!$C:$O,U$4,FALSE))</f>
        <v/>
      </c>
      <c r="V22" s="19" t="str">
        <f>IF($D22="","",VLOOKUP($D22,'Reference Data - Fuel EFs'!$C:$O,V$4,FALSE))</f>
        <v/>
      </c>
      <c r="W22" s="19" t="str">
        <f>IF($D22="","",VLOOKUP($D22,'Reference Data - Fuel EFs'!$C:$O,W$4,FALSE))</f>
        <v/>
      </c>
      <c r="X22" s="19" t="str">
        <f>IF($D22="","",VLOOKUP($D22,'Reference Data - Fuel EFs'!$C:$O,X$4,FALSE))</f>
        <v/>
      </c>
      <c r="Y22" s="19"/>
      <c r="Z22" s="19" t="str">
        <f>IF($D22="","",VLOOKUP($D22,'Reference Data - Fuel EFs'!$C:$O,Z$4,FALSE))</f>
        <v/>
      </c>
      <c r="AA22" s="19"/>
      <c r="AB22" s="19" t="str">
        <f>IF($D22="","",VLOOKUP($D22,'Reference Data - Fuel EFs'!$C:$O,AB$4,FALSE))</f>
        <v/>
      </c>
      <c r="AC22" s="19"/>
      <c r="AD22" s="19" t="str">
        <f t="shared" si="2"/>
        <v/>
      </c>
      <c r="AE22" s="19" t="str">
        <f t="shared" si="3"/>
        <v/>
      </c>
      <c r="AF22" s="19" t="str">
        <f t="shared" si="4"/>
        <v/>
      </c>
      <c r="AG22" s="19" t="str">
        <f t="shared" si="5"/>
        <v/>
      </c>
      <c r="AH22" s="19" t="str">
        <f t="shared" si="6"/>
        <v/>
      </c>
      <c r="AI22" s="19" t="str">
        <f t="shared" si="7"/>
        <v/>
      </c>
      <c r="AJ22" s="19" t="str">
        <f t="shared" si="8"/>
        <v/>
      </c>
      <c r="AK22" s="19" t="str">
        <f t="shared" si="9"/>
        <v/>
      </c>
      <c r="AL22" s="19" t="str">
        <f t="shared" si="10"/>
        <v/>
      </c>
      <c r="AM22" s="19"/>
      <c r="AN22" s="19" t="str">
        <f t="shared" si="11"/>
        <v/>
      </c>
      <c r="AO22" s="19"/>
      <c r="AP22" s="19" t="str">
        <f t="shared" si="12"/>
        <v/>
      </c>
      <c r="AQ22" s="19"/>
      <c r="AR22" s="19"/>
      <c r="AS22" s="16" t="e">
        <f>INDEX('Dropdown menus'!$A$1:$D$6,MATCH($K22,'Dropdown menus'!$A$1:$A$6,0),$AS$6)</f>
        <v>#N/A</v>
      </c>
      <c r="AT22" s="19"/>
      <c r="AU22" s="19" t="str">
        <f>IF($J22="","",VLOOKUP($J22,'Reference Data - Transport fuel'!$C:$O,AU$4,FALSE))</f>
        <v/>
      </c>
      <c r="AV22" s="19" t="str">
        <f>IF($J22="","",VLOOKUP($J22,'Reference Data - Transport fuel'!$C:$O,AV$4,FALSE))</f>
        <v/>
      </c>
      <c r="AW22" s="19" t="str">
        <f>IF($J22="","",VLOOKUP($J22,'Reference Data - Transport fuel'!$C:$O,AW$4,FALSE))</f>
        <v/>
      </c>
      <c r="AX22" s="19" t="str">
        <f>IF($J22="","",VLOOKUP($J22,'Reference Data - Transport fuel'!$C:$O,AX$4,FALSE))</f>
        <v/>
      </c>
      <c r="AY22" s="19" t="str">
        <f>IF($J22="","",VLOOKUP($J22,'Reference Data - Transport fuel'!$C:$O,AY$4,FALSE))</f>
        <v/>
      </c>
      <c r="AZ22" s="19" t="str">
        <f>IF($J22="","",VLOOKUP($J22,'Reference Data - Transport fuel'!$C:$O,AZ$4,FALSE))</f>
        <v/>
      </c>
      <c r="BA22" s="19" t="str">
        <f>IF($J22="","",VLOOKUP($J22,'Reference Data - Transport fuel'!$C:$O,BA$4,FALSE))</f>
        <v/>
      </c>
      <c r="BB22" s="19" t="str">
        <f>IF($J22="","",VLOOKUP($J22,'Reference Data - Transport fuel'!$C:$O,BB$4,FALSE))</f>
        <v/>
      </c>
      <c r="BC22" s="19" t="str">
        <f>IF($J22="","",VLOOKUP($J22,'Reference Data - Transport fuel'!$C:$O,BC$4,FALSE))</f>
        <v/>
      </c>
      <c r="BD22" s="19"/>
      <c r="BE22" s="19" t="str">
        <f>IF($J22="","",VLOOKUP($J22,'Reference Data - Transport fuel'!$C:$O,BE$4,FALSE))</f>
        <v/>
      </c>
      <c r="BF22" s="19"/>
      <c r="BG22" s="19" t="str">
        <f>IF($J22="","",VLOOKUP($J22,'Reference Data - Transport fuel'!$C:$O,BG$4,FALSE))</f>
        <v/>
      </c>
      <c r="BH22" s="19"/>
      <c r="BI22" s="19" t="str">
        <f t="shared" si="13"/>
        <v/>
      </c>
      <c r="BJ22" s="19" t="str">
        <f t="shared" si="14"/>
        <v/>
      </c>
      <c r="BK22" s="19" t="str">
        <f t="shared" si="15"/>
        <v/>
      </c>
      <c r="BL22" s="19" t="str">
        <f t="shared" si="16"/>
        <v/>
      </c>
      <c r="BM22" s="19" t="str">
        <f t="shared" si="17"/>
        <v/>
      </c>
      <c r="BN22" s="19" t="str">
        <f t="shared" si="18"/>
        <v/>
      </c>
      <c r="BO22" s="19" t="str">
        <f t="shared" si="19"/>
        <v/>
      </c>
      <c r="BP22" s="19" t="str">
        <f t="shared" si="20"/>
        <v/>
      </c>
      <c r="BQ22" s="19"/>
      <c r="BR22" s="201" t="str">
        <f t="shared" si="21"/>
        <v/>
      </c>
      <c r="BS22" s="188"/>
      <c r="BT22" s="19" t="str">
        <f t="shared" si="22"/>
        <v/>
      </c>
      <c r="BU22" s="19" t="str">
        <f t="shared" si="23"/>
        <v/>
      </c>
      <c r="BV22" s="188"/>
      <c r="BW22" s="188" t="str">
        <f t="shared" si="24"/>
        <v/>
      </c>
      <c r="BX22" s="188"/>
    </row>
    <row r="23" spans="4:76">
      <c r="D23" s="137"/>
      <c r="E23" s="209"/>
      <c r="J23" s="34"/>
      <c r="K23" s="178"/>
      <c r="L23" s="141"/>
      <c r="N23" s="19"/>
      <c r="O23" s="19"/>
      <c r="P23" s="19" t="str">
        <f>IF($D23="","",VLOOKUP($D23,'Reference Data - Fuel EFs'!$C:$O,P$4,FALSE))</f>
        <v/>
      </c>
      <c r="Q23" s="19" t="str">
        <f>IF($D23="","",VLOOKUP($D23,'Reference Data - Fuel EFs'!$C:$O,Q$4,FALSE))</f>
        <v/>
      </c>
      <c r="R23" s="19" t="str">
        <f>IF($D23="","",VLOOKUP($D23,'Reference Data - Fuel EFs'!$C:$O,R$4,FALSE))</f>
        <v/>
      </c>
      <c r="S23" s="19" t="str">
        <f>IF($D23="","",VLOOKUP($D23,'Reference Data - Fuel EFs'!$C:$O,S$4,FALSE))</f>
        <v/>
      </c>
      <c r="T23" s="19" t="str">
        <f>IF($D23="","",VLOOKUP($D23,'Reference Data - Fuel EFs'!$C:$O,T$4,FALSE))</f>
        <v/>
      </c>
      <c r="U23" s="19" t="str">
        <f>IF($D23="","",VLOOKUP($D23,'Reference Data - Fuel EFs'!$C:$O,U$4,FALSE))</f>
        <v/>
      </c>
      <c r="V23" s="19" t="str">
        <f>IF($D23="","",VLOOKUP($D23,'Reference Data - Fuel EFs'!$C:$O,V$4,FALSE))</f>
        <v/>
      </c>
      <c r="W23" s="19" t="str">
        <f>IF($D23="","",VLOOKUP($D23,'Reference Data - Fuel EFs'!$C:$O,W$4,FALSE))</f>
        <v/>
      </c>
      <c r="X23" s="19" t="str">
        <f>IF($D23="","",VLOOKUP($D23,'Reference Data - Fuel EFs'!$C:$O,X$4,FALSE))</f>
        <v/>
      </c>
      <c r="Y23" s="19"/>
      <c r="Z23" s="19" t="str">
        <f>IF($D23="","",VLOOKUP($D23,'Reference Data - Fuel EFs'!$C:$O,Z$4,FALSE))</f>
        <v/>
      </c>
      <c r="AA23" s="19"/>
      <c r="AB23" s="19" t="str">
        <f>IF($D23="","",VLOOKUP($D23,'Reference Data - Fuel EFs'!$C:$O,AB$4,FALSE))</f>
        <v/>
      </c>
      <c r="AC23" s="19"/>
      <c r="AD23" s="19" t="str">
        <f t="shared" si="2"/>
        <v/>
      </c>
      <c r="AE23" s="19" t="str">
        <f t="shared" si="3"/>
        <v/>
      </c>
      <c r="AF23" s="19" t="str">
        <f t="shared" si="4"/>
        <v/>
      </c>
      <c r="AG23" s="19" t="str">
        <f t="shared" si="5"/>
        <v/>
      </c>
      <c r="AH23" s="19" t="str">
        <f t="shared" si="6"/>
        <v/>
      </c>
      <c r="AI23" s="19" t="str">
        <f t="shared" si="7"/>
        <v/>
      </c>
      <c r="AJ23" s="19" t="str">
        <f t="shared" si="8"/>
        <v/>
      </c>
      <c r="AK23" s="19" t="str">
        <f t="shared" si="9"/>
        <v/>
      </c>
      <c r="AL23" s="19" t="str">
        <f t="shared" si="10"/>
        <v/>
      </c>
      <c r="AM23" s="19"/>
      <c r="AN23" s="19" t="str">
        <f t="shared" si="11"/>
        <v/>
      </c>
      <c r="AO23" s="19"/>
      <c r="AP23" s="19" t="str">
        <f t="shared" si="12"/>
        <v/>
      </c>
      <c r="AQ23" s="19"/>
      <c r="AR23" s="19"/>
      <c r="AS23" s="16" t="e">
        <f>INDEX('Dropdown menus'!$A$1:$D$6,MATCH($K23,'Dropdown menus'!$A$1:$A$6,0),$AS$6)</f>
        <v>#N/A</v>
      </c>
      <c r="AT23" s="19"/>
      <c r="AU23" s="19" t="str">
        <f>IF($J23="","",VLOOKUP($J23,'Reference Data - Transport fuel'!$C:$O,AU$4,FALSE))</f>
        <v/>
      </c>
      <c r="AV23" s="19" t="str">
        <f>IF($J23="","",VLOOKUP($J23,'Reference Data - Transport fuel'!$C:$O,AV$4,FALSE))</f>
        <v/>
      </c>
      <c r="AW23" s="19" t="str">
        <f>IF($J23="","",VLOOKUP($J23,'Reference Data - Transport fuel'!$C:$O,AW$4,FALSE))</f>
        <v/>
      </c>
      <c r="AX23" s="19" t="str">
        <f>IF($J23="","",VLOOKUP($J23,'Reference Data - Transport fuel'!$C:$O,AX$4,FALSE))</f>
        <v/>
      </c>
      <c r="AY23" s="19" t="str">
        <f>IF($J23="","",VLOOKUP($J23,'Reference Data - Transport fuel'!$C:$O,AY$4,FALSE))</f>
        <v/>
      </c>
      <c r="AZ23" s="19" t="str">
        <f>IF($J23="","",VLOOKUP($J23,'Reference Data - Transport fuel'!$C:$O,AZ$4,FALSE))</f>
        <v/>
      </c>
      <c r="BA23" s="19" t="str">
        <f>IF($J23="","",VLOOKUP($J23,'Reference Data - Transport fuel'!$C:$O,BA$4,FALSE))</f>
        <v/>
      </c>
      <c r="BB23" s="19" t="str">
        <f>IF($J23="","",VLOOKUP($J23,'Reference Data - Transport fuel'!$C:$O,BB$4,FALSE))</f>
        <v/>
      </c>
      <c r="BC23" s="19" t="str">
        <f>IF($J23="","",VLOOKUP($J23,'Reference Data - Transport fuel'!$C:$O,BC$4,FALSE))</f>
        <v/>
      </c>
      <c r="BD23" s="19"/>
      <c r="BE23" s="19" t="str">
        <f>IF($J23="","",VLOOKUP($J23,'Reference Data - Transport fuel'!$C:$O,BE$4,FALSE))</f>
        <v/>
      </c>
      <c r="BF23" s="19"/>
      <c r="BG23" s="19" t="str">
        <f>IF($J23="","",VLOOKUP($J23,'Reference Data - Transport fuel'!$C:$O,BG$4,FALSE))</f>
        <v/>
      </c>
      <c r="BH23" s="19"/>
      <c r="BI23" s="19" t="str">
        <f t="shared" si="13"/>
        <v/>
      </c>
      <c r="BJ23" s="19" t="str">
        <f t="shared" si="14"/>
        <v/>
      </c>
      <c r="BK23" s="19" t="str">
        <f t="shared" si="15"/>
        <v/>
      </c>
      <c r="BL23" s="19" t="str">
        <f t="shared" si="16"/>
        <v/>
      </c>
      <c r="BM23" s="19" t="str">
        <f t="shared" si="17"/>
        <v/>
      </c>
      <c r="BN23" s="19" t="str">
        <f t="shared" si="18"/>
        <v/>
      </c>
      <c r="BO23" s="19" t="str">
        <f t="shared" si="19"/>
        <v/>
      </c>
      <c r="BP23" s="19" t="str">
        <f t="shared" si="20"/>
        <v/>
      </c>
      <c r="BQ23" s="19"/>
      <c r="BR23" s="201" t="str">
        <f t="shared" si="21"/>
        <v/>
      </c>
      <c r="BS23" s="188"/>
      <c r="BT23" s="19" t="str">
        <f t="shared" si="22"/>
        <v/>
      </c>
      <c r="BU23" s="19" t="str">
        <f t="shared" si="23"/>
        <v/>
      </c>
      <c r="BV23" s="188"/>
      <c r="BW23" s="188" t="str">
        <f t="shared" si="24"/>
        <v/>
      </c>
      <c r="BX23" s="188"/>
    </row>
    <row r="24" spans="4:76">
      <c r="D24" s="137"/>
      <c r="E24" s="209"/>
      <c r="J24" s="34"/>
      <c r="K24" s="178"/>
      <c r="L24" s="141"/>
      <c r="N24" s="19"/>
      <c r="O24" s="19"/>
      <c r="P24" s="19" t="str">
        <f>IF($D24="","",VLOOKUP($D24,'Reference Data - Fuel EFs'!$C:$O,P$4,FALSE))</f>
        <v/>
      </c>
      <c r="Q24" s="19" t="str">
        <f>IF($D24="","",VLOOKUP($D24,'Reference Data - Fuel EFs'!$C:$O,Q$4,FALSE))</f>
        <v/>
      </c>
      <c r="R24" s="19" t="str">
        <f>IF($D24="","",VLOOKUP($D24,'Reference Data - Fuel EFs'!$C:$O,R$4,FALSE))</f>
        <v/>
      </c>
      <c r="S24" s="19" t="str">
        <f>IF($D24="","",VLOOKUP($D24,'Reference Data - Fuel EFs'!$C:$O,S$4,FALSE))</f>
        <v/>
      </c>
      <c r="T24" s="19" t="str">
        <f>IF($D24="","",VLOOKUP($D24,'Reference Data - Fuel EFs'!$C:$O,T$4,FALSE))</f>
        <v/>
      </c>
      <c r="U24" s="19" t="str">
        <f>IF($D24="","",VLOOKUP($D24,'Reference Data - Fuel EFs'!$C:$O,U$4,FALSE))</f>
        <v/>
      </c>
      <c r="V24" s="19" t="str">
        <f>IF($D24="","",VLOOKUP($D24,'Reference Data - Fuel EFs'!$C:$O,V$4,FALSE))</f>
        <v/>
      </c>
      <c r="W24" s="19" t="str">
        <f>IF($D24="","",VLOOKUP($D24,'Reference Data - Fuel EFs'!$C:$O,W$4,FALSE))</f>
        <v/>
      </c>
      <c r="X24" s="19" t="str">
        <f>IF($D24="","",VLOOKUP($D24,'Reference Data - Fuel EFs'!$C:$O,X$4,FALSE))</f>
        <v/>
      </c>
      <c r="Y24" s="19"/>
      <c r="Z24" s="19" t="str">
        <f>IF($D24="","",VLOOKUP($D24,'Reference Data - Fuel EFs'!$C:$O,Z$4,FALSE))</f>
        <v/>
      </c>
      <c r="AA24" s="19"/>
      <c r="AB24" s="19" t="str">
        <f>IF($D24="","",VLOOKUP($D24,'Reference Data - Fuel EFs'!$C:$O,AB$4,FALSE))</f>
        <v/>
      </c>
      <c r="AC24" s="19"/>
      <c r="AD24" s="19" t="str">
        <f t="shared" si="2"/>
        <v/>
      </c>
      <c r="AE24" s="19" t="str">
        <f t="shared" si="3"/>
        <v/>
      </c>
      <c r="AF24" s="19" t="str">
        <f t="shared" si="4"/>
        <v/>
      </c>
      <c r="AG24" s="19" t="str">
        <f t="shared" si="5"/>
        <v/>
      </c>
      <c r="AH24" s="19" t="str">
        <f t="shared" si="6"/>
        <v/>
      </c>
      <c r="AI24" s="19" t="str">
        <f t="shared" si="7"/>
        <v/>
      </c>
      <c r="AJ24" s="19" t="str">
        <f t="shared" si="8"/>
        <v/>
      </c>
      <c r="AK24" s="19" t="str">
        <f t="shared" si="9"/>
        <v/>
      </c>
      <c r="AL24" s="19" t="str">
        <f t="shared" si="10"/>
        <v/>
      </c>
      <c r="AM24" s="19"/>
      <c r="AN24" s="19" t="str">
        <f t="shared" si="11"/>
        <v/>
      </c>
      <c r="AO24" s="19"/>
      <c r="AP24" s="19" t="str">
        <f t="shared" si="12"/>
        <v/>
      </c>
      <c r="AQ24" s="19"/>
      <c r="AR24" s="19"/>
      <c r="AS24" s="16" t="e">
        <f>INDEX('Dropdown menus'!$A$1:$D$6,MATCH($K24,'Dropdown menus'!$A$1:$A$6,0),$AS$6)</f>
        <v>#N/A</v>
      </c>
      <c r="AT24" s="19"/>
      <c r="AU24" s="19" t="str">
        <f>IF($J24="","",VLOOKUP($J24,'Reference Data - Transport fuel'!$C:$O,AU$4,FALSE))</f>
        <v/>
      </c>
      <c r="AV24" s="19" t="str">
        <f>IF($J24="","",VLOOKUP($J24,'Reference Data - Transport fuel'!$C:$O,AV$4,FALSE))</f>
        <v/>
      </c>
      <c r="AW24" s="19" t="str">
        <f>IF($J24="","",VLOOKUP($J24,'Reference Data - Transport fuel'!$C:$O,AW$4,FALSE))</f>
        <v/>
      </c>
      <c r="AX24" s="19" t="str">
        <f>IF($J24="","",VLOOKUP($J24,'Reference Data - Transport fuel'!$C:$O,AX$4,FALSE))</f>
        <v/>
      </c>
      <c r="AY24" s="19" t="str">
        <f>IF($J24="","",VLOOKUP($J24,'Reference Data - Transport fuel'!$C:$O,AY$4,FALSE))</f>
        <v/>
      </c>
      <c r="AZ24" s="19" t="str">
        <f>IF($J24="","",VLOOKUP($J24,'Reference Data - Transport fuel'!$C:$O,AZ$4,FALSE))</f>
        <v/>
      </c>
      <c r="BA24" s="19" t="str">
        <f>IF($J24="","",VLOOKUP($J24,'Reference Data - Transport fuel'!$C:$O,BA$4,FALSE))</f>
        <v/>
      </c>
      <c r="BB24" s="19" t="str">
        <f>IF($J24="","",VLOOKUP($J24,'Reference Data - Transport fuel'!$C:$O,BB$4,FALSE))</f>
        <v/>
      </c>
      <c r="BC24" s="19" t="str">
        <f>IF($J24="","",VLOOKUP($J24,'Reference Data - Transport fuel'!$C:$O,BC$4,FALSE))</f>
        <v/>
      </c>
      <c r="BD24" s="19"/>
      <c r="BE24" s="19" t="str">
        <f>IF($J24="","",VLOOKUP($J24,'Reference Data - Transport fuel'!$C:$O,BE$4,FALSE))</f>
        <v/>
      </c>
      <c r="BF24" s="19"/>
      <c r="BG24" s="19" t="str">
        <f>IF($J24="","",VLOOKUP($J24,'Reference Data - Transport fuel'!$C:$O,BG$4,FALSE))</f>
        <v/>
      </c>
      <c r="BH24" s="19"/>
      <c r="BI24" s="19" t="str">
        <f t="shared" si="13"/>
        <v/>
      </c>
      <c r="BJ24" s="19" t="str">
        <f t="shared" si="14"/>
        <v/>
      </c>
      <c r="BK24" s="19" t="str">
        <f t="shared" si="15"/>
        <v/>
      </c>
      <c r="BL24" s="19" t="str">
        <f t="shared" si="16"/>
        <v/>
      </c>
      <c r="BM24" s="19" t="str">
        <f t="shared" si="17"/>
        <v/>
      </c>
      <c r="BN24" s="19" t="str">
        <f t="shared" si="18"/>
        <v/>
      </c>
      <c r="BO24" s="19" t="str">
        <f t="shared" si="19"/>
        <v/>
      </c>
      <c r="BP24" s="19" t="str">
        <f t="shared" si="20"/>
        <v/>
      </c>
      <c r="BQ24" s="19"/>
      <c r="BR24" s="201" t="str">
        <f t="shared" si="21"/>
        <v/>
      </c>
      <c r="BS24" s="188"/>
      <c r="BT24" s="19" t="str">
        <f t="shared" si="22"/>
        <v/>
      </c>
      <c r="BU24" s="19" t="str">
        <f t="shared" si="23"/>
        <v/>
      </c>
      <c r="BV24" s="188"/>
      <c r="BW24" s="188" t="str">
        <f t="shared" si="24"/>
        <v/>
      </c>
      <c r="BX24" s="188"/>
    </row>
    <row r="25" spans="4:76">
      <c r="D25" s="137"/>
      <c r="E25" s="209"/>
      <c r="J25" s="34"/>
      <c r="K25" s="178"/>
      <c r="L25" s="141"/>
      <c r="N25" s="19"/>
      <c r="O25" s="19"/>
      <c r="P25" s="19" t="str">
        <f>IF($D25="","",VLOOKUP($D25,'Reference Data - Fuel EFs'!$C:$O,P$4,FALSE))</f>
        <v/>
      </c>
      <c r="Q25" s="19" t="str">
        <f>IF($D25="","",VLOOKUP($D25,'Reference Data - Fuel EFs'!$C:$O,Q$4,FALSE))</f>
        <v/>
      </c>
      <c r="R25" s="19" t="str">
        <f>IF($D25="","",VLOOKUP($D25,'Reference Data - Fuel EFs'!$C:$O,R$4,FALSE))</f>
        <v/>
      </c>
      <c r="S25" s="19" t="str">
        <f>IF($D25="","",VLOOKUP($D25,'Reference Data - Fuel EFs'!$C:$O,S$4,FALSE))</f>
        <v/>
      </c>
      <c r="T25" s="19" t="str">
        <f>IF($D25="","",VLOOKUP($D25,'Reference Data - Fuel EFs'!$C:$O,T$4,FALSE))</f>
        <v/>
      </c>
      <c r="U25" s="19" t="str">
        <f>IF($D25="","",VLOOKUP($D25,'Reference Data - Fuel EFs'!$C:$O,U$4,FALSE))</f>
        <v/>
      </c>
      <c r="V25" s="19" t="str">
        <f>IF($D25="","",VLOOKUP($D25,'Reference Data - Fuel EFs'!$C:$O,V$4,FALSE))</f>
        <v/>
      </c>
      <c r="W25" s="19" t="str">
        <f>IF($D25="","",VLOOKUP($D25,'Reference Data - Fuel EFs'!$C:$O,W$4,FALSE))</f>
        <v/>
      </c>
      <c r="X25" s="19" t="str">
        <f>IF($D25="","",VLOOKUP($D25,'Reference Data - Fuel EFs'!$C:$O,X$4,FALSE))</f>
        <v/>
      </c>
      <c r="Y25" s="19"/>
      <c r="Z25" s="19" t="str">
        <f>IF($D25="","",VLOOKUP($D25,'Reference Data - Fuel EFs'!$C:$O,Z$4,FALSE))</f>
        <v/>
      </c>
      <c r="AA25" s="19"/>
      <c r="AB25" s="19" t="str">
        <f>IF($D25="","",VLOOKUP($D25,'Reference Data - Fuel EFs'!$C:$O,AB$4,FALSE))</f>
        <v/>
      </c>
      <c r="AC25" s="19"/>
      <c r="AD25" s="19" t="str">
        <f t="shared" si="2"/>
        <v/>
      </c>
      <c r="AE25" s="19" t="str">
        <f t="shared" si="3"/>
        <v/>
      </c>
      <c r="AF25" s="19" t="str">
        <f t="shared" si="4"/>
        <v/>
      </c>
      <c r="AG25" s="19" t="str">
        <f t="shared" si="5"/>
        <v/>
      </c>
      <c r="AH25" s="19" t="str">
        <f t="shared" si="6"/>
        <v/>
      </c>
      <c r="AI25" s="19" t="str">
        <f t="shared" si="7"/>
        <v/>
      </c>
      <c r="AJ25" s="19" t="str">
        <f t="shared" si="8"/>
        <v/>
      </c>
      <c r="AK25" s="19" t="str">
        <f t="shared" si="9"/>
        <v/>
      </c>
      <c r="AL25" s="19" t="str">
        <f t="shared" si="10"/>
        <v/>
      </c>
      <c r="AM25" s="19"/>
      <c r="AN25" s="19" t="str">
        <f t="shared" si="11"/>
        <v/>
      </c>
      <c r="AO25" s="19"/>
      <c r="AP25" s="19" t="str">
        <f t="shared" si="12"/>
        <v/>
      </c>
      <c r="AQ25" s="19"/>
      <c r="AR25" s="19"/>
      <c r="AS25" s="16" t="e">
        <f>INDEX('Dropdown menus'!$A$1:$D$6,MATCH($K25,'Dropdown menus'!$A$1:$A$6,0),$AS$6)</f>
        <v>#N/A</v>
      </c>
      <c r="AT25" s="19"/>
      <c r="AU25" s="19" t="str">
        <f>IF($J25="","",VLOOKUP($J25,'Reference Data - Transport fuel'!$C:$O,AU$4,FALSE))</f>
        <v/>
      </c>
      <c r="AV25" s="19" t="str">
        <f>IF($J25="","",VLOOKUP($J25,'Reference Data - Transport fuel'!$C:$O,AV$4,FALSE))</f>
        <v/>
      </c>
      <c r="AW25" s="19" t="str">
        <f>IF($J25="","",VLOOKUP($J25,'Reference Data - Transport fuel'!$C:$O,AW$4,FALSE))</f>
        <v/>
      </c>
      <c r="AX25" s="19" t="str">
        <f>IF($J25="","",VLOOKUP($J25,'Reference Data - Transport fuel'!$C:$O,AX$4,FALSE))</f>
        <v/>
      </c>
      <c r="AY25" s="19" t="str">
        <f>IF($J25="","",VLOOKUP($J25,'Reference Data - Transport fuel'!$C:$O,AY$4,FALSE))</f>
        <v/>
      </c>
      <c r="AZ25" s="19" t="str">
        <f>IF($J25="","",VLOOKUP($J25,'Reference Data - Transport fuel'!$C:$O,AZ$4,FALSE))</f>
        <v/>
      </c>
      <c r="BA25" s="19" t="str">
        <f>IF($J25="","",VLOOKUP($J25,'Reference Data - Transport fuel'!$C:$O,BA$4,FALSE))</f>
        <v/>
      </c>
      <c r="BB25" s="19" t="str">
        <f>IF($J25="","",VLOOKUP($J25,'Reference Data - Transport fuel'!$C:$O,BB$4,FALSE))</f>
        <v/>
      </c>
      <c r="BC25" s="19" t="str">
        <f>IF($J25="","",VLOOKUP($J25,'Reference Data - Transport fuel'!$C:$O,BC$4,FALSE))</f>
        <v/>
      </c>
      <c r="BD25" s="19"/>
      <c r="BE25" s="19" t="str">
        <f>IF($J25="","",VLOOKUP($J25,'Reference Data - Transport fuel'!$C:$O,BE$4,FALSE))</f>
        <v/>
      </c>
      <c r="BF25" s="19"/>
      <c r="BG25" s="19" t="str">
        <f>IF($J25="","",VLOOKUP($J25,'Reference Data - Transport fuel'!$C:$O,BG$4,FALSE))</f>
        <v/>
      </c>
      <c r="BH25" s="19"/>
      <c r="BI25" s="19" t="str">
        <f t="shared" si="13"/>
        <v/>
      </c>
      <c r="BJ25" s="19" t="str">
        <f t="shared" si="14"/>
        <v/>
      </c>
      <c r="BK25" s="19" t="str">
        <f t="shared" si="15"/>
        <v/>
      </c>
      <c r="BL25" s="19" t="str">
        <f t="shared" si="16"/>
        <v/>
      </c>
      <c r="BM25" s="19" t="str">
        <f t="shared" si="17"/>
        <v/>
      </c>
      <c r="BN25" s="19" t="str">
        <f t="shared" si="18"/>
        <v/>
      </c>
      <c r="BO25" s="19" t="str">
        <f t="shared" si="19"/>
        <v/>
      </c>
      <c r="BP25" s="19" t="str">
        <f t="shared" si="20"/>
        <v/>
      </c>
      <c r="BQ25" s="19"/>
      <c r="BR25" s="201" t="str">
        <f t="shared" si="21"/>
        <v/>
      </c>
      <c r="BS25" s="188"/>
      <c r="BT25" s="19" t="str">
        <f t="shared" si="22"/>
        <v/>
      </c>
      <c r="BU25" s="19" t="str">
        <f t="shared" si="23"/>
        <v/>
      </c>
      <c r="BV25" s="188"/>
      <c r="BW25" s="188" t="str">
        <f t="shared" si="24"/>
        <v/>
      </c>
      <c r="BX25" s="188"/>
    </row>
    <row r="26" spans="4:76">
      <c r="D26" s="137"/>
      <c r="E26" s="209"/>
      <c r="J26" s="34"/>
      <c r="K26" s="178"/>
      <c r="L26" s="141"/>
      <c r="N26" s="19"/>
      <c r="O26" s="19"/>
      <c r="P26" s="19" t="str">
        <f>IF($D26="","",VLOOKUP($D26,'Reference Data - Fuel EFs'!$C:$O,P$4,FALSE))</f>
        <v/>
      </c>
      <c r="Q26" s="19" t="str">
        <f>IF($D26="","",VLOOKUP($D26,'Reference Data - Fuel EFs'!$C:$O,Q$4,FALSE))</f>
        <v/>
      </c>
      <c r="R26" s="19" t="str">
        <f>IF($D26="","",VLOOKUP($D26,'Reference Data - Fuel EFs'!$C:$O,R$4,FALSE))</f>
        <v/>
      </c>
      <c r="S26" s="19" t="str">
        <f>IF($D26="","",VLOOKUP($D26,'Reference Data - Fuel EFs'!$C:$O,S$4,FALSE))</f>
        <v/>
      </c>
      <c r="T26" s="19" t="str">
        <f>IF($D26="","",VLOOKUP($D26,'Reference Data - Fuel EFs'!$C:$O,T$4,FALSE))</f>
        <v/>
      </c>
      <c r="U26" s="19" t="str">
        <f>IF($D26="","",VLOOKUP($D26,'Reference Data - Fuel EFs'!$C:$O,U$4,FALSE))</f>
        <v/>
      </c>
      <c r="V26" s="19" t="str">
        <f>IF($D26="","",VLOOKUP($D26,'Reference Data - Fuel EFs'!$C:$O,V$4,FALSE))</f>
        <v/>
      </c>
      <c r="W26" s="19" t="str">
        <f>IF($D26="","",VLOOKUP($D26,'Reference Data - Fuel EFs'!$C:$O,W$4,FALSE))</f>
        <v/>
      </c>
      <c r="X26" s="19" t="str">
        <f>IF($D26="","",VLOOKUP($D26,'Reference Data - Fuel EFs'!$C:$O,X$4,FALSE))</f>
        <v/>
      </c>
      <c r="Y26" s="19"/>
      <c r="Z26" s="19" t="str">
        <f>IF($D26="","",VLOOKUP($D26,'Reference Data - Fuel EFs'!$C:$O,Z$4,FALSE))</f>
        <v/>
      </c>
      <c r="AA26" s="19"/>
      <c r="AB26" s="19" t="str">
        <f>IF($D26="","",VLOOKUP($D26,'Reference Data - Fuel EFs'!$C:$O,AB$4,FALSE))</f>
        <v/>
      </c>
      <c r="AC26" s="19"/>
      <c r="AD26" s="19" t="str">
        <f t="shared" si="2"/>
        <v/>
      </c>
      <c r="AE26" s="19" t="str">
        <f t="shared" si="3"/>
        <v/>
      </c>
      <c r="AF26" s="19" t="str">
        <f t="shared" si="4"/>
        <v/>
      </c>
      <c r="AG26" s="19" t="str">
        <f t="shared" si="5"/>
        <v/>
      </c>
      <c r="AH26" s="19" t="str">
        <f t="shared" si="6"/>
        <v/>
      </c>
      <c r="AI26" s="19" t="str">
        <f t="shared" si="7"/>
        <v/>
      </c>
      <c r="AJ26" s="19" t="str">
        <f t="shared" si="8"/>
        <v/>
      </c>
      <c r="AK26" s="19" t="str">
        <f t="shared" si="9"/>
        <v/>
      </c>
      <c r="AL26" s="19" t="str">
        <f t="shared" si="10"/>
        <v/>
      </c>
      <c r="AM26" s="19"/>
      <c r="AN26" s="19" t="str">
        <f t="shared" si="11"/>
        <v/>
      </c>
      <c r="AO26" s="19"/>
      <c r="AP26" s="19" t="str">
        <f t="shared" si="12"/>
        <v/>
      </c>
      <c r="AQ26" s="19"/>
      <c r="AR26" s="19"/>
      <c r="AS26" s="16" t="e">
        <f>INDEX('Dropdown menus'!$A$1:$D$6,MATCH($K26,'Dropdown menus'!$A$1:$A$6,0),$AS$6)</f>
        <v>#N/A</v>
      </c>
      <c r="AT26" s="19"/>
      <c r="AU26" s="19" t="str">
        <f>IF($J26="","",VLOOKUP($J26,'Reference Data - Transport fuel'!$C:$O,AU$4,FALSE))</f>
        <v/>
      </c>
      <c r="AV26" s="19" t="str">
        <f>IF($J26="","",VLOOKUP($J26,'Reference Data - Transport fuel'!$C:$O,AV$4,FALSE))</f>
        <v/>
      </c>
      <c r="AW26" s="19" t="str">
        <f>IF($J26="","",VLOOKUP($J26,'Reference Data - Transport fuel'!$C:$O,AW$4,FALSE))</f>
        <v/>
      </c>
      <c r="AX26" s="19" t="str">
        <f>IF($J26="","",VLOOKUP($J26,'Reference Data - Transport fuel'!$C:$O,AX$4,FALSE))</f>
        <v/>
      </c>
      <c r="AY26" s="19" t="str">
        <f>IF($J26="","",VLOOKUP($J26,'Reference Data - Transport fuel'!$C:$O,AY$4,FALSE))</f>
        <v/>
      </c>
      <c r="AZ26" s="19" t="str">
        <f>IF($J26="","",VLOOKUP($J26,'Reference Data - Transport fuel'!$C:$O,AZ$4,FALSE))</f>
        <v/>
      </c>
      <c r="BA26" s="19" t="str">
        <f>IF($J26="","",VLOOKUP($J26,'Reference Data - Transport fuel'!$C:$O,BA$4,FALSE))</f>
        <v/>
      </c>
      <c r="BB26" s="19" t="str">
        <f>IF($J26="","",VLOOKUP($J26,'Reference Data - Transport fuel'!$C:$O,BB$4,FALSE))</f>
        <v/>
      </c>
      <c r="BC26" s="19" t="str">
        <f>IF($J26="","",VLOOKUP($J26,'Reference Data - Transport fuel'!$C:$O,BC$4,FALSE))</f>
        <v/>
      </c>
      <c r="BD26" s="19"/>
      <c r="BE26" s="19" t="str">
        <f>IF($J26="","",VLOOKUP($J26,'Reference Data - Transport fuel'!$C:$O,BE$4,FALSE))</f>
        <v/>
      </c>
      <c r="BF26" s="19"/>
      <c r="BG26" s="19" t="str">
        <f>IF($J26="","",VLOOKUP($J26,'Reference Data - Transport fuel'!$C:$O,BG$4,FALSE))</f>
        <v/>
      </c>
      <c r="BH26" s="19"/>
      <c r="BI26" s="19" t="str">
        <f t="shared" si="13"/>
        <v/>
      </c>
      <c r="BJ26" s="19" t="str">
        <f t="shared" si="14"/>
        <v/>
      </c>
      <c r="BK26" s="19" t="str">
        <f t="shared" si="15"/>
        <v/>
      </c>
      <c r="BL26" s="19" t="str">
        <f t="shared" si="16"/>
        <v/>
      </c>
      <c r="BM26" s="19" t="str">
        <f t="shared" si="17"/>
        <v/>
      </c>
      <c r="BN26" s="19" t="str">
        <f t="shared" si="18"/>
        <v/>
      </c>
      <c r="BO26" s="19" t="str">
        <f t="shared" si="19"/>
        <v/>
      </c>
      <c r="BP26" s="19" t="str">
        <f t="shared" si="20"/>
        <v/>
      </c>
      <c r="BQ26" s="19"/>
      <c r="BR26" s="201" t="str">
        <f t="shared" si="21"/>
        <v/>
      </c>
      <c r="BS26" s="188"/>
      <c r="BT26" s="19" t="str">
        <f t="shared" si="22"/>
        <v/>
      </c>
      <c r="BU26" s="19" t="str">
        <f t="shared" si="23"/>
        <v/>
      </c>
      <c r="BV26" s="188"/>
      <c r="BW26" s="188" t="str">
        <f t="shared" si="24"/>
        <v/>
      </c>
      <c r="BX26" s="188"/>
    </row>
    <row r="27" spans="4:76">
      <c r="D27" s="137"/>
      <c r="E27" s="209"/>
      <c r="J27" s="34"/>
      <c r="K27" s="178"/>
      <c r="L27" s="141"/>
      <c r="N27" s="19"/>
      <c r="O27" s="19"/>
      <c r="P27" s="19" t="str">
        <f>IF($D27="","",VLOOKUP($D27,'Reference Data - Fuel EFs'!$C:$O,P$4,FALSE))</f>
        <v/>
      </c>
      <c r="Q27" s="19" t="str">
        <f>IF($D27="","",VLOOKUP($D27,'Reference Data - Fuel EFs'!$C:$O,Q$4,FALSE))</f>
        <v/>
      </c>
      <c r="R27" s="19" t="str">
        <f>IF($D27="","",VLOOKUP($D27,'Reference Data - Fuel EFs'!$C:$O,R$4,FALSE))</f>
        <v/>
      </c>
      <c r="S27" s="19" t="str">
        <f>IF($D27="","",VLOOKUP($D27,'Reference Data - Fuel EFs'!$C:$O,S$4,FALSE))</f>
        <v/>
      </c>
      <c r="T27" s="19" t="str">
        <f>IF($D27="","",VLOOKUP($D27,'Reference Data - Fuel EFs'!$C:$O,T$4,FALSE))</f>
        <v/>
      </c>
      <c r="U27" s="19" t="str">
        <f>IF($D27="","",VLOOKUP($D27,'Reference Data - Fuel EFs'!$C:$O,U$4,FALSE))</f>
        <v/>
      </c>
      <c r="V27" s="19" t="str">
        <f>IF($D27="","",VLOOKUP($D27,'Reference Data - Fuel EFs'!$C:$O,V$4,FALSE))</f>
        <v/>
      </c>
      <c r="W27" s="19" t="str">
        <f>IF($D27="","",VLOOKUP($D27,'Reference Data - Fuel EFs'!$C:$O,W$4,FALSE))</f>
        <v/>
      </c>
      <c r="X27" s="19" t="str">
        <f>IF($D27="","",VLOOKUP($D27,'Reference Data - Fuel EFs'!$C:$O,X$4,FALSE))</f>
        <v/>
      </c>
      <c r="Y27" s="19"/>
      <c r="Z27" s="19" t="str">
        <f>IF($D27="","",VLOOKUP($D27,'Reference Data - Fuel EFs'!$C:$O,Z$4,FALSE))</f>
        <v/>
      </c>
      <c r="AA27" s="19"/>
      <c r="AB27" s="19" t="str">
        <f>IF($D27="","",VLOOKUP($D27,'Reference Data - Fuel EFs'!$C:$O,AB$4,FALSE))</f>
        <v/>
      </c>
      <c r="AC27" s="19"/>
      <c r="AD27" s="19" t="str">
        <f t="shared" si="2"/>
        <v/>
      </c>
      <c r="AE27" s="19" t="str">
        <f t="shared" si="3"/>
        <v/>
      </c>
      <c r="AF27" s="19" t="str">
        <f t="shared" si="4"/>
        <v/>
      </c>
      <c r="AG27" s="19" t="str">
        <f t="shared" si="5"/>
        <v/>
      </c>
      <c r="AH27" s="19" t="str">
        <f t="shared" si="6"/>
        <v/>
      </c>
      <c r="AI27" s="19" t="str">
        <f t="shared" si="7"/>
        <v/>
      </c>
      <c r="AJ27" s="19" t="str">
        <f t="shared" si="8"/>
        <v/>
      </c>
      <c r="AK27" s="19" t="str">
        <f t="shared" si="9"/>
        <v/>
      </c>
      <c r="AL27" s="19" t="str">
        <f t="shared" si="10"/>
        <v/>
      </c>
      <c r="AM27" s="19"/>
      <c r="AN27" s="19" t="str">
        <f t="shared" si="11"/>
        <v/>
      </c>
      <c r="AO27" s="19"/>
      <c r="AP27" s="19" t="str">
        <f t="shared" si="12"/>
        <v/>
      </c>
      <c r="AQ27" s="19"/>
      <c r="AR27" s="19"/>
      <c r="AS27" s="16" t="e">
        <f>INDEX('Dropdown menus'!$A$1:$D$6,MATCH($K27,'Dropdown menus'!$A$1:$A$6,0),$AS$6)</f>
        <v>#N/A</v>
      </c>
      <c r="AT27" s="19"/>
      <c r="AU27" s="19" t="str">
        <f>IF($J27="","",VLOOKUP($J27,'Reference Data - Transport fuel'!$C:$O,AU$4,FALSE))</f>
        <v/>
      </c>
      <c r="AV27" s="19" t="str">
        <f>IF($J27="","",VLOOKUP($J27,'Reference Data - Transport fuel'!$C:$O,AV$4,FALSE))</f>
        <v/>
      </c>
      <c r="AW27" s="19" t="str">
        <f>IF($J27="","",VLOOKUP($J27,'Reference Data - Transport fuel'!$C:$O,AW$4,FALSE))</f>
        <v/>
      </c>
      <c r="AX27" s="19" t="str">
        <f>IF($J27="","",VLOOKUP($J27,'Reference Data - Transport fuel'!$C:$O,AX$4,FALSE))</f>
        <v/>
      </c>
      <c r="AY27" s="19" t="str">
        <f>IF($J27="","",VLOOKUP($J27,'Reference Data - Transport fuel'!$C:$O,AY$4,FALSE))</f>
        <v/>
      </c>
      <c r="AZ27" s="19" t="str">
        <f>IF($J27="","",VLOOKUP($J27,'Reference Data - Transport fuel'!$C:$O,AZ$4,FALSE))</f>
        <v/>
      </c>
      <c r="BA27" s="19" t="str">
        <f>IF($J27="","",VLOOKUP($J27,'Reference Data - Transport fuel'!$C:$O,BA$4,FALSE))</f>
        <v/>
      </c>
      <c r="BB27" s="19" t="str">
        <f>IF($J27="","",VLOOKUP($J27,'Reference Data - Transport fuel'!$C:$O,BB$4,FALSE))</f>
        <v/>
      </c>
      <c r="BC27" s="19" t="str">
        <f>IF($J27="","",VLOOKUP($J27,'Reference Data - Transport fuel'!$C:$O,BC$4,FALSE))</f>
        <v/>
      </c>
      <c r="BD27" s="19"/>
      <c r="BE27" s="19" t="str">
        <f>IF($J27="","",VLOOKUP($J27,'Reference Data - Transport fuel'!$C:$O,BE$4,FALSE))</f>
        <v/>
      </c>
      <c r="BF27" s="19"/>
      <c r="BG27" s="19" t="str">
        <f>IF($J27="","",VLOOKUP($J27,'Reference Data - Transport fuel'!$C:$O,BG$4,FALSE))</f>
        <v/>
      </c>
      <c r="BH27" s="19"/>
      <c r="BI27" s="19" t="str">
        <f t="shared" si="13"/>
        <v/>
      </c>
      <c r="BJ27" s="19" t="str">
        <f t="shared" si="14"/>
        <v/>
      </c>
      <c r="BK27" s="19" t="str">
        <f t="shared" si="15"/>
        <v/>
      </c>
      <c r="BL27" s="19" t="str">
        <f t="shared" si="16"/>
        <v/>
      </c>
      <c r="BM27" s="19" t="str">
        <f t="shared" si="17"/>
        <v/>
      </c>
      <c r="BN27" s="19" t="str">
        <f t="shared" si="18"/>
        <v/>
      </c>
      <c r="BO27" s="19" t="str">
        <f t="shared" si="19"/>
        <v/>
      </c>
      <c r="BP27" s="19" t="str">
        <f t="shared" si="20"/>
        <v/>
      </c>
      <c r="BQ27" s="19"/>
      <c r="BR27" s="201" t="str">
        <f t="shared" si="21"/>
        <v/>
      </c>
      <c r="BS27" s="188"/>
      <c r="BT27" s="19" t="str">
        <f t="shared" si="22"/>
        <v/>
      </c>
      <c r="BU27" s="19" t="str">
        <f t="shared" si="23"/>
        <v/>
      </c>
      <c r="BV27" s="188"/>
      <c r="BW27" s="188" t="str">
        <f t="shared" si="24"/>
        <v/>
      </c>
      <c r="BX27" s="188"/>
    </row>
    <row r="28" spans="4:76">
      <c r="D28" s="137"/>
      <c r="E28" s="209"/>
      <c r="J28" s="34"/>
      <c r="K28" s="178"/>
      <c r="L28" s="141"/>
      <c r="N28" s="19"/>
      <c r="O28" s="19"/>
      <c r="P28" s="19" t="str">
        <f>IF($D28="","",VLOOKUP($D28,'Reference Data - Fuel EFs'!$C:$O,P$4,FALSE))</f>
        <v/>
      </c>
      <c r="Q28" s="19" t="str">
        <f>IF($D28="","",VLOOKUP($D28,'Reference Data - Fuel EFs'!$C:$O,Q$4,FALSE))</f>
        <v/>
      </c>
      <c r="R28" s="19" t="str">
        <f>IF($D28="","",VLOOKUP($D28,'Reference Data - Fuel EFs'!$C:$O,R$4,FALSE))</f>
        <v/>
      </c>
      <c r="S28" s="19" t="str">
        <f>IF($D28="","",VLOOKUP($D28,'Reference Data - Fuel EFs'!$C:$O,S$4,FALSE))</f>
        <v/>
      </c>
      <c r="T28" s="19" t="str">
        <f>IF($D28="","",VLOOKUP($D28,'Reference Data - Fuel EFs'!$C:$O,T$4,FALSE))</f>
        <v/>
      </c>
      <c r="U28" s="19" t="str">
        <f>IF($D28="","",VLOOKUP($D28,'Reference Data - Fuel EFs'!$C:$O,U$4,FALSE))</f>
        <v/>
      </c>
      <c r="V28" s="19" t="str">
        <f>IF($D28="","",VLOOKUP($D28,'Reference Data - Fuel EFs'!$C:$O,V$4,FALSE))</f>
        <v/>
      </c>
      <c r="W28" s="19" t="str">
        <f>IF($D28="","",VLOOKUP($D28,'Reference Data - Fuel EFs'!$C:$O,W$4,FALSE))</f>
        <v/>
      </c>
      <c r="X28" s="19" t="str">
        <f>IF($D28="","",VLOOKUP($D28,'Reference Data - Fuel EFs'!$C:$O,X$4,FALSE))</f>
        <v/>
      </c>
      <c r="Y28" s="19"/>
      <c r="Z28" s="19" t="str">
        <f>IF($D28="","",VLOOKUP($D28,'Reference Data - Fuel EFs'!$C:$O,Z$4,FALSE))</f>
        <v/>
      </c>
      <c r="AA28" s="19"/>
      <c r="AB28" s="19" t="str">
        <f>IF($D28="","",VLOOKUP($D28,'Reference Data - Fuel EFs'!$C:$O,AB$4,FALSE))</f>
        <v/>
      </c>
      <c r="AC28" s="19"/>
      <c r="AD28" s="19" t="str">
        <f t="shared" si="2"/>
        <v/>
      </c>
      <c r="AE28" s="19" t="str">
        <f t="shared" si="3"/>
        <v/>
      </c>
      <c r="AF28" s="19" t="str">
        <f t="shared" si="4"/>
        <v/>
      </c>
      <c r="AG28" s="19" t="str">
        <f t="shared" si="5"/>
        <v/>
      </c>
      <c r="AH28" s="19" t="str">
        <f t="shared" si="6"/>
        <v/>
      </c>
      <c r="AI28" s="19" t="str">
        <f t="shared" si="7"/>
        <v/>
      </c>
      <c r="AJ28" s="19" t="str">
        <f t="shared" si="8"/>
        <v/>
      </c>
      <c r="AK28" s="19" t="str">
        <f t="shared" si="9"/>
        <v/>
      </c>
      <c r="AL28" s="19" t="str">
        <f t="shared" si="10"/>
        <v/>
      </c>
      <c r="AM28" s="19"/>
      <c r="AN28" s="19" t="str">
        <f t="shared" si="11"/>
        <v/>
      </c>
      <c r="AO28" s="19"/>
      <c r="AP28" s="19" t="str">
        <f t="shared" si="12"/>
        <v/>
      </c>
      <c r="AQ28" s="19"/>
      <c r="AR28" s="19"/>
      <c r="AS28" s="16" t="e">
        <f>INDEX('Dropdown menus'!$A$1:$D$6,MATCH($K28,'Dropdown menus'!$A$1:$A$6,0),$AS$6)</f>
        <v>#N/A</v>
      </c>
      <c r="AT28" s="19"/>
      <c r="AU28" s="19" t="str">
        <f>IF($J28="","",VLOOKUP($J28,'Reference Data - Transport fuel'!$C:$O,AU$4,FALSE))</f>
        <v/>
      </c>
      <c r="AV28" s="19" t="str">
        <f>IF($J28="","",VLOOKUP($J28,'Reference Data - Transport fuel'!$C:$O,AV$4,FALSE))</f>
        <v/>
      </c>
      <c r="AW28" s="19" t="str">
        <f>IF($J28="","",VLOOKUP($J28,'Reference Data - Transport fuel'!$C:$O,AW$4,FALSE))</f>
        <v/>
      </c>
      <c r="AX28" s="19" t="str">
        <f>IF($J28="","",VLOOKUP($J28,'Reference Data - Transport fuel'!$C:$O,AX$4,FALSE))</f>
        <v/>
      </c>
      <c r="AY28" s="19" t="str">
        <f>IF($J28="","",VLOOKUP($J28,'Reference Data - Transport fuel'!$C:$O,AY$4,FALSE))</f>
        <v/>
      </c>
      <c r="AZ28" s="19" t="str">
        <f>IF($J28="","",VLOOKUP($J28,'Reference Data - Transport fuel'!$C:$O,AZ$4,FALSE))</f>
        <v/>
      </c>
      <c r="BA28" s="19" t="str">
        <f>IF($J28="","",VLOOKUP($J28,'Reference Data - Transport fuel'!$C:$O,BA$4,FALSE))</f>
        <v/>
      </c>
      <c r="BB28" s="19" t="str">
        <f>IF($J28="","",VLOOKUP($J28,'Reference Data - Transport fuel'!$C:$O,BB$4,FALSE))</f>
        <v/>
      </c>
      <c r="BC28" s="19" t="str">
        <f>IF($J28="","",VLOOKUP($J28,'Reference Data - Transport fuel'!$C:$O,BC$4,FALSE))</f>
        <v/>
      </c>
      <c r="BD28" s="19"/>
      <c r="BE28" s="19" t="str">
        <f>IF($J28="","",VLOOKUP($J28,'Reference Data - Transport fuel'!$C:$O,BE$4,FALSE))</f>
        <v/>
      </c>
      <c r="BF28" s="19"/>
      <c r="BG28" s="19" t="str">
        <f>IF($J28="","",VLOOKUP($J28,'Reference Data - Transport fuel'!$C:$O,BG$4,FALSE))</f>
        <v/>
      </c>
      <c r="BH28" s="19"/>
      <c r="BI28" s="19" t="str">
        <f t="shared" si="13"/>
        <v/>
      </c>
      <c r="BJ28" s="19" t="str">
        <f t="shared" si="14"/>
        <v/>
      </c>
      <c r="BK28" s="19" t="str">
        <f t="shared" si="15"/>
        <v/>
      </c>
      <c r="BL28" s="19" t="str">
        <f t="shared" si="16"/>
        <v/>
      </c>
      <c r="BM28" s="19" t="str">
        <f t="shared" si="17"/>
        <v/>
      </c>
      <c r="BN28" s="19" t="str">
        <f t="shared" si="18"/>
        <v/>
      </c>
      <c r="BO28" s="19" t="str">
        <f t="shared" si="19"/>
        <v/>
      </c>
      <c r="BP28" s="19" t="str">
        <f t="shared" si="20"/>
        <v/>
      </c>
      <c r="BQ28" s="19"/>
      <c r="BR28" s="201" t="str">
        <f t="shared" si="21"/>
        <v/>
      </c>
      <c r="BS28" s="188"/>
      <c r="BT28" s="19" t="str">
        <f t="shared" si="22"/>
        <v/>
      </c>
      <c r="BU28" s="19" t="str">
        <f t="shared" si="23"/>
        <v/>
      </c>
      <c r="BV28" s="188"/>
      <c r="BW28" s="188" t="str">
        <f t="shared" si="24"/>
        <v/>
      </c>
      <c r="BX28" s="188"/>
    </row>
    <row r="29" spans="4:76">
      <c r="D29" s="137"/>
      <c r="E29" s="209"/>
      <c r="J29" s="34"/>
      <c r="K29" s="178"/>
      <c r="L29" s="141"/>
      <c r="N29" s="19"/>
      <c r="O29" s="19"/>
      <c r="P29" s="19" t="str">
        <f>IF($D29="","",VLOOKUP($D29,'Reference Data - Fuel EFs'!$C:$O,P$4,FALSE))</f>
        <v/>
      </c>
      <c r="Q29" s="19" t="str">
        <f>IF($D29="","",VLOOKUP($D29,'Reference Data - Fuel EFs'!$C:$O,Q$4,FALSE))</f>
        <v/>
      </c>
      <c r="R29" s="19" t="str">
        <f>IF($D29="","",VLOOKUP($D29,'Reference Data - Fuel EFs'!$C:$O,R$4,FALSE))</f>
        <v/>
      </c>
      <c r="S29" s="19" t="str">
        <f>IF($D29="","",VLOOKUP($D29,'Reference Data - Fuel EFs'!$C:$O,S$4,FALSE))</f>
        <v/>
      </c>
      <c r="T29" s="19" t="str">
        <f>IF($D29="","",VLOOKUP($D29,'Reference Data - Fuel EFs'!$C:$O,T$4,FALSE))</f>
        <v/>
      </c>
      <c r="U29" s="19" t="str">
        <f>IF($D29="","",VLOOKUP($D29,'Reference Data - Fuel EFs'!$C:$O,U$4,FALSE))</f>
        <v/>
      </c>
      <c r="V29" s="19" t="str">
        <f>IF($D29="","",VLOOKUP($D29,'Reference Data - Fuel EFs'!$C:$O,V$4,FALSE))</f>
        <v/>
      </c>
      <c r="W29" s="19" t="str">
        <f>IF($D29="","",VLOOKUP($D29,'Reference Data - Fuel EFs'!$C:$O,W$4,FALSE))</f>
        <v/>
      </c>
      <c r="X29" s="19" t="str">
        <f>IF($D29="","",VLOOKUP($D29,'Reference Data - Fuel EFs'!$C:$O,X$4,FALSE))</f>
        <v/>
      </c>
      <c r="Y29" s="19"/>
      <c r="Z29" s="19" t="str">
        <f>IF($D29="","",VLOOKUP($D29,'Reference Data - Fuel EFs'!$C:$O,Z$4,FALSE))</f>
        <v/>
      </c>
      <c r="AA29" s="19"/>
      <c r="AB29" s="19" t="str">
        <f>IF($D29="","",VLOOKUP($D29,'Reference Data - Fuel EFs'!$C:$O,AB$4,FALSE))</f>
        <v/>
      </c>
      <c r="AC29" s="19"/>
      <c r="AD29" s="19" t="str">
        <f t="shared" si="2"/>
        <v/>
      </c>
      <c r="AE29" s="19" t="str">
        <f t="shared" si="3"/>
        <v/>
      </c>
      <c r="AF29" s="19" t="str">
        <f t="shared" si="4"/>
        <v/>
      </c>
      <c r="AG29" s="19" t="str">
        <f t="shared" si="5"/>
        <v/>
      </c>
      <c r="AH29" s="19" t="str">
        <f t="shared" si="6"/>
        <v/>
      </c>
      <c r="AI29" s="19" t="str">
        <f t="shared" si="7"/>
        <v/>
      </c>
      <c r="AJ29" s="19" t="str">
        <f t="shared" si="8"/>
        <v/>
      </c>
      <c r="AK29" s="19" t="str">
        <f t="shared" si="9"/>
        <v/>
      </c>
      <c r="AL29" s="19" t="str">
        <f t="shared" si="10"/>
        <v/>
      </c>
      <c r="AM29" s="19"/>
      <c r="AN29" s="19" t="str">
        <f t="shared" si="11"/>
        <v/>
      </c>
      <c r="AO29" s="19"/>
      <c r="AP29" s="19" t="str">
        <f t="shared" si="12"/>
        <v/>
      </c>
      <c r="AQ29" s="19"/>
      <c r="AR29" s="19"/>
      <c r="AS29" s="16" t="e">
        <f>INDEX('Dropdown menus'!$A$1:$D$6,MATCH($K29,'Dropdown menus'!$A$1:$A$6,0),$AS$6)</f>
        <v>#N/A</v>
      </c>
      <c r="AT29" s="19"/>
      <c r="AU29" s="19" t="str">
        <f>IF($J29="","",VLOOKUP($J29,'Reference Data - Transport fuel'!$C:$O,AU$4,FALSE))</f>
        <v/>
      </c>
      <c r="AV29" s="19" t="str">
        <f>IF($J29="","",VLOOKUP($J29,'Reference Data - Transport fuel'!$C:$O,AV$4,FALSE))</f>
        <v/>
      </c>
      <c r="AW29" s="19" t="str">
        <f>IF($J29="","",VLOOKUP($J29,'Reference Data - Transport fuel'!$C:$O,AW$4,FALSE))</f>
        <v/>
      </c>
      <c r="AX29" s="19" t="str">
        <f>IF($J29="","",VLOOKUP($J29,'Reference Data - Transport fuel'!$C:$O,AX$4,FALSE))</f>
        <v/>
      </c>
      <c r="AY29" s="19" t="str">
        <f>IF($J29="","",VLOOKUP($J29,'Reference Data - Transport fuel'!$C:$O,AY$4,FALSE))</f>
        <v/>
      </c>
      <c r="AZ29" s="19" t="str">
        <f>IF($J29="","",VLOOKUP($J29,'Reference Data - Transport fuel'!$C:$O,AZ$4,FALSE))</f>
        <v/>
      </c>
      <c r="BA29" s="19" t="str">
        <f>IF($J29="","",VLOOKUP($J29,'Reference Data - Transport fuel'!$C:$O,BA$4,FALSE))</f>
        <v/>
      </c>
      <c r="BB29" s="19" t="str">
        <f>IF($J29="","",VLOOKUP($J29,'Reference Data - Transport fuel'!$C:$O,BB$4,FALSE))</f>
        <v/>
      </c>
      <c r="BC29" s="19" t="str">
        <f>IF($J29="","",VLOOKUP($J29,'Reference Data - Transport fuel'!$C:$O,BC$4,FALSE))</f>
        <v/>
      </c>
      <c r="BD29" s="19"/>
      <c r="BE29" s="19" t="str">
        <f>IF($J29="","",VLOOKUP($J29,'Reference Data - Transport fuel'!$C:$O,BE$4,FALSE))</f>
        <v/>
      </c>
      <c r="BF29" s="19"/>
      <c r="BG29" s="19" t="str">
        <f>IF($J29="","",VLOOKUP($J29,'Reference Data - Transport fuel'!$C:$O,BG$4,FALSE))</f>
        <v/>
      </c>
      <c r="BH29" s="19"/>
      <c r="BI29" s="19" t="str">
        <f t="shared" si="13"/>
        <v/>
      </c>
      <c r="BJ29" s="19" t="str">
        <f t="shared" si="14"/>
        <v/>
      </c>
      <c r="BK29" s="19" t="str">
        <f t="shared" si="15"/>
        <v/>
      </c>
      <c r="BL29" s="19" t="str">
        <f t="shared" si="16"/>
        <v/>
      </c>
      <c r="BM29" s="19" t="str">
        <f t="shared" si="17"/>
        <v/>
      </c>
      <c r="BN29" s="19" t="str">
        <f t="shared" si="18"/>
        <v/>
      </c>
      <c r="BO29" s="19" t="str">
        <f t="shared" si="19"/>
        <v/>
      </c>
      <c r="BP29" s="19" t="str">
        <f t="shared" si="20"/>
        <v/>
      </c>
      <c r="BQ29" s="19"/>
      <c r="BR29" s="201" t="str">
        <f t="shared" si="21"/>
        <v/>
      </c>
      <c r="BS29" s="188"/>
      <c r="BT29" s="19" t="str">
        <f t="shared" si="22"/>
        <v/>
      </c>
      <c r="BU29" s="19" t="str">
        <f t="shared" si="23"/>
        <v/>
      </c>
      <c r="BV29" s="188"/>
      <c r="BW29" s="188" t="str">
        <f t="shared" si="24"/>
        <v/>
      </c>
      <c r="BX29" s="188"/>
    </row>
    <row r="30" spans="4:76">
      <c r="D30" s="137"/>
      <c r="E30" s="209"/>
      <c r="J30" s="34"/>
      <c r="K30" s="178"/>
      <c r="L30" s="141"/>
      <c r="N30" s="19"/>
      <c r="O30" s="19"/>
      <c r="P30" s="19" t="str">
        <f>IF($D30="","",VLOOKUP($D30,'Reference Data - Fuel EFs'!$C:$O,P$4,FALSE))</f>
        <v/>
      </c>
      <c r="Q30" s="19" t="str">
        <f>IF($D30="","",VLOOKUP($D30,'Reference Data - Fuel EFs'!$C:$O,Q$4,FALSE))</f>
        <v/>
      </c>
      <c r="R30" s="19" t="str">
        <f>IF($D30="","",VLOOKUP($D30,'Reference Data - Fuel EFs'!$C:$O,R$4,FALSE))</f>
        <v/>
      </c>
      <c r="S30" s="19" t="str">
        <f>IF($D30="","",VLOOKUP($D30,'Reference Data - Fuel EFs'!$C:$O,S$4,FALSE))</f>
        <v/>
      </c>
      <c r="T30" s="19" t="str">
        <f>IF($D30="","",VLOOKUP($D30,'Reference Data - Fuel EFs'!$C:$O,T$4,FALSE))</f>
        <v/>
      </c>
      <c r="U30" s="19" t="str">
        <f>IF($D30="","",VLOOKUP($D30,'Reference Data - Fuel EFs'!$C:$O,U$4,FALSE))</f>
        <v/>
      </c>
      <c r="V30" s="19" t="str">
        <f>IF($D30="","",VLOOKUP($D30,'Reference Data - Fuel EFs'!$C:$O,V$4,FALSE))</f>
        <v/>
      </c>
      <c r="W30" s="19" t="str">
        <f>IF($D30="","",VLOOKUP($D30,'Reference Data - Fuel EFs'!$C:$O,W$4,FALSE))</f>
        <v/>
      </c>
      <c r="X30" s="19" t="str">
        <f>IF($D30="","",VLOOKUP($D30,'Reference Data - Fuel EFs'!$C:$O,X$4,FALSE))</f>
        <v/>
      </c>
      <c r="Y30" s="19"/>
      <c r="Z30" s="19" t="str">
        <f>IF($D30="","",VLOOKUP($D30,'Reference Data - Fuel EFs'!$C:$O,Z$4,FALSE))</f>
        <v/>
      </c>
      <c r="AA30" s="19"/>
      <c r="AB30" s="19" t="str">
        <f>IF($D30="","",VLOOKUP($D30,'Reference Data - Fuel EFs'!$C:$O,AB$4,FALSE))</f>
        <v/>
      </c>
      <c r="AC30" s="19"/>
      <c r="AD30" s="19" t="str">
        <f t="shared" si="2"/>
        <v/>
      </c>
      <c r="AE30" s="19" t="str">
        <f t="shared" si="3"/>
        <v/>
      </c>
      <c r="AF30" s="19" t="str">
        <f t="shared" si="4"/>
        <v/>
      </c>
      <c r="AG30" s="19" t="str">
        <f t="shared" si="5"/>
        <v/>
      </c>
      <c r="AH30" s="19" t="str">
        <f t="shared" si="6"/>
        <v/>
      </c>
      <c r="AI30" s="19" t="str">
        <f t="shared" si="7"/>
        <v/>
      </c>
      <c r="AJ30" s="19" t="str">
        <f t="shared" si="8"/>
        <v/>
      </c>
      <c r="AK30" s="19" t="str">
        <f t="shared" si="9"/>
        <v/>
      </c>
      <c r="AL30" s="19" t="str">
        <f t="shared" si="10"/>
        <v/>
      </c>
      <c r="AM30" s="19"/>
      <c r="AN30" s="19" t="str">
        <f t="shared" si="11"/>
        <v/>
      </c>
      <c r="AO30" s="19"/>
      <c r="AP30" s="19" t="str">
        <f t="shared" si="12"/>
        <v/>
      </c>
      <c r="AQ30" s="19"/>
      <c r="AR30" s="19"/>
      <c r="AS30" s="16" t="e">
        <f>INDEX('Dropdown menus'!$A$1:$D$6,MATCH($K30,'Dropdown menus'!$A$1:$A$6,0),$AS$6)</f>
        <v>#N/A</v>
      </c>
      <c r="AT30" s="19"/>
      <c r="AU30" s="19" t="str">
        <f>IF($J30="","",VLOOKUP($J30,'Reference Data - Transport fuel'!$C:$O,AU$4,FALSE))</f>
        <v/>
      </c>
      <c r="AV30" s="19" t="str">
        <f>IF($J30="","",VLOOKUP($J30,'Reference Data - Transport fuel'!$C:$O,AV$4,FALSE))</f>
        <v/>
      </c>
      <c r="AW30" s="19" t="str">
        <f>IF($J30="","",VLOOKUP($J30,'Reference Data - Transport fuel'!$C:$O,AW$4,FALSE))</f>
        <v/>
      </c>
      <c r="AX30" s="19" t="str">
        <f>IF($J30="","",VLOOKUP($J30,'Reference Data - Transport fuel'!$C:$O,AX$4,FALSE))</f>
        <v/>
      </c>
      <c r="AY30" s="19" t="str">
        <f>IF($J30="","",VLOOKUP($J30,'Reference Data - Transport fuel'!$C:$O,AY$4,FALSE))</f>
        <v/>
      </c>
      <c r="AZ30" s="19" t="str">
        <f>IF($J30="","",VLOOKUP($J30,'Reference Data - Transport fuel'!$C:$O,AZ$4,FALSE))</f>
        <v/>
      </c>
      <c r="BA30" s="19" t="str">
        <f>IF($J30="","",VLOOKUP($J30,'Reference Data - Transport fuel'!$C:$O,BA$4,FALSE))</f>
        <v/>
      </c>
      <c r="BB30" s="19" t="str">
        <f>IF($J30="","",VLOOKUP($J30,'Reference Data - Transport fuel'!$C:$O,BB$4,FALSE))</f>
        <v/>
      </c>
      <c r="BC30" s="19" t="str">
        <f>IF($J30="","",VLOOKUP($J30,'Reference Data - Transport fuel'!$C:$O,BC$4,FALSE))</f>
        <v/>
      </c>
      <c r="BD30" s="19"/>
      <c r="BE30" s="19" t="str">
        <f>IF($J30="","",VLOOKUP($J30,'Reference Data - Transport fuel'!$C:$O,BE$4,FALSE))</f>
        <v/>
      </c>
      <c r="BF30" s="19"/>
      <c r="BG30" s="19" t="str">
        <f>IF($J30="","",VLOOKUP($J30,'Reference Data - Transport fuel'!$C:$O,BG$4,FALSE))</f>
        <v/>
      </c>
      <c r="BH30" s="19"/>
      <c r="BI30" s="19" t="str">
        <f t="shared" si="13"/>
        <v/>
      </c>
      <c r="BJ30" s="19" t="str">
        <f t="shared" si="14"/>
        <v/>
      </c>
      <c r="BK30" s="19" t="str">
        <f t="shared" si="15"/>
        <v/>
      </c>
      <c r="BL30" s="19" t="str">
        <f t="shared" si="16"/>
        <v/>
      </c>
      <c r="BM30" s="19" t="str">
        <f t="shared" si="17"/>
        <v/>
      </c>
      <c r="BN30" s="19" t="str">
        <f t="shared" si="18"/>
        <v/>
      </c>
      <c r="BO30" s="19" t="str">
        <f t="shared" si="19"/>
        <v/>
      </c>
      <c r="BP30" s="19" t="str">
        <f t="shared" si="20"/>
        <v/>
      </c>
      <c r="BQ30" s="19"/>
      <c r="BR30" s="201" t="str">
        <f t="shared" si="21"/>
        <v/>
      </c>
      <c r="BS30" s="188"/>
      <c r="BT30" s="19" t="str">
        <f t="shared" si="22"/>
        <v/>
      </c>
      <c r="BU30" s="19" t="str">
        <f t="shared" si="23"/>
        <v/>
      </c>
      <c r="BV30" s="188"/>
      <c r="BW30" s="188" t="str">
        <f t="shared" si="24"/>
        <v/>
      </c>
      <c r="BX30" s="188"/>
    </row>
    <row r="31" spans="4:76">
      <c r="D31" s="137"/>
      <c r="E31" s="209"/>
      <c r="J31" s="34"/>
      <c r="K31" s="178"/>
      <c r="L31" s="141"/>
      <c r="N31" s="19"/>
      <c r="O31" s="19"/>
      <c r="P31" s="19" t="str">
        <f>IF($D31="","",VLOOKUP($D31,'Reference Data - Fuel EFs'!$C:$O,P$4,FALSE))</f>
        <v/>
      </c>
      <c r="Q31" s="19" t="str">
        <f>IF($D31="","",VLOOKUP($D31,'Reference Data - Fuel EFs'!$C:$O,Q$4,FALSE))</f>
        <v/>
      </c>
      <c r="R31" s="19" t="str">
        <f>IF($D31="","",VLOOKUP($D31,'Reference Data - Fuel EFs'!$C:$O,R$4,FALSE))</f>
        <v/>
      </c>
      <c r="S31" s="19" t="str">
        <f>IF($D31="","",VLOOKUP($D31,'Reference Data - Fuel EFs'!$C:$O,S$4,FALSE))</f>
        <v/>
      </c>
      <c r="T31" s="19" t="str">
        <f>IF($D31="","",VLOOKUP($D31,'Reference Data - Fuel EFs'!$C:$O,T$4,FALSE))</f>
        <v/>
      </c>
      <c r="U31" s="19" t="str">
        <f>IF($D31="","",VLOOKUP($D31,'Reference Data - Fuel EFs'!$C:$O,U$4,FALSE))</f>
        <v/>
      </c>
      <c r="V31" s="19" t="str">
        <f>IF($D31="","",VLOOKUP($D31,'Reference Data - Fuel EFs'!$C:$O,V$4,FALSE))</f>
        <v/>
      </c>
      <c r="W31" s="19" t="str">
        <f>IF($D31="","",VLOOKUP($D31,'Reference Data - Fuel EFs'!$C:$O,W$4,FALSE))</f>
        <v/>
      </c>
      <c r="X31" s="19" t="str">
        <f>IF($D31="","",VLOOKUP($D31,'Reference Data - Fuel EFs'!$C:$O,X$4,FALSE))</f>
        <v/>
      </c>
      <c r="Y31" s="19"/>
      <c r="Z31" s="19" t="str">
        <f>IF($D31="","",VLOOKUP($D31,'Reference Data - Fuel EFs'!$C:$O,Z$4,FALSE))</f>
        <v/>
      </c>
      <c r="AA31" s="19"/>
      <c r="AB31" s="19" t="str">
        <f>IF($D31="","",VLOOKUP($D31,'Reference Data - Fuel EFs'!$C:$O,AB$4,FALSE))</f>
        <v/>
      </c>
      <c r="AC31" s="19"/>
      <c r="AD31" s="19" t="str">
        <f t="shared" si="2"/>
        <v/>
      </c>
      <c r="AE31" s="19" t="str">
        <f t="shared" si="3"/>
        <v/>
      </c>
      <c r="AF31" s="19" t="str">
        <f t="shared" si="4"/>
        <v/>
      </c>
      <c r="AG31" s="19" t="str">
        <f t="shared" si="5"/>
        <v/>
      </c>
      <c r="AH31" s="19" t="str">
        <f t="shared" si="6"/>
        <v/>
      </c>
      <c r="AI31" s="19" t="str">
        <f t="shared" si="7"/>
        <v/>
      </c>
      <c r="AJ31" s="19" t="str">
        <f t="shared" si="8"/>
        <v/>
      </c>
      <c r="AK31" s="19" t="str">
        <f t="shared" si="9"/>
        <v/>
      </c>
      <c r="AL31" s="19" t="str">
        <f t="shared" si="10"/>
        <v/>
      </c>
      <c r="AM31" s="19"/>
      <c r="AN31" s="19" t="str">
        <f t="shared" si="11"/>
        <v/>
      </c>
      <c r="AO31" s="19"/>
      <c r="AP31" s="19" t="str">
        <f t="shared" si="12"/>
        <v/>
      </c>
      <c r="AQ31" s="19"/>
      <c r="AR31" s="19"/>
      <c r="AS31" s="16" t="e">
        <f>INDEX('Dropdown menus'!$A$1:$D$6,MATCH($K31,'Dropdown menus'!$A$1:$A$6,0),$AS$6)</f>
        <v>#N/A</v>
      </c>
      <c r="AT31" s="19"/>
      <c r="AU31" s="19" t="str">
        <f>IF($J31="","",VLOOKUP($J31,'Reference Data - Transport fuel'!$C:$O,AU$4,FALSE))</f>
        <v/>
      </c>
      <c r="AV31" s="19" t="str">
        <f>IF($J31="","",VLOOKUP($J31,'Reference Data - Transport fuel'!$C:$O,AV$4,FALSE))</f>
        <v/>
      </c>
      <c r="AW31" s="19" t="str">
        <f>IF($J31="","",VLOOKUP($J31,'Reference Data - Transport fuel'!$C:$O,AW$4,FALSE))</f>
        <v/>
      </c>
      <c r="AX31" s="19" t="str">
        <f>IF($J31="","",VLOOKUP($J31,'Reference Data - Transport fuel'!$C:$O,AX$4,FALSE))</f>
        <v/>
      </c>
      <c r="AY31" s="19" t="str">
        <f>IF($J31="","",VLOOKUP($J31,'Reference Data - Transport fuel'!$C:$O,AY$4,FALSE))</f>
        <v/>
      </c>
      <c r="AZ31" s="19" t="str">
        <f>IF($J31="","",VLOOKUP($J31,'Reference Data - Transport fuel'!$C:$O,AZ$4,FALSE))</f>
        <v/>
      </c>
      <c r="BA31" s="19" t="str">
        <f>IF($J31="","",VLOOKUP($J31,'Reference Data - Transport fuel'!$C:$O,BA$4,FALSE))</f>
        <v/>
      </c>
      <c r="BB31" s="19" t="str">
        <f>IF($J31="","",VLOOKUP($J31,'Reference Data - Transport fuel'!$C:$O,BB$4,FALSE))</f>
        <v/>
      </c>
      <c r="BC31" s="19" t="str">
        <f>IF($J31="","",VLOOKUP($J31,'Reference Data - Transport fuel'!$C:$O,BC$4,FALSE))</f>
        <v/>
      </c>
      <c r="BD31" s="19"/>
      <c r="BE31" s="19" t="str">
        <f>IF($J31="","",VLOOKUP($J31,'Reference Data - Transport fuel'!$C:$O,BE$4,FALSE))</f>
        <v/>
      </c>
      <c r="BF31" s="19"/>
      <c r="BG31" s="19" t="str">
        <f>IF($J31="","",VLOOKUP($J31,'Reference Data - Transport fuel'!$C:$O,BG$4,FALSE))</f>
        <v/>
      </c>
      <c r="BH31" s="19"/>
      <c r="BI31" s="19" t="str">
        <f t="shared" si="13"/>
        <v/>
      </c>
      <c r="BJ31" s="19" t="str">
        <f t="shared" si="14"/>
        <v/>
      </c>
      <c r="BK31" s="19" t="str">
        <f t="shared" si="15"/>
        <v/>
      </c>
      <c r="BL31" s="19" t="str">
        <f t="shared" si="16"/>
        <v/>
      </c>
      <c r="BM31" s="19" t="str">
        <f t="shared" si="17"/>
        <v/>
      </c>
      <c r="BN31" s="19" t="str">
        <f t="shared" si="18"/>
        <v/>
      </c>
      <c r="BO31" s="19" t="str">
        <f t="shared" si="19"/>
        <v/>
      </c>
      <c r="BP31" s="19" t="str">
        <f t="shared" si="20"/>
        <v/>
      </c>
      <c r="BQ31" s="19"/>
      <c r="BR31" s="201" t="str">
        <f t="shared" si="21"/>
        <v/>
      </c>
      <c r="BS31" s="188"/>
      <c r="BT31" s="19" t="str">
        <f t="shared" si="22"/>
        <v/>
      </c>
      <c r="BU31" s="19" t="str">
        <f t="shared" si="23"/>
        <v/>
      </c>
      <c r="BV31" s="188"/>
      <c r="BW31" s="188" t="str">
        <f t="shared" si="24"/>
        <v/>
      </c>
      <c r="BX31" s="188"/>
    </row>
    <row r="32" spans="4:76">
      <c r="D32" s="137"/>
      <c r="E32" s="209"/>
      <c r="J32" s="34"/>
      <c r="K32" s="178"/>
      <c r="L32" s="141"/>
      <c r="N32" s="19"/>
      <c r="O32" s="19"/>
      <c r="P32" s="19" t="str">
        <f>IF($D32="","",VLOOKUP($D32,'Reference Data - Fuel EFs'!$C:$O,P$4,FALSE))</f>
        <v/>
      </c>
      <c r="Q32" s="19" t="str">
        <f>IF($D32="","",VLOOKUP($D32,'Reference Data - Fuel EFs'!$C:$O,Q$4,FALSE))</f>
        <v/>
      </c>
      <c r="R32" s="19" t="str">
        <f>IF($D32="","",VLOOKUP($D32,'Reference Data - Fuel EFs'!$C:$O,R$4,FALSE))</f>
        <v/>
      </c>
      <c r="S32" s="19" t="str">
        <f>IF($D32="","",VLOOKUP($D32,'Reference Data - Fuel EFs'!$C:$O,S$4,FALSE))</f>
        <v/>
      </c>
      <c r="T32" s="19" t="str">
        <f>IF($D32="","",VLOOKUP($D32,'Reference Data - Fuel EFs'!$C:$O,T$4,FALSE))</f>
        <v/>
      </c>
      <c r="U32" s="19" t="str">
        <f>IF($D32="","",VLOOKUP($D32,'Reference Data - Fuel EFs'!$C:$O,U$4,FALSE))</f>
        <v/>
      </c>
      <c r="V32" s="19" t="str">
        <f>IF($D32="","",VLOOKUP($D32,'Reference Data - Fuel EFs'!$C:$O,V$4,FALSE))</f>
        <v/>
      </c>
      <c r="W32" s="19" t="str">
        <f>IF($D32="","",VLOOKUP($D32,'Reference Data - Fuel EFs'!$C:$O,W$4,FALSE))</f>
        <v/>
      </c>
      <c r="X32" s="19" t="str">
        <f>IF($D32="","",VLOOKUP($D32,'Reference Data - Fuel EFs'!$C:$O,X$4,FALSE))</f>
        <v/>
      </c>
      <c r="Y32" s="19"/>
      <c r="Z32" s="19" t="str">
        <f>IF($D32="","",VLOOKUP($D32,'Reference Data - Fuel EFs'!$C:$O,Z$4,FALSE))</f>
        <v/>
      </c>
      <c r="AA32" s="19"/>
      <c r="AB32" s="19" t="str">
        <f>IF($D32="","",VLOOKUP($D32,'Reference Data - Fuel EFs'!$C:$O,AB$4,FALSE))</f>
        <v/>
      </c>
      <c r="AC32" s="19"/>
      <c r="AD32" s="19" t="str">
        <f t="shared" si="2"/>
        <v/>
      </c>
      <c r="AE32" s="19" t="str">
        <f t="shared" si="3"/>
        <v/>
      </c>
      <c r="AF32" s="19" t="str">
        <f t="shared" si="4"/>
        <v/>
      </c>
      <c r="AG32" s="19" t="str">
        <f t="shared" si="5"/>
        <v/>
      </c>
      <c r="AH32" s="19" t="str">
        <f t="shared" si="6"/>
        <v/>
      </c>
      <c r="AI32" s="19" t="str">
        <f t="shared" si="7"/>
        <v/>
      </c>
      <c r="AJ32" s="19" t="str">
        <f t="shared" si="8"/>
        <v/>
      </c>
      <c r="AK32" s="19" t="str">
        <f t="shared" si="9"/>
        <v/>
      </c>
      <c r="AL32" s="19" t="str">
        <f t="shared" si="10"/>
        <v/>
      </c>
      <c r="AM32" s="19"/>
      <c r="AN32" s="19" t="str">
        <f t="shared" si="11"/>
        <v/>
      </c>
      <c r="AO32" s="19"/>
      <c r="AP32" s="19" t="str">
        <f t="shared" si="12"/>
        <v/>
      </c>
      <c r="AQ32" s="19"/>
      <c r="AR32" s="19"/>
      <c r="AS32" s="16" t="e">
        <f>INDEX('Dropdown menus'!$A$1:$D$6,MATCH($K32,'Dropdown menus'!$A$1:$A$6,0),$AS$6)</f>
        <v>#N/A</v>
      </c>
      <c r="AT32" s="19"/>
      <c r="AU32" s="19" t="str">
        <f>IF($J32="","",VLOOKUP($J32,'Reference Data - Transport fuel'!$C:$O,AU$4,FALSE))</f>
        <v/>
      </c>
      <c r="AV32" s="19" t="str">
        <f>IF($J32="","",VLOOKUP($J32,'Reference Data - Transport fuel'!$C:$O,AV$4,FALSE))</f>
        <v/>
      </c>
      <c r="AW32" s="19" t="str">
        <f>IF($J32="","",VLOOKUP($J32,'Reference Data - Transport fuel'!$C:$O,AW$4,FALSE))</f>
        <v/>
      </c>
      <c r="AX32" s="19" t="str">
        <f>IF($J32="","",VLOOKUP($J32,'Reference Data - Transport fuel'!$C:$O,AX$4,FALSE))</f>
        <v/>
      </c>
      <c r="AY32" s="19" t="str">
        <f>IF($J32="","",VLOOKUP($J32,'Reference Data - Transport fuel'!$C:$O,AY$4,FALSE))</f>
        <v/>
      </c>
      <c r="AZ32" s="19" t="str">
        <f>IF($J32="","",VLOOKUP($J32,'Reference Data - Transport fuel'!$C:$O,AZ$4,FALSE))</f>
        <v/>
      </c>
      <c r="BA32" s="19" t="str">
        <f>IF($J32="","",VLOOKUP($J32,'Reference Data - Transport fuel'!$C:$O,BA$4,FALSE))</f>
        <v/>
      </c>
      <c r="BB32" s="19" t="str">
        <f>IF($J32="","",VLOOKUP($J32,'Reference Data - Transport fuel'!$C:$O,BB$4,FALSE))</f>
        <v/>
      </c>
      <c r="BC32" s="19" t="str">
        <f>IF($J32="","",VLOOKUP($J32,'Reference Data - Transport fuel'!$C:$O,BC$4,FALSE))</f>
        <v/>
      </c>
      <c r="BD32" s="19"/>
      <c r="BE32" s="19" t="str">
        <f>IF($J32="","",VLOOKUP($J32,'Reference Data - Transport fuel'!$C:$O,BE$4,FALSE))</f>
        <v/>
      </c>
      <c r="BF32" s="19"/>
      <c r="BG32" s="19" t="str">
        <f>IF($J32="","",VLOOKUP($J32,'Reference Data - Transport fuel'!$C:$O,BG$4,FALSE))</f>
        <v/>
      </c>
      <c r="BH32" s="19"/>
      <c r="BI32" s="19" t="str">
        <f t="shared" si="13"/>
        <v/>
      </c>
      <c r="BJ32" s="19" t="str">
        <f t="shared" si="14"/>
        <v/>
      </c>
      <c r="BK32" s="19" t="str">
        <f t="shared" si="15"/>
        <v/>
      </c>
      <c r="BL32" s="19" t="str">
        <f t="shared" si="16"/>
        <v/>
      </c>
      <c r="BM32" s="19" t="str">
        <f t="shared" si="17"/>
        <v/>
      </c>
      <c r="BN32" s="19" t="str">
        <f t="shared" si="18"/>
        <v/>
      </c>
      <c r="BO32" s="19" t="str">
        <f t="shared" si="19"/>
        <v/>
      </c>
      <c r="BP32" s="19" t="str">
        <f t="shared" si="20"/>
        <v/>
      </c>
      <c r="BQ32" s="19"/>
      <c r="BR32" s="201" t="str">
        <f t="shared" si="21"/>
        <v/>
      </c>
      <c r="BS32" s="188"/>
      <c r="BT32" s="19" t="str">
        <f t="shared" si="22"/>
        <v/>
      </c>
      <c r="BU32" s="19" t="str">
        <f t="shared" si="23"/>
        <v/>
      </c>
      <c r="BV32" s="188"/>
      <c r="BW32" s="188" t="str">
        <f t="shared" si="24"/>
        <v/>
      </c>
      <c r="BX32" s="188"/>
    </row>
    <row r="33" spans="4:76">
      <c r="D33" s="137"/>
      <c r="E33" s="209"/>
      <c r="J33" s="34"/>
      <c r="K33" s="178"/>
      <c r="L33" s="141"/>
      <c r="N33" s="19"/>
      <c r="O33" s="19"/>
      <c r="P33" s="19" t="str">
        <f>IF($D33="","",VLOOKUP($D33,'Reference Data - Fuel EFs'!$C:$O,P$4,FALSE))</f>
        <v/>
      </c>
      <c r="Q33" s="19" t="str">
        <f>IF($D33="","",VLOOKUP($D33,'Reference Data - Fuel EFs'!$C:$O,Q$4,FALSE))</f>
        <v/>
      </c>
      <c r="R33" s="19" t="str">
        <f>IF($D33="","",VLOOKUP($D33,'Reference Data - Fuel EFs'!$C:$O,R$4,FALSE))</f>
        <v/>
      </c>
      <c r="S33" s="19" t="str">
        <f>IF($D33="","",VLOOKUP($D33,'Reference Data - Fuel EFs'!$C:$O,S$4,FALSE))</f>
        <v/>
      </c>
      <c r="T33" s="19" t="str">
        <f>IF($D33="","",VLOOKUP($D33,'Reference Data - Fuel EFs'!$C:$O,T$4,FALSE))</f>
        <v/>
      </c>
      <c r="U33" s="19" t="str">
        <f>IF($D33="","",VLOOKUP($D33,'Reference Data - Fuel EFs'!$C:$O,U$4,FALSE))</f>
        <v/>
      </c>
      <c r="V33" s="19" t="str">
        <f>IF($D33="","",VLOOKUP($D33,'Reference Data - Fuel EFs'!$C:$O,V$4,FALSE))</f>
        <v/>
      </c>
      <c r="W33" s="19" t="str">
        <f>IF($D33="","",VLOOKUP($D33,'Reference Data - Fuel EFs'!$C:$O,W$4,FALSE))</f>
        <v/>
      </c>
      <c r="X33" s="19" t="str">
        <f>IF($D33="","",VLOOKUP($D33,'Reference Data - Fuel EFs'!$C:$O,X$4,FALSE))</f>
        <v/>
      </c>
      <c r="Y33" s="19"/>
      <c r="Z33" s="19" t="str">
        <f>IF($D33="","",VLOOKUP($D33,'Reference Data - Fuel EFs'!$C:$O,Z$4,FALSE))</f>
        <v/>
      </c>
      <c r="AA33" s="19"/>
      <c r="AB33" s="19" t="str">
        <f>IF($D33="","",VLOOKUP($D33,'Reference Data - Fuel EFs'!$C:$O,AB$4,FALSE))</f>
        <v/>
      </c>
      <c r="AC33" s="19"/>
      <c r="AD33" s="19" t="str">
        <f t="shared" si="2"/>
        <v/>
      </c>
      <c r="AE33" s="19" t="str">
        <f t="shared" si="3"/>
        <v/>
      </c>
      <c r="AF33" s="19" t="str">
        <f t="shared" si="4"/>
        <v/>
      </c>
      <c r="AG33" s="19" t="str">
        <f t="shared" si="5"/>
        <v/>
      </c>
      <c r="AH33" s="19" t="str">
        <f t="shared" si="6"/>
        <v/>
      </c>
      <c r="AI33" s="19" t="str">
        <f t="shared" si="7"/>
        <v/>
      </c>
      <c r="AJ33" s="19" t="str">
        <f t="shared" si="8"/>
        <v/>
      </c>
      <c r="AK33" s="19" t="str">
        <f t="shared" si="9"/>
        <v/>
      </c>
      <c r="AL33" s="19" t="str">
        <f t="shared" si="10"/>
        <v/>
      </c>
      <c r="AM33" s="19"/>
      <c r="AN33" s="19" t="str">
        <f t="shared" si="11"/>
        <v/>
      </c>
      <c r="AO33" s="19"/>
      <c r="AP33" s="19" t="str">
        <f t="shared" si="12"/>
        <v/>
      </c>
      <c r="AQ33" s="19"/>
      <c r="AR33" s="19"/>
      <c r="AS33" s="16" t="e">
        <f>INDEX('Dropdown menus'!$A$1:$D$6,MATCH($K33,'Dropdown menus'!$A$1:$A$6,0),$AS$6)</f>
        <v>#N/A</v>
      </c>
      <c r="AT33" s="19"/>
      <c r="AU33" s="19" t="str">
        <f>IF($J33="","",VLOOKUP($J33,'Reference Data - Transport fuel'!$C:$O,AU$4,FALSE))</f>
        <v/>
      </c>
      <c r="AV33" s="19" t="str">
        <f>IF($J33="","",VLOOKUP($J33,'Reference Data - Transport fuel'!$C:$O,AV$4,FALSE))</f>
        <v/>
      </c>
      <c r="AW33" s="19" t="str">
        <f>IF($J33="","",VLOOKUP($J33,'Reference Data - Transport fuel'!$C:$O,AW$4,FALSE))</f>
        <v/>
      </c>
      <c r="AX33" s="19" t="str">
        <f>IF($J33="","",VLOOKUP($J33,'Reference Data - Transport fuel'!$C:$O,AX$4,FALSE))</f>
        <v/>
      </c>
      <c r="AY33" s="19" t="str">
        <f>IF($J33="","",VLOOKUP($J33,'Reference Data - Transport fuel'!$C:$O,AY$4,FALSE))</f>
        <v/>
      </c>
      <c r="AZ33" s="19" t="str">
        <f>IF($J33="","",VLOOKUP($J33,'Reference Data - Transport fuel'!$C:$O,AZ$4,FALSE))</f>
        <v/>
      </c>
      <c r="BA33" s="19" t="str">
        <f>IF($J33="","",VLOOKUP($J33,'Reference Data - Transport fuel'!$C:$O,BA$4,FALSE))</f>
        <v/>
      </c>
      <c r="BB33" s="19" t="str">
        <f>IF($J33="","",VLOOKUP($J33,'Reference Data - Transport fuel'!$C:$O,BB$4,FALSE))</f>
        <v/>
      </c>
      <c r="BC33" s="19" t="str">
        <f>IF($J33="","",VLOOKUP($J33,'Reference Data - Transport fuel'!$C:$O,BC$4,FALSE))</f>
        <v/>
      </c>
      <c r="BD33" s="19"/>
      <c r="BE33" s="19" t="str">
        <f>IF($J33="","",VLOOKUP($J33,'Reference Data - Transport fuel'!$C:$O,BE$4,FALSE))</f>
        <v/>
      </c>
      <c r="BF33" s="19"/>
      <c r="BG33" s="19" t="str">
        <f>IF($J33="","",VLOOKUP($J33,'Reference Data - Transport fuel'!$C:$O,BG$4,FALSE))</f>
        <v/>
      </c>
      <c r="BH33" s="19"/>
      <c r="BI33" s="19" t="str">
        <f t="shared" si="13"/>
        <v/>
      </c>
      <c r="BJ33" s="19" t="str">
        <f t="shared" si="14"/>
        <v/>
      </c>
      <c r="BK33" s="19" t="str">
        <f t="shared" si="15"/>
        <v/>
      </c>
      <c r="BL33" s="19" t="str">
        <f t="shared" si="16"/>
        <v/>
      </c>
      <c r="BM33" s="19" t="str">
        <f t="shared" si="17"/>
        <v/>
      </c>
      <c r="BN33" s="19" t="str">
        <f t="shared" si="18"/>
        <v/>
      </c>
      <c r="BO33" s="19" t="str">
        <f t="shared" si="19"/>
        <v/>
      </c>
      <c r="BP33" s="19" t="str">
        <f t="shared" si="20"/>
        <v/>
      </c>
      <c r="BQ33" s="19"/>
      <c r="BR33" s="201" t="str">
        <f t="shared" si="21"/>
        <v/>
      </c>
      <c r="BS33" s="188"/>
      <c r="BT33" s="19" t="str">
        <f t="shared" si="22"/>
        <v/>
      </c>
      <c r="BU33" s="19" t="str">
        <f t="shared" si="23"/>
        <v/>
      </c>
      <c r="BV33" s="188"/>
      <c r="BW33" s="188" t="str">
        <f t="shared" si="24"/>
        <v/>
      </c>
      <c r="BX33" s="188"/>
    </row>
    <row r="34" spans="4:76">
      <c r="D34" s="137"/>
      <c r="E34" s="209"/>
      <c r="J34" s="34"/>
      <c r="K34" s="178"/>
      <c r="L34" s="141"/>
      <c r="N34" s="19"/>
      <c r="O34" s="19"/>
      <c r="P34" s="19" t="str">
        <f>IF($D34="","",VLOOKUP($D34,'Reference Data - Fuel EFs'!$C:$O,P$4,FALSE))</f>
        <v/>
      </c>
      <c r="Q34" s="19" t="str">
        <f>IF($D34="","",VLOOKUP($D34,'Reference Data - Fuel EFs'!$C:$O,Q$4,FALSE))</f>
        <v/>
      </c>
      <c r="R34" s="19" t="str">
        <f>IF($D34="","",VLOOKUP($D34,'Reference Data - Fuel EFs'!$C:$O,R$4,FALSE))</f>
        <v/>
      </c>
      <c r="S34" s="19" t="str">
        <f>IF($D34="","",VLOOKUP($D34,'Reference Data - Fuel EFs'!$C:$O,S$4,FALSE))</f>
        <v/>
      </c>
      <c r="T34" s="19" t="str">
        <f>IF($D34="","",VLOOKUP($D34,'Reference Data - Fuel EFs'!$C:$O,T$4,FALSE))</f>
        <v/>
      </c>
      <c r="U34" s="19" t="str">
        <f>IF($D34="","",VLOOKUP($D34,'Reference Data - Fuel EFs'!$C:$O,U$4,FALSE))</f>
        <v/>
      </c>
      <c r="V34" s="19" t="str">
        <f>IF($D34="","",VLOOKUP($D34,'Reference Data - Fuel EFs'!$C:$O,V$4,FALSE))</f>
        <v/>
      </c>
      <c r="W34" s="19" t="str">
        <f>IF($D34="","",VLOOKUP($D34,'Reference Data - Fuel EFs'!$C:$O,W$4,FALSE))</f>
        <v/>
      </c>
      <c r="X34" s="19" t="str">
        <f>IF($D34="","",VLOOKUP($D34,'Reference Data - Fuel EFs'!$C:$O,X$4,FALSE))</f>
        <v/>
      </c>
      <c r="Y34" s="19"/>
      <c r="Z34" s="19" t="str">
        <f>IF($D34="","",VLOOKUP($D34,'Reference Data - Fuel EFs'!$C:$O,Z$4,FALSE))</f>
        <v/>
      </c>
      <c r="AA34" s="19"/>
      <c r="AB34" s="19" t="str">
        <f>IF($D34="","",VLOOKUP($D34,'Reference Data - Fuel EFs'!$C:$O,AB$4,FALSE))</f>
        <v/>
      </c>
      <c r="AC34" s="19"/>
      <c r="AD34" s="19" t="str">
        <f t="shared" si="2"/>
        <v/>
      </c>
      <c r="AE34" s="19" t="str">
        <f t="shared" si="3"/>
        <v/>
      </c>
      <c r="AF34" s="19" t="str">
        <f t="shared" si="4"/>
        <v/>
      </c>
      <c r="AG34" s="19" t="str">
        <f t="shared" si="5"/>
        <v/>
      </c>
      <c r="AH34" s="19" t="str">
        <f t="shared" si="6"/>
        <v/>
      </c>
      <c r="AI34" s="19" t="str">
        <f t="shared" si="7"/>
        <v/>
      </c>
      <c r="AJ34" s="19" t="str">
        <f t="shared" si="8"/>
        <v/>
      </c>
      <c r="AK34" s="19" t="str">
        <f t="shared" si="9"/>
        <v/>
      </c>
      <c r="AL34" s="19" t="str">
        <f t="shared" si="10"/>
        <v/>
      </c>
      <c r="AM34" s="19"/>
      <c r="AN34" s="19" t="str">
        <f t="shared" si="11"/>
        <v/>
      </c>
      <c r="AO34" s="19"/>
      <c r="AP34" s="19" t="str">
        <f t="shared" si="12"/>
        <v/>
      </c>
      <c r="AQ34" s="19"/>
      <c r="AR34" s="19"/>
      <c r="AS34" s="16" t="e">
        <f>INDEX('Dropdown menus'!$A$1:$D$6,MATCH($K34,'Dropdown menus'!$A$1:$A$6,0),$AS$6)</f>
        <v>#N/A</v>
      </c>
      <c r="AT34" s="19"/>
      <c r="AU34" s="19" t="str">
        <f>IF($J34="","",VLOOKUP($J34,'Reference Data - Transport fuel'!$C:$O,AU$4,FALSE))</f>
        <v/>
      </c>
      <c r="AV34" s="19" t="str">
        <f>IF($J34="","",VLOOKUP($J34,'Reference Data - Transport fuel'!$C:$O,AV$4,FALSE))</f>
        <v/>
      </c>
      <c r="AW34" s="19" t="str">
        <f>IF($J34="","",VLOOKUP($J34,'Reference Data - Transport fuel'!$C:$O,AW$4,FALSE))</f>
        <v/>
      </c>
      <c r="AX34" s="19" t="str">
        <f>IF($J34="","",VLOOKUP($J34,'Reference Data - Transport fuel'!$C:$O,AX$4,FALSE))</f>
        <v/>
      </c>
      <c r="AY34" s="19" t="str">
        <f>IF($J34="","",VLOOKUP($J34,'Reference Data - Transport fuel'!$C:$O,AY$4,FALSE))</f>
        <v/>
      </c>
      <c r="AZ34" s="19" t="str">
        <f>IF($J34="","",VLOOKUP($J34,'Reference Data - Transport fuel'!$C:$O,AZ$4,FALSE))</f>
        <v/>
      </c>
      <c r="BA34" s="19" t="str">
        <f>IF($J34="","",VLOOKUP($J34,'Reference Data - Transport fuel'!$C:$O,BA$4,FALSE))</f>
        <v/>
      </c>
      <c r="BB34" s="19" t="str">
        <f>IF($J34="","",VLOOKUP($J34,'Reference Data - Transport fuel'!$C:$O,BB$4,FALSE))</f>
        <v/>
      </c>
      <c r="BC34" s="19" t="str">
        <f>IF($J34="","",VLOOKUP($J34,'Reference Data - Transport fuel'!$C:$O,BC$4,FALSE))</f>
        <v/>
      </c>
      <c r="BD34" s="19"/>
      <c r="BE34" s="19" t="str">
        <f>IF($J34="","",VLOOKUP($J34,'Reference Data - Transport fuel'!$C:$O,BE$4,FALSE))</f>
        <v/>
      </c>
      <c r="BF34" s="19"/>
      <c r="BG34" s="19" t="str">
        <f>IF($J34="","",VLOOKUP($J34,'Reference Data - Transport fuel'!$C:$O,BG$4,FALSE))</f>
        <v/>
      </c>
      <c r="BH34" s="19"/>
      <c r="BI34" s="19" t="str">
        <f t="shared" si="13"/>
        <v/>
      </c>
      <c r="BJ34" s="19" t="str">
        <f t="shared" si="14"/>
        <v/>
      </c>
      <c r="BK34" s="19" t="str">
        <f t="shared" si="15"/>
        <v/>
      </c>
      <c r="BL34" s="19" t="str">
        <f t="shared" si="16"/>
        <v/>
      </c>
      <c r="BM34" s="19" t="str">
        <f t="shared" si="17"/>
        <v/>
      </c>
      <c r="BN34" s="19" t="str">
        <f t="shared" si="18"/>
        <v/>
      </c>
      <c r="BO34" s="19" t="str">
        <f t="shared" si="19"/>
        <v/>
      </c>
      <c r="BP34" s="19" t="str">
        <f t="shared" si="20"/>
        <v/>
      </c>
      <c r="BQ34" s="19"/>
      <c r="BR34" s="201" t="str">
        <f t="shared" si="21"/>
        <v/>
      </c>
      <c r="BS34" s="188"/>
      <c r="BT34" s="19" t="str">
        <f t="shared" si="22"/>
        <v/>
      </c>
      <c r="BU34" s="19" t="str">
        <f t="shared" si="23"/>
        <v/>
      </c>
      <c r="BV34" s="188"/>
      <c r="BW34" s="188" t="str">
        <f t="shared" si="24"/>
        <v/>
      </c>
      <c r="BX34" s="188"/>
    </row>
    <row r="35" spans="4:76">
      <c r="D35" s="137"/>
      <c r="E35" s="209"/>
      <c r="J35" s="34"/>
      <c r="K35" s="178"/>
      <c r="L35" s="141"/>
      <c r="N35" s="19"/>
      <c r="O35" s="19"/>
      <c r="P35" s="19" t="str">
        <f>IF($D35="","",VLOOKUP($D35,'Reference Data - Fuel EFs'!$C:$O,P$4,FALSE))</f>
        <v/>
      </c>
      <c r="Q35" s="19" t="str">
        <f>IF($D35="","",VLOOKUP($D35,'Reference Data - Fuel EFs'!$C:$O,Q$4,FALSE))</f>
        <v/>
      </c>
      <c r="R35" s="19" t="str">
        <f>IF($D35="","",VLOOKUP($D35,'Reference Data - Fuel EFs'!$C:$O,R$4,FALSE))</f>
        <v/>
      </c>
      <c r="S35" s="19" t="str">
        <f>IF($D35="","",VLOOKUP($D35,'Reference Data - Fuel EFs'!$C:$O,S$4,FALSE))</f>
        <v/>
      </c>
      <c r="T35" s="19" t="str">
        <f>IF($D35="","",VLOOKUP($D35,'Reference Data - Fuel EFs'!$C:$O,T$4,FALSE))</f>
        <v/>
      </c>
      <c r="U35" s="19" t="str">
        <f>IF($D35="","",VLOOKUP($D35,'Reference Data - Fuel EFs'!$C:$O,U$4,FALSE))</f>
        <v/>
      </c>
      <c r="V35" s="19" t="str">
        <f>IF($D35="","",VLOOKUP($D35,'Reference Data - Fuel EFs'!$C:$O,V$4,FALSE))</f>
        <v/>
      </c>
      <c r="W35" s="19" t="str">
        <f>IF($D35="","",VLOOKUP($D35,'Reference Data - Fuel EFs'!$C:$O,W$4,FALSE))</f>
        <v/>
      </c>
      <c r="X35" s="19" t="str">
        <f>IF($D35="","",VLOOKUP($D35,'Reference Data - Fuel EFs'!$C:$O,X$4,FALSE))</f>
        <v/>
      </c>
      <c r="Y35" s="19"/>
      <c r="Z35" s="19" t="str">
        <f>IF($D35="","",VLOOKUP($D35,'Reference Data - Fuel EFs'!$C:$O,Z$4,FALSE))</f>
        <v/>
      </c>
      <c r="AA35" s="19"/>
      <c r="AB35" s="19" t="str">
        <f>IF($D35="","",VLOOKUP($D35,'Reference Data - Fuel EFs'!$C:$O,AB$4,FALSE))</f>
        <v/>
      </c>
      <c r="AC35" s="19"/>
      <c r="AD35" s="19" t="str">
        <f t="shared" si="2"/>
        <v/>
      </c>
      <c r="AE35" s="19" t="str">
        <f t="shared" si="3"/>
        <v/>
      </c>
      <c r="AF35" s="19" t="str">
        <f t="shared" si="4"/>
        <v/>
      </c>
      <c r="AG35" s="19" t="str">
        <f t="shared" si="5"/>
        <v/>
      </c>
      <c r="AH35" s="19" t="str">
        <f t="shared" si="6"/>
        <v/>
      </c>
      <c r="AI35" s="19" t="str">
        <f t="shared" si="7"/>
        <v/>
      </c>
      <c r="AJ35" s="19" t="str">
        <f t="shared" si="8"/>
        <v/>
      </c>
      <c r="AK35" s="19" t="str">
        <f t="shared" si="9"/>
        <v/>
      </c>
      <c r="AL35" s="19" t="str">
        <f t="shared" si="10"/>
        <v/>
      </c>
      <c r="AM35" s="19"/>
      <c r="AN35" s="19" t="str">
        <f t="shared" si="11"/>
        <v/>
      </c>
      <c r="AO35" s="19"/>
      <c r="AP35" s="19" t="str">
        <f t="shared" si="12"/>
        <v/>
      </c>
      <c r="AQ35" s="19"/>
      <c r="AR35" s="19"/>
      <c r="AS35" s="16" t="e">
        <f>INDEX('Dropdown menus'!$A$1:$D$6,MATCH($K35,'Dropdown menus'!$A$1:$A$6,0),$AS$6)</f>
        <v>#N/A</v>
      </c>
      <c r="AT35" s="19"/>
      <c r="AU35" s="19" t="str">
        <f>IF($J35="","",VLOOKUP($J35,'Reference Data - Transport fuel'!$C:$O,AU$4,FALSE))</f>
        <v/>
      </c>
      <c r="AV35" s="19" t="str">
        <f>IF($J35="","",VLOOKUP($J35,'Reference Data - Transport fuel'!$C:$O,AV$4,FALSE))</f>
        <v/>
      </c>
      <c r="AW35" s="19" t="str">
        <f>IF($J35="","",VLOOKUP($J35,'Reference Data - Transport fuel'!$C:$O,AW$4,FALSE))</f>
        <v/>
      </c>
      <c r="AX35" s="19" t="str">
        <f>IF($J35="","",VLOOKUP($J35,'Reference Data - Transport fuel'!$C:$O,AX$4,FALSE))</f>
        <v/>
      </c>
      <c r="AY35" s="19" t="str">
        <f>IF($J35="","",VLOOKUP($J35,'Reference Data - Transport fuel'!$C:$O,AY$4,FALSE))</f>
        <v/>
      </c>
      <c r="AZ35" s="19" t="str">
        <f>IF($J35="","",VLOOKUP($J35,'Reference Data - Transport fuel'!$C:$O,AZ$4,FALSE))</f>
        <v/>
      </c>
      <c r="BA35" s="19" t="str">
        <f>IF($J35="","",VLOOKUP($J35,'Reference Data - Transport fuel'!$C:$O,BA$4,FALSE))</f>
        <v/>
      </c>
      <c r="BB35" s="19" t="str">
        <f>IF($J35="","",VLOOKUP($J35,'Reference Data - Transport fuel'!$C:$O,BB$4,FALSE))</f>
        <v/>
      </c>
      <c r="BC35" s="19" t="str">
        <f>IF($J35="","",VLOOKUP($J35,'Reference Data - Transport fuel'!$C:$O,BC$4,FALSE))</f>
        <v/>
      </c>
      <c r="BD35" s="19"/>
      <c r="BE35" s="19" t="str">
        <f>IF($J35="","",VLOOKUP($J35,'Reference Data - Transport fuel'!$C:$O,BE$4,FALSE))</f>
        <v/>
      </c>
      <c r="BF35" s="19"/>
      <c r="BG35" s="19" t="str">
        <f>IF($J35="","",VLOOKUP($J35,'Reference Data - Transport fuel'!$C:$O,BG$4,FALSE))</f>
        <v/>
      </c>
      <c r="BH35" s="19"/>
      <c r="BI35" s="19" t="str">
        <f t="shared" si="13"/>
        <v/>
      </c>
      <c r="BJ35" s="19" t="str">
        <f t="shared" si="14"/>
        <v/>
      </c>
      <c r="BK35" s="19" t="str">
        <f t="shared" si="15"/>
        <v/>
      </c>
      <c r="BL35" s="19" t="str">
        <f t="shared" si="16"/>
        <v/>
      </c>
      <c r="BM35" s="19" t="str">
        <f t="shared" si="17"/>
        <v/>
      </c>
      <c r="BN35" s="19" t="str">
        <f t="shared" si="18"/>
        <v/>
      </c>
      <c r="BO35" s="19" t="str">
        <f t="shared" si="19"/>
        <v/>
      </c>
      <c r="BP35" s="19" t="str">
        <f t="shared" si="20"/>
        <v/>
      </c>
      <c r="BQ35" s="19"/>
      <c r="BR35" s="201" t="str">
        <f t="shared" si="21"/>
        <v/>
      </c>
      <c r="BS35" s="188"/>
      <c r="BT35" s="19" t="str">
        <f t="shared" si="22"/>
        <v/>
      </c>
      <c r="BU35" s="19" t="str">
        <f t="shared" si="23"/>
        <v/>
      </c>
      <c r="BV35" s="188"/>
      <c r="BW35" s="188" t="str">
        <f t="shared" si="24"/>
        <v/>
      </c>
      <c r="BX35" s="188"/>
    </row>
    <row r="36" spans="4:76">
      <c r="D36" s="137"/>
      <c r="E36" s="209"/>
      <c r="J36" s="34"/>
      <c r="K36" s="178"/>
      <c r="L36" s="141"/>
      <c r="N36" s="19"/>
      <c r="O36" s="19"/>
      <c r="P36" s="19" t="str">
        <f>IF($D36="","",VLOOKUP($D36,'Reference Data - Fuel EFs'!$C:$O,P$4,FALSE))</f>
        <v/>
      </c>
      <c r="Q36" s="19" t="str">
        <f>IF($D36="","",VLOOKUP($D36,'Reference Data - Fuel EFs'!$C:$O,Q$4,FALSE))</f>
        <v/>
      </c>
      <c r="R36" s="19" t="str">
        <f>IF($D36="","",VLOOKUP($D36,'Reference Data - Fuel EFs'!$C:$O,R$4,FALSE))</f>
        <v/>
      </c>
      <c r="S36" s="19" t="str">
        <f>IF($D36="","",VLOOKUP($D36,'Reference Data - Fuel EFs'!$C:$O,S$4,FALSE))</f>
        <v/>
      </c>
      <c r="T36" s="19" t="str">
        <f>IF($D36="","",VLOOKUP($D36,'Reference Data - Fuel EFs'!$C:$O,T$4,FALSE))</f>
        <v/>
      </c>
      <c r="U36" s="19" t="str">
        <f>IF($D36="","",VLOOKUP($D36,'Reference Data - Fuel EFs'!$C:$O,U$4,FALSE))</f>
        <v/>
      </c>
      <c r="V36" s="19" t="str">
        <f>IF($D36="","",VLOOKUP($D36,'Reference Data - Fuel EFs'!$C:$O,V$4,FALSE))</f>
        <v/>
      </c>
      <c r="W36" s="19" t="str">
        <f>IF($D36="","",VLOOKUP($D36,'Reference Data - Fuel EFs'!$C:$O,W$4,FALSE))</f>
        <v/>
      </c>
      <c r="X36" s="19" t="str">
        <f>IF($D36="","",VLOOKUP($D36,'Reference Data - Fuel EFs'!$C:$O,X$4,FALSE))</f>
        <v/>
      </c>
      <c r="Y36" s="19"/>
      <c r="Z36" s="19" t="str">
        <f>IF($D36="","",VLOOKUP($D36,'Reference Data - Fuel EFs'!$C:$O,Z$4,FALSE))</f>
        <v/>
      </c>
      <c r="AA36" s="19"/>
      <c r="AB36" s="19" t="str">
        <f>IF($D36="","",VLOOKUP($D36,'Reference Data - Fuel EFs'!$C:$O,AB$4,FALSE))</f>
        <v/>
      </c>
      <c r="AC36" s="19"/>
      <c r="AD36" s="19" t="str">
        <f t="shared" si="2"/>
        <v/>
      </c>
      <c r="AE36" s="19" t="str">
        <f t="shared" si="3"/>
        <v/>
      </c>
      <c r="AF36" s="19" t="str">
        <f t="shared" si="4"/>
        <v/>
      </c>
      <c r="AG36" s="19" t="str">
        <f t="shared" si="5"/>
        <v/>
      </c>
      <c r="AH36" s="19" t="str">
        <f t="shared" si="6"/>
        <v/>
      </c>
      <c r="AI36" s="19" t="str">
        <f t="shared" si="7"/>
        <v/>
      </c>
      <c r="AJ36" s="19" t="str">
        <f t="shared" si="8"/>
        <v/>
      </c>
      <c r="AK36" s="19" t="str">
        <f t="shared" si="9"/>
        <v/>
      </c>
      <c r="AL36" s="19" t="str">
        <f t="shared" si="10"/>
        <v/>
      </c>
      <c r="AM36" s="19"/>
      <c r="AN36" s="19" t="str">
        <f t="shared" si="11"/>
        <v/>
      </c>
      <c r="AO36" s="19"/>
      <c r="AP36" s="19" t="str">
        <f t="shared" si="12"/>
        <v/>
      </c>
      <c r="AQ36" s="19"/>
      <c r="AR36" s="19"/>
      <c r="AS36" s="16" t="e">
        <f>INDEX('Dropdown menus'!$A$1:$D$6,MATCH($K36,'Dropdown menus'!$A$1:$A$6,0),$AS$6)</f>
        <v>#N/A</v>
      </c>
      <c r="AT36" s="19"/>
      <c r="AU36" s="19" t="str">
        <f>IF($J36="","",VLOOKUP($J36,'Reference Data - Transport fuel'!$C:$O,AU$4,FALSE))</f>
        <v/>
      </c>
      <c r="AV36" s="19" t="str">
        <f>IF($J36="","",VLOOKUP($J36,'Reference Data - Transport fuel'!$C:$O,AV$4,FALSE))</f>
        <v/>
      </c>
      <c r="AW36" s="19" t="str">
        <f>IF($J36="","",VLOOKUP($J36,'Reference Data - Transport fuel'!$C:$O,AW$4,FALSE))</f>
        <v/>
      </c>
      <c r="AX36" s="19" t="str">
        <f>IF($J36="","",VLOOKUP($J36,'Reference Data - Transport fuel'!$C:$O,AX$4,FALSE))</f>
        <v/>
      </c>
      <c r="AY36" s="19" t="str">
        <f>IF($J36="","",VLOOKUP($J36,'Reference Data - Transport fuel'!$C:$O,AY$4,FALSE))</f>
        <v/>
      </c>
      <c r="AZ36" s="19" t="str">
        <f>IF($J36="","",VLOOKUP($J36,'Reference Data - Transport fuel'!$C:$O,AZ$4,FALSE))</f>
        <v/>
      </c>
      <c r="BA36" s="19" t="str">
        <f>IF($J36="","",VLOOKUP($J36,'Reference Data - Transport fuel'!$C:$O,BA$4,FALSE))</f>
        <v/>
      </c>
      <c r="BB36" s="19" t="str">
        <f>IF($J36="","",VLOOKUP($J36,'Reference Data - Transport fuel'!$C:$O,BB$4,FALSE))</f>
        <v/>
      </c>
      <c r="BC36" s="19" t="str">
        <f>IF($J36="","",VLOOKUP($J36,'Reference Data - Transport fuel'!$C:$O,BC$4,FALSE))</f>
        <v/>
      </c>
      <c r="BD36" s="19"/>
      <c r="BE36" s="19" t="str">
        <f>IF($J36="","",VLOOKUP($J36,'Reference Data - Transport fuel'!$C:$O,BE$4,FALSE))</f>
        <v/>
      </c>
      <c r="BF36" s="19"/>
      <c r="BG36" s="19" t="str">
        <f>IF($J36="","",VLOOKUP($J36,'Reference Data - Transport fuel'!$C:$O,BG$4,FALSE))</f>
        <v/>
      </c>
      <c r="BH36" s="19"/>
      <c r="BI36" s="19" t="str">
        <f t="shared" si="13"/>
        <v/>
      </c>
      <c r="BJ36" s="19" t="str">
        <f t="shared" si="14"/>
        <v/>
      </c>
      <c r="BK36" s="19" t="str">
        <f t="shared" si="15"/>
        <v/>
      </c>
      <c r="BL36" s="19" t="str">
        <f t="shared" si="16"/>
        <v/>
      </c>
      <c r="BM36" s="19" t="str">
        <f t="shared" si="17"/>
        <v/>
      </c>
      <c r="BN36" s="19" t="str">
        <f t="shared" si="18"/>
        <v/>
      </c>
      <c r="BO36" s="19" t="str">
        <f t="shared" si="19"/>
        <v/>
      </c>
      <c r="BP36" s="19" t="str">
        <f t="shared" si="20"/>
        <v/>
      </c>
      <c r="BQ36" s="19"/>
      <c r="BR36" s="201" t="str">
        <f t="shared" si="21"/>
        <v/>
      </c>
      <c r="BS36" s="188"/>
      <c r="BT36" s="19" t="str">
        <f t="shared" si="22"/>
        <v/>
      </c>
      <c r="BU36" s="19" t="str">
        <f t="shared" si="23"/>
        <v/>
      </c>
      <c r="BV36" s="188"/>
      <c r="BW36" s="188" t="str">
        <f t="shared" si="24"/>
        <v/>
      </c>
      <c r="BX36" s="188"/>
    </row>
    <row r="37" spans="4:76">
      <c r="D37" s="137"/>
      <c r="E37" s="209"/>
      <c r="J37" s="34"/>
      <c r="K37" s="178"/>
      <c r="L37" s="141"/>
      <c r="P37" s="19" t="str">
        <f>IF($D37="","",VLOOKUP($D37,'Reference Data - Fuel EFs'!$C:$O,P$4,FALSE))</f>
        <v/>
      </c>
      <c r="Q37" s="19" t="str">
        <f>IF($D37="","",VLOOKUP($D37,'Reference Data - Fuel EFs'!$C:$O,Q$4,FALSE))</f>
        <v/>
      </c>
      <c r="R37" s="19" t="str">
        <f>IF($D37="","",VLOOKUP($D37,'Reference Data - Fuel EFs'!$C:$O,R$4,FALSE))</f>
        <v/>
      </c>
      <c r="S37" s="19" t="str">
        <f>IF($D37="","",VLOOKUP($D37,'Reference Data - Fuel EFs'!$C:$O,S$4,FALSE))</f>
        <v/>
      </c>
      <c r="T37" s="19" t="str">
        <f>IF($D37="","",VLOOKUP($D37,'Reference Data - Fuel EFs'!$C:$O,T$4,FALSE))</f>
        <v/>
      </c>
      <c r="U37" s="19" t="str">
        <f>IF($D37="","",VLOOKUP($D37,'Reference Data - Fuel EFs'!$C:$O,U$4,FALSE))</f>
        <v/>
      </c>
      <c r="V37" s="19" t="str">
        <f>IF($D37="","",VLOOKUP($D37,'Reference Data - Fuel EFs'!$C:$O,V$4,FALSE))</f>
        <v/>
      </c>
      <c r="W37" s="19" t="str">
        <f>IF($D37="","",VLOOKUP($D37,'Reference Data - Fuel EFs'!$C:$O,W$4,FALSE))</f>
        <v/>
      </c>
      <c r="X37" s="19" t="str">
        <f>IF($D37="","",VLOOKUP($D37,'Reference Data - Fuel EFs'!$C:$O,X$4,FALSE))</f>
        <v/>
      </c>
      <c r="Y37" s="19"/>
      <c r="Z37" s="19" t="str">
        <f>IF($D37="","",VLOOKUP($D37,'Reference Data - Fuel EFs'!$C:$O,Z$4,FALSE))</f>
        <v/>
      </c>
      <c r="AA37" s="19"/>
      <c r="AB37" s="19" t="str">
        <f>IF($D37="","",VLOOKUP($D37,'Reference Data - Fuel EFs'!$C:$O,AB$4,FALSE))</f>
        <v/>
      </c>
      <c r="AD37" s="19" t="str">
        <f t="shared" si="2"/>
        <v/>
      </c>
      <c r="AE37" s="19" t="str">
        <f t="shared" si="3"/>
        <v/>
      </c>
      <c r="AF37" s="19" t="str">
        <f t="shared" si="4"/>
        <v/>
      </c>
      <c r="AG37" s="19" t="str">
        <f t="shared" si="5"/>
        <v/>
      </c>
      <c r="AH37" s="19" t="str">
        <f t="shared" si="6"/>
        <v/>
      </c>
      <c r="AI37" s="19" t="str">
        <f t="shared" si="7"/>
        <v/>
      </c>
      <c r="AJ37" s="19" t="str">
        <f t="shared" si="8"/>
        <v/>
      </c>
      <c r="AK37" s="19" t="str">
        <f t="shared" si="9"/>
        <v/>
      </c>
      <c r="AL37" s="19" t="str">
        <f t="shared" si="10"/>
        <v/>
      </c>
      <c r="AM37" s="19"/>
      <c r="AN37" s="19" t="str">
        <f t="shared" si="11"/>
        <v/>
      </c>
      <c r="AP37" s="19" t="str">
        <f t="shared" si="12"/>
        <v/>
      </c>
      <c r="AS37" s="16" t="e">
        <f>INDEX('Dropdown menus'!$A$1:$D$6,MATCH($K37,'Dropdown menus'!$A$1:$A$6,0),$AS$6)</f>
        <v>#N/A</v>
      </c>
      <c r="AU37" s="19" t="str">
        <f>IF($J37="","",VLOOKUP($J37,'Reference Data - Transport fuel'!$C:$O,AU$4,FALSE))</f>
        <v/>
      </c>
      <c r="AV37" s="19" t="str">
        <f>IF($J37="","",VLOOKUP($J37,'Reference Data - Transport fuel'!$C:$O,AV$4,FALSE))</f>
        <v/>
      </c>
      <c r="AW37" s="19" t="str">
        <f>IF($J37="","",VLOOKUP($J37,'Reference Data - Transport fuel'!$C:$O,AW$4,FALSE))</f>
        <v/>
      </c>
      <c r="AX37" s="19" t="str">
        <f>IF($J37="","",VLOOKUP($J37,'Reference Data - Transport fuel'!$C:$O,AX$4,FALSE))</f>
        <v/>
      </c>
      <c r="AY37" s="19" t="str">
        <f>IF($J37="","",VLOOKUP($J37,'Reference Data - Transport fuel'!$C:$O,AY$4,FALSE))</f>
        <v/>
      </c>
      <c r="AZ37" s="19" t="str">
        <f>IF($J37="","",VLOOKUP($J37,'Reference Data - Transport fuel'!$C:$O,AZ$4,FALSE))</f>
        <v/>
      </c>
      <c r="BA37" s="19" t="str">
        <f>IF($J37="","",VLOOKUP($J37,'Reference Data - Transport fuel'!$C:$O,BA$4,FALSE))</f>
        <v/>
      </c>
      <c r="BB37" s="19" t="str">
        <f>IF($J37="","",VLOOKUP($J37,'Reference Data - Transport fuel'!$C:$O,BB$4,FALSE))</f>
        <v/>
      </c>
      <c r="BC37" s="19" t="str">
        <f>IF($J37="","",VLOOKUP($J37,'Reference Data - Transport fuel'!$C:$O,BC$4,FALSE))</f>
        <v/>
      </c>
      <c r="BD37" s="19"/>
      <c r="BE37" s="19" t="str">
        <f>IF($J37="","",VLOOKUP($J37,'Reference Data - Transport fuel'!$C:$O,BE$4,FALSE))</f>
        <v/>
      </c>
      <c r="BF37" s="19"/>
      <c r="BG37" s="19" t="str">
        <f>IF($J37="","",VLOOKUP($J37,'Reference Data - Transport fuel'!$C:$O,BG$4,FALSE))</f>
        <v/>
      </c>
      <c r="BI37" s="19" t="str">
        <f t="shared" si="13"/>
        <v/>
      </c>
      <c r="BJ37" s="19" t="str">
        <f t="shared" si="14"/>
        <v/>
      </c>
      <c r="BK37" s="19" t="str">
        <f t="shared" si="15"/>
        <v/>
      </c>
      <c r="BL37" s="19" t="str">
        <f t="shared" si="16"/>
        <v/>
      </c>
      <c r="BM37" s="19" t="str">
        <f t="shared" si="17"/>
        <v/>
      </c>
      <c r="BN37" s="19" t="str">
        <f t="shared" si="18"/>
        <v/>
      </c>
      <c r="BO37" s="19" t="str">
        <f t="shared" si="19"/>
        <v/>
      </c>
      <c r="BP37" s="19" t="str">
        <f t="shared" si="20"/>
        <v/>
      </c>
      <c r="BQ37" s="19"/>
      <c r="BR37" s="201" t="str">
        <f t="shared" si="21"/>
        <v/>
      </c>
      <c r="BS37" s="188"/>
      <c r="BT37" s="19" t="str">
        <f t="shared" si="22"/>
        <v/>
      </c>
      <c r="BU37" s="19" t="str">
        <f t="shared" si="23"/>
        <v/>
      </c>
      <c r="BV37" s="188"/>
      <c r="BW37" s="188" t="str">
        <f t="shared" si="24"/>
        <v/>
      </c>
      <c r="BX37" s="188"/>
    </row>
    <row r="38" spans="4:76">
      <c r="D38" s="137"/>
      <c r="E38" s="209"/>
      <c r="J38" s="34"/>
      <c r="K38" s="178"/>
      <c r="L38" s="141"/>
      <c r="P38" s="19" t="str">
        <f>IF($D38="","",VLOOKUP($D38,'Reference Data - Fuel EFs'!$C:$O,P$4,FALSE))</f>
        <v/>
      </c>
      <c r="Q38" s="19" t="str">
        <f>IF($D38="","",VLOOKUP($D38,'Reference Data - Fuel EFs'!$C:$O,Q$4,FALSE))</f>
        <v/>
      </c>
      <c r="R38" s="19" t="str">
        <f>IF($D38="","",VLOOKUP($D38,'Reference Data - Fuel EFs'!$C:$O,R$4,FALSE))</f>
        <v/>
      </c>
      <c r="S38" s="19" t="str">
        <f>IF($D38="","",VLOOKUP($D38,'Reference Data - Fuel EFs'!$C:$O,S$4,FALSE))</f>
        <v/>
      </c>
      <c r="T38" s="19" t="str">
        <f>IF($D38="","",VLOOKUP($D38,'Reference Data - Fuel EFs'!$C:$O,T$4,FALSE))</f>
        <v/>
      </c>
      <c r="U38" s="19" t="str">
        <f>IF($D38="","",VLOOKUP($D38,'Reference Data - Fuel EFs'!$C:$O,U$4,FALSE))</f>
        <v/>
      </c>
      <c r="V38" s="19" t="str">
        <f>IF($D38="","",VLOOKUP($D38,'Reference Data - Fuel EFs'!$C:$O,V$4,FALSE))</f>
        <v/>
      </c>
      <c r="W38" s="19" t="str">
        <f>IF($D38="","",VLOOKUP($D38,'Reference Data - Fuel EFs'!$C:$O,W$4,FALSE))</f>
        <v/>
      </c>
      <c r="X38" s="19" t="str">
        <f>IF($D38="","",VLOOKUP($D38,'Reference Data - Fuel EFs'!$C:$O,X$4,FALSE))</f>
        <v/>
      </c>
      <c r="Y38" s="19"/>
      <c r="Z38" s="19" t="str">
        <f>IF($D38="","",VLOOKUP($D38,'Reference Data - Fuel EFs'!$C:$O,Z$4,FALSE))</f>
        <v/>
      </c>
      <c r="AA38" s="19"/>
      <c r="AB38" s="19" t="str">
        <f>IF($D38="","",VLOOKUP($D38,'Reference Data - Fuel EFs'!$C:$O,AB$4,FALSE))</f>
        <v/>
      </c>
      <c r="AD38" s="19" t="str">
        <f t="shared" si="2"/>
        <v/>
      </c>
      <c r="AE38" s="19" t="str">
        <f t="shared" si="3"/>
        <v/>
      </c>
      <c r="AF38" s="19" t="str">
        <f t="shared" si="4"/>
        <v/>
      </c>
      <c r="AG38" s="19" t="str">
        <f t="shared" si="5"/>
        <v/>
      </c>
      <c r="AH38" s="19" t="str">
        <f t="shared" si="6"/>
        <v/>
      </c>
      <c r="AI38" s="19" t="str">
        <f t="shared" si="7"/>
        <v/>
      </c>
      <c r="AJ38" s="19" t="str">
        <f t="shared" si="8"/>
        <v/>
      </c>
      <c r="AK38" s="19" t="str">
        <f t="shared" si="9"/>
        <v/>
      </c>
      <c r="AL38" s="19" t="str">
        <f t="shared" si="10"/>
        <v/>
      </c>
      <c r="AM38" s="19"/>
      <c r="AN38" s="19" t="str">
        <f t="shared" si="11"/>
        <v/>
      </c>
      <c r="AP38" s="19" t="str">
        <f t="shared" si="12"/>
        <v/>
      </c>
      <c r="AS38" s="16" t="e">
        <f>INDEX('Dropdown menus'!$A$1:$D$6,MATCH($K38,'Dropdown menus'!$A$1:$A$6,0),$AS$6)</f>
        <v>#N/A</v>
      </c>
      <c r="AU38" s="19" t="str">
        <f>IF($J38="","",VLOOKUP($J38,'Reference Data - Transport fuel'!$C:$O,AU$4,FALSE))</f>
        <v/>
      </c>
      <c r="AV38" s="19" t="str">
        <f>IF($J38="","",VLOOKUP($J38,'Reference Data - Transport fuel'!$C:$O,AV$4,FALSE))</f>
        <v/>
      </c>
      <c r="AW38" s="19" t="str">
        <f>IF($J38="","",VLOOKUP($J38,'Reference Data - Transport fuel'!$C:$O,AW$4,FALSE))</f>
        <v/>
      </c>
      <c r="AX38" s="19" t="str">
        <f>IF($J38="","",VLOOKUP($J38,'Reference Data - Transport fuel'!$C:$O,AX$4,FALSE))</f>
        <v/>
      </c>
      <c r="AY38" s="19" t="str">
        <f>IF($J38="","",VLOOKUP($J38,'Reference Data - Transport fuel'!$C:$O,AY$4,FALSE))</f>
        <v/>
      </c>
      <c r="AZ38" s="19" t="str">
        <f>IF($J38="","",VLOOKUP($J38,'Reference Data - Transport fuel'!$C:$O,AZ$4,FALSE))</f>
        <v/>
      </c>
      <c r="BA38" s="19" t="str">
        <f>IF($J38="","",VLOOKUP($J38,'Reference Data - Transport fuel'!$C:$O,BA$4,FALSE))</f>
        <v/>
      </c>
      <c r="BB38" s="19" t="str">
        <f>IF($J38="","",VLOOKUP($J38,'Reference Data - Transport fuel'!$C:$O,BB$4,FALSE))</f>
        <v/>
      </c>
      <c r="BC38" s="19" t="str">
        <f>IF($J38="","",VLOOKUP($J38,'Reference Data - Transport fuel'!$C:$O,BC$4,FALSE))</f>
        <v/>
      </c>
      <c r="BD38" s="19"/>
      <c r="BE38" s="19" t="str">
        <f>IF($J38="","",VLOOKUP($J38,'Reference Data - Transport fuel'!$C:$O,BE$4,FALSE))</f>
        <v/>
      </c>
      <c r="BF38" s="19"/>
      <c r="BG38" s="19" t="str">
        <f>IF($J38="","",VLOOKUP($J38,'Reference Data - Transport fuel'!$C:$O,BG$4,FALSE))</f>
        <v/>
      </c>
      <c r="BI38" s="19" t="str">
        <f t="shared" si="13"/>
        <v/>
      </c>
      <c r="BJ38" s="19" t="str">
        <f t="shared" si="14"/>
        <v/>
      </c>
      <c r="BK38" s="19" t="str">
        <f t="shared" si="15"/>
        <v/>
      </c>
      <c r="BL38" s="19" t="str">
        <f t="shared" si="16"/>
        <v/>
      </c>
      <c r="BM38" s="19" t="str">
        <f t="shared" si="17"/>
        <v/>
      </c>
      <c r="BN38" s="19" t="str">
        <f t="shared" si="18"/>
        <v/>
      </c>
      <c r="BO38" s="19" t="str">
        <f t="shared" si="19"/>
        <v/>
      </c>
      <c r="BP38" s="19" t="str">
        <f t="shared" si="20"/>
        <v/>
      </c>
      <c r="BQ38" s="19"/>
      <c r="BR38" s="201" t="str">
        <f t="shared" si="21"/>
        <v/>
      </c>
      <c r="BS38" s="188"/>
      <c r="BT38" s="19" t="str">
        <f t="shared" si="22"/>
        <v/>
      </c>
      <c r="BU38" s="19" t="str">
        <f t="shared" si="23"/>
        <v/>
      </c>
      <c r="BV38" s="188"/>
      <c r="BW38" s="188" t="str">
        <f t="shared" si="24"/>
        <v/>
      </c>
      <c r="BX38" s="188"/>
    </row>
    <row r="39" spans="4:76">
      <c r="D39" s="137"/>
      <c r="E39" s="209"/>
      <c r="J39" s="34"/>
      <c r="K39" s="178"/>
      <c r="L39" s="141"/>
      <c r="P39" s="19" t="str">
        <f>IF($D39="","",VLOOKUP($D39,'Reference Data - Fuel EFs'!$C:$O,P$4,FALSE))</f>
        <v/>
      </c>
      <c r="Q39" s="19" t="str">
        <f>IF($D39="","",VLOOKUP($D39,'Reference Data - Fuel EFs'!$C:$O,Q$4,FALSE))</f>
        <v/>
      </c>
      <c r="R39" s="19" t="str">
        <f>IF($D39="","",VLOOKUP($D39,'Reference Data - Fuel EFs'!$C:$O,R$4,FALSE))</f>
        <v/>
      </c>
      <c r="S39" s="19" t="str">
        <f>IF($D39="","",VLOOKUP($D39,'Reference Data - Fuel EFs'!$C:$O,S$4,FALSE))</f>
        <v/>
      </c>
      <c r="T39" s="19" t="str">
        <f>IF($D39="","",VLOOKUP($D39,'Reference Data - Fuel EFs'!$C:$O,T$4,FALSE))</f>
        <v/>
      </c>
      <c r="U39" s="19" t="str">
        <f>IF($D39="","",VLOOKUP($D39,'Reference Data - Fuel EFs'!$C:$O,U$4,FALSE))</f>
        <v/>
      </c>
      <c r="V39" s="19" t="str">
        <f>IF($D39="","",VLOOKUP($D39,'Reference Data - Fuel EFs'!$C:$O,V$4,FALSE))</f>
        <v/>
      </c>
      <c r="W39" s="19" t="str">
        <f>IF($D39="","",VLOOKUP($D39,'Reference Data - Fuel EFs'!$C:$O,W$4,FALSE))</f>
        <v/>
      </c>
      <c r="X39" s="19" t="str">
        <f>IF($D39="","",VLOOKUP($D39,'Reference Data - Fuel EFs'!$C:$O,X$4,FALSE))</f>
        <v/>
      </c>
      <c r="Y39" s="19"/>
      <c r="Z39" s="19" t="str">
        <f>IF($D39="","",VLOOKUP($D39,'Reference Data - Fuel EFs'!$C:$O,Z$4,FALSE))</f>
        <v/>
      </c>
      <c r="AA39" s="19"/>
      <c r="AB39" s="19" t="str">
        <f>IF($D39="","",VLOOKUP($D39,'Reference Data - Fuel EFs'!$C:$O,AB$4,FALSE))</f>
        <v/>
      </c>
      <c r="AD39" s="19" t="str">
        <f t="shared" si="2"/>
        <v/>
      </c>
      <c r="AE39" s="19" t="str">
        <f t="shared" si="3"/>
        <v/>
      </c>
      <c r="AF39" s="19" t="str">
        <f t="shared" si="4"/>
        <v/>
      </c>
      <c r="AG39" s="19" t="str">
        <f t="shared" si="5"/>
        <v/>
      </c>
      <c r="AH39" s="19" t="str">
        <f t="shared" si="6"/>
        <v/>
      </c>
      <c r="AI39" s="19" t="str">
        <f t="shared" si="7"/>
        <v/>
      </c>
      <c r="AJ39" s="19" t="str">
        <f t="shared" si="8"/>
        <v/>
      </c>
      <c r="AK39" s="19" t="str">
        <f t="shared" si="9"/>
        <v/>
      </c>
      <c r="AL39" s="19" t="str">
        <f t="shared" si="10"/>
        <v/>
      </c>
      <c r="AM39" s="19"/>
      <c r="AN39" s="19" t="str">
        <f t="shared" si="11"/>
        <v/>
      </c>
      <c r="AP39" s="19" t="str">
        <f t="shared" si="12"/>
        <v/>
      </c>
      <c r="AS39" s="16" t="e">
        <f>INDEX('Dropdown menus'!$A$1:$D$6,MATCH($K39,'Dropdown menus'!$A$1:$A$6,0),$AS$6)</f>
        <v>#N/A</v>
      </c>
      <c r="AU39" s="19" t="str">
        <f>IF($J39="","",VLOOKUP($J39,'Reference Data - Transport fuel'!$C:$O,AU$4,FALSE))</f>
        <v/>
      </c>
      <c r="AV39" s="19" t="str">
        <f>IF($J39="","",VLOOKUP($J39,'Reference Data - Transport fuel'!$C:$O,AV$4,FALSE))</f>
        <v/>
      </c>
      <c r="AW39" s="19" t="str">
        <f>IF($J39="","",VLOOKUP($J39,'Reference Data - Transport fuel'!$C:$O,AW$4,FALSE))</f>
        <v/>
      </c>
      <c r="AX39" s="19" t="str">
        <f>IF($J39="","",VLOOKUP($J39,'Reference Data - Transport fuel'!$C:$O,AX$4,FALSE))</f>
        <v/>
      </c>
      <c r="AY39" s="19" t="str">
        <f>IF($J39="","",VLOOKUP($J39,'Reference Data - Transport fuel'!$C:$O,AY$4,FALSE))</f>
        <v/>
      </c>
      <c r="AZ39" s="19" t="str">
        <f>IF($J39="","",VLOOKUP($J39,'Reference Data - Transport fuel'!$C:$O,AZ$4,FALSE))</f>
        <v/>
      </c>
      <c r="BA39" s="19" t="str">
        <f>IF($J39="","",VLOOKUP($J39,'Reference Data - Transport fuel'!$C:$O,BA$4,FALSE))</f>
        <v/>
      </c>
      <c r="BB39" s="19" t="str">
        <f>IF($J39="","",VLOOKUP($J39,'Reference Data - Transport fuel'!$C:$O,BB$4,FALSE))</f>
        <v/>
      </c>
      <c r="BC39" s="19" t="str">
        <f>IF($J39="","",VLOOKUP($J39,'Reference Data - Transport fuel'!$C:$O,BC$4,FALSE))</f>
        <v/>
      </c>
      <c r="BD39" s="19"/>
      <c r="BE39" s="19" t="str">
        <f>IF($J39="","",VLOOKUP($J39,'Reference Data - Transport fuel'!$C:$O,BE$4,FALSE))</f>
        <v/>
      </c>
      <c r="BF39" s="19"/>
      <c r="BG39" s="19" t="str">
        <f>IF($J39="","",VLOOKUP($J39,'Reference Data - Transport fuel'!$C:$O,BG$4,FALSE))</f>
        <v/>
      </c>
      <c r="BI39" s="19" t="str">
        <f t="shared" si="13"/>
        <v/>
      </c>
      <c r="BJ39" s="19" t="str">
        <f t="shared" si="14"/>
        <v/>
      </c>
      <c r="BK39" s="19" t="str">
        <f t="shared" si="15"/>
        <v/>
      </c>
      <c r="BL39" s="19" t="str">
        <f t="shared" si="16"/>
        <v/>
      </c>
      <c r="BM39" s="19" t="str">
        <f t="shared" si="17"/>
        <v/>
      </c>
      <c r="BN39" s="19" t="str">
        <f t="shared" si="18"/>
        <v/>
      </c>
      <c r="BO39" s="19" t="str">
        <f t="shared" si="19"/>
        <v/>
      </c>
      <c r="BP39" s="19" t="str">
        <f t="shared" si="20"/>
        <v/>
      </c>
      <c r="BQ39" s="19"/>
      <c r="BR39" s="201" t="str">
        <f t="shared" si="21"/>
        <v/>
      </c>
      <c r="BS39" s="188"/>
      <c r="BT39" s="19" t="str">
        <f t="shared" si="22"/>
        <v/>
      </c>
      <c r="BU39" s="19" t="str">
        <f t="shared" si="23"/>
        <v/>
      </c>
      <c r="BV39" s="188"/>
      <c r="BW39" s="188" t="str">
        <f t="shared" si="24"/>
        <v/>
      </c>
      <c r="BX39" s="188"/>
    </row>
    <row r="40" spans="4:76">
      <c r="D40" s="137"/>
      <c r="E40" s="209"/>
      <c r="J40" s="34"/>
      <c r="K40" s="178"/>
      <c r="L40" s="141"/>
      <c r="P40" s="19" t="str">
        <f>IF($D40="","",VLOOKUP($D40,'Reference Data - Fuel EFs'!$C:$O,P$4,FALSE))</f>
        <v/>
      </c>
      <c r="Q40" s="19" t="str">
        <f>IF($D40="","",VLOOKUP($D40,'Reference Data - Fuel EFs'!$C:$O,Q$4,FALSE))</f>
        <v/>
      </c>
      <c r="R40" s="19" t="str">
        <f>IF($D40="","",VLOOKUP($D40,'Reference Data - Fuel EFs'!$C:$O,R$4,FALSE))</f>
        <v/>
      </c>
      <c r="S40" s="19" t="str">
        <f>IF($D40="","",VLOOKUP($D40,'Reference Data - Fuel EFs'!$C:$O,S$4,FALSE))</f>
        <v/>
      </c>
      <c r="T40" s="19" t="str">
        <f>IF($D40="","",VLOOKUP($D40,'Reference Data - Fuel EFs'!$C:$O,T$4,FALSE))</f>
        <v/>
      </c>
      <c r="U40" s="19" t="str">
        <f>IF($D40="","",VLOOKUP($D40,'Reference Data - Fuel EFs'!$C:$O,U$4,FALSE))</f>
        <v/>
      </c>
      <c r="V40" s="19" t="str">
        <f>IF($D40="","",VLOOKUP($D40,'Reference Data - Fuel EFs'!$C:$O,V$4,FALSE))</f>
        <v/>
      </c>
      <c r="W40" s="19" t="str">
        <f>IF($D40="","",VLOOKUP($D40,'Reference Data - Fuel EFs'!$C:$O,W$4,FALSE))</f>
        <v/>
      </c>
      <c r="X40" s="19" t="str">
        <f>IF($D40="","",VLOOKUP($D40,'Reference Data - Fuel EFs'!$C:$O,X$4,FALSE))</f>
        <v/>
      </c>
      <c r="Y40" s="19"/>
      <c r="Z40" s="19" t="str">
        <f>IF($D40="","",VLOOKUP($D40,'Reference Data - Fuel EFs'!$C:$O,Z$4,FALSE))</f>
        <v/>
      </c>
      <c r="AA40" s="19"/>
      <c r="AB40" s="19" t="str">
        <f>IF($D40="","",VLOOKUP($D40,'Reference Data - Fuel EFs'!$C:$O,AB$4,FALSE))</f>
        <v/>
      </c>
      <c r="AD40" s="19" t="str">
        <f t="shared" si="2"/>
        <v/>
      </c>
      <c r="AE40" s="19" t="str">
        <f t="shared" si="3"/>
        <v/>
      </c>
      <c r="AF40" s="19" t="str">
        <f t="shared" si="4"/>
        <v/>
      </c>
      <c r="AG40" s="19" t="str">
        <f t="shared" si="5"/>
        <v/>
      </c>
      <c r="AH40" s="19" t="str">
        <f t="shared" si="6"/>
        <v/>
      </c>
      <c r="AI40" s="19" t="str">
        <f t="shared" si="7"/>
        <v/>
      </c>
      <c r="AJ40" s="19" t="str">
        <f t="shared" si="8"/>
        <v/>
      </c>
      <c r="AK40" s="19" t="str">
        <f t="shared" si="9"/>
        <v/>
      </c>
      <c r="AL40" s="19" t="str">
        <f t="shared" si="10"/>
        <v/>
      </c>
      <c r="AM40" s="19"/>
      <c r="AN40" s="19" t="str">
        <f t="shared" si="11"/>
        <v/>
      </c>
      <c r="AP40" s="19" t="str">
        <f t="shared" si="12"/>
        <v/>
      </c>
      <c r="AS40" s="16" t="e">
        <f>INDEX('Dropdown menus'!$A$1:$D$6,MATCH($K40,'Dropdown menus'!$A$1:$A$6,0),$AS$6)</f>
        <v>#N/A</v>
      </c>
      <c r="AU40" s="19" t="str">
        <f>IF($J40="","",VLOOKUP($J40,'Reference Data - Transport fuel'!$C:$O,AU$4,FALSE))</f>
        <v/>
      </c>
      <c r="AV40" s="19" t="str">
        <f>IF($J40="","",VLOOKUP($J40,'Reference Data - Transport fuel'!$C:$O,AV$4,FALSE))</f>
        <v/>
      </c>
      <c r="AW40" s="19" t="str">
        <f>IF($J40="","",VLOOKUP($J40,'Reference Data - Transport fuel'!$C:$O,AW$4,FALSE))</f>
        <v/>
      </c>
      <c r="AX40" s="19" t="str">
        <f>IF($J40="","",VLOOKUP($J40,'Reference Data - Transport fuel'!$C:$O,AX$4,FALSE))</f>
        <v/>
      </c>
      <c r="AY40" s="19" t="str">
        <f>IF($J40="","",VLOOKUP($J40,'Reference Data - Transport fuel'!$C:$O,AY$4,FALSE))</f>
        <v/>
      </c>
      <c r="AZ40" s="19" t="str">
        <f>IF($J40="","",VLOOKUP($J40,'Reference Data - Transport fuel'!$C:$O,AZ$4,FALSE))</f>
        <v/>
      </c>
      <c r="BA40" s="19" t="str">
        <f>IF($J40="","",VLOOKUP($J40,'Reference Data - Transport fuel'!$C:$O,BA$4,FALSE))</f>
        <v/>
      </c>
      <c r="BB40" s="19" t="str">
        <f>IF($J40="","",VLOOKUP($J40,'Reference Data - Transport fuel'!$C:$O,BB$4,FALSE))</f>
        <v/>
      </c>
      <c r="BC40" s="19" t="str">
        <f>IF($J40="","",VLOOKUP($J40,'Reference Data - Transport fuel'!$C:$O,BC$4,FALSE))</f>
        <v/>
      </c>
      <c r="BD40" s="19"/>
      <c r="BE40" s="19" t="str">
        <f>IF($J40="","",VLOOKUP($J40,'Reference Data - Transport fuel'!$C:$O,BE$4,FALSE))</f>
        <v/>
      </c>
      <c r="BF40" s="19"/>
      <c r="BG40" s="19" t="str">
        <f>IF($J40="","",VLOOKUP($J40,'Reference Data - Transport fuel'!$C:$O,BG$4,FALSE))</f>
        <v/>
      </c>
      <c r="BI40" s="19" t="str">
        <f t="shared" si="13"/>
        <v/>
      </c>
      <c r="BJ40" s="19" t="str">
        <f t="shared" si="14"/>
        <v/>
      </c>
      <c r="BK40" s="19" t="str">
        <f t="shared" si="15"/>
        <v/>
      </c>
      <c r="BL40" s="19" t="str">
        <f t="shared" si="16"/>
        <v/>
      </c>
      <c r="BM40" s="19" t="str">
        <f t="shared" si="17"/>
        <v/>
      </c>
      <c r="BN40" s="19" t="str">
        <f t="shared" si="18"/>
        <v/>
      </c>
      <c r="BO40" s="19" t="str">
        <f t="shared" si="19"/>
        <v/>
      </c>
      <c r="BP40" s="19" t="str">
        <f t="shared" si="20"/>
        <v/>
      </c>
      <c r="BQ40" s="19"/>
      <c r="BR40" s="201" t="str">
        <f t="shared" si="21"/>
        <v/>
      </c>
      <c r="BS40" s="188"/>
      <c r="BT40" s="19" t="str">
        <f t="shared" si="22"/>
        <v/>
      </c>
      <c r="BU40" s="19" t="str">
        <f t="shared" si="23"/>
        <v/>
      </c>
      <c r="BV40" s="188"/>
      <c r="BW40" s="188" t="str">
        <f t="shared" si="24"/>
        <v/>
      </c>
      <c r="BX40" s="188"/>
    </row>
    <row r="41" spans="4:76">
      <c r="D41" s="137"/>
      <c r="E41" s="209"/>
      <c r="J41" s="34"/>
      <c r="K41" s="178"/>
      <c r="L41" s="141"/>
      <c r="P41" s="19" t="str">
        <f>IF($D41="","",VLOOKUP($D41,'Reference Data - Fuel EFs'!$C:$O,P$4,FALSE))</f>
        <v/>
      </c>
      <c r="Q41" s="19" t="str">
        <f>IF($D41="","",VLOOKUP($D41,'Reference Data - Fuel EFs'!$C:$O,Q$4,FALSE))</f>
        <v/>
      </c>
      <c r="R41" s="19" t="str">
        <f>IF($D41="","",VLOOKUP($D41,'Reference Data - Fuel EFs'!$C:$O,R$4,FALSE))</f>
        <v/>
      </c>
      <c r="S41" s="19" t="str">
        <f>IF($D41="","",VLOOKUP($D41,'Reference Data - Fuel EFs'!$C:$O,S$4,FALSE))</f>
        <v/>
      </c>
      <c r="T41" s="19" t="str">
        <f>IF($D41="","",VLOOKUP($D41,'Reference Data - Fuel EFs'!$C:$O,T$4,FALSE))</f>
        <v/>
      </c>
      <c r="U41" s="19" t="str">
        <f>IF($D41="","",VLOOKUP($D41,'Reference Data - Fuel EFs'!$C:$O,U$4,FALSE))</f>
        <v/>
      </c>
      <c r="V41" s="19" t="str">
        <f>IF($D41="","",VLOOKUP($D41,'Reference Data - Fuel EFs'!$C:$O,V$4,FALSE))</f>
        <v/>
      </c>
      <c r="W41" s="19" t="str">
        <f>IF($D41="","",VLOOKUP($D41,'Reference Data - Fuel EFs'!$C:$O,W$4,FALSE))</f>
        <v/>
      </c>
      <c r="X41" s="19" t="str">
        <f>IF($D41="","",VLOOKUP($D41,'Reference Data - Fuel EFs'!$C:$O,X$4,FALSE))</f>
        <v/>
      </c>
      <c r="Y41" s="19"/>
      <c r="Z41" s="19" t="str">
        <f>IF($D41="","",VLOOKUP($D41,'Reference Data - Fuel EFs'!$C:$O,Z$4,FALSE))</f>
        <v/>
      </c>
      <c r="AA41" s="19"/>
      <c r="AB41" s="19" t="str">
        <f>IF($D41="","",VLOOKUP($D41,'Reference Data - Fuel EFs'!$C:$O,AB$4,FALSE))</f>
        <v/>
      </c>
      <c r="AD41" s="19" t="str">
        <f t="shared" si="2"/>
        <v/>
      </c>
      <c r="AE41" s="19" t="str">
        <f t="shared" si="3"/>
        <v/>
      </c>
      <c r="AF41" s="19" t="str">
        <f t="shared" si="4"/>
        <v/>
      </c>
      <c r="AG41" s="19" t="str">
        <f t="shared" si="5"/>
        <v/>
      </c>
      <c r="AH41" s="19" t="str">
        <f t="shared" si="6"/>
        <v/>
      </c>
      <c r="AI41" s="19" t="str">
        <f t="shared" si="7"/>
        <v/>
      </c>
      <c r="AJ41" s="19" t="str">
        <f t="shared" si="8"/>
        <v/>
      </c>
      <c r="AK41" s="19" t="str">
        <f t="shared" si="9"/>
        <v/>
      </c>
      <c r="AL41" s="19" t="str">
        <f t="shared" si="10"/>
        <v/>
      </c>
      <c r="AM41" s="19"/>
      <c r="AN41" s="19" t="str">
        <f t="shared" si="11"/>
        <v/>
      </c>
      <c r="AP41" s="19" t="str">
        <f t="shared" si="12"/>
        <v/>
      </c>
      <c r="AS41" s="16" t="e">
        <f>INDEX('Dropdown menus'!$A$1:$D$6,MATCH($K41,'Dropdown menus'!$A$1:$A$6,0),$AS$6)</f>
        <v>#N/A</v>
      </c>
      <c r="AU41" s="19" t="str">
        <f>IF($J41="","",VLOOKUP($J41,'Reference Data - Transport fuel'!$C:$O,AU$4,FALSE))</f>
        <v/>
      </c>
      <c r="AV41" s="19" t="str">
        <f>IF($J41="","",VLOOKUP($J41,'Reference Data - Transport fuel'!$C:$O,AV$4,FALSE))</f>
        <v/>
      </c>
      <c r="AW41" s="19" t="str">
        <f>IF($J41="","",VLOOKUP($J41,'Reference Data - Transport fuel'!$C:$O,AW$4,FALSE))</f>
        <v/>
      </c>
      <c r="AX41" s="19" t="str">
        <f>IF($J41="","",VLOOKUP($J41,'Reference Data - Transport fuel'!$C:$O,AX$4,FALSE))</f>
        <v/>
      </c>
      <c r="AY41" s="19" t="str">
        <f>IF($J41="","",VLOOKUP($J41,'Reference Data - Transport fuel'!$C:$O,AY$4,FALSE))</f>
        <v/>
      </c>
      <c r="AZ41" s="19" t="str">
        <f>IF($J41="","",VLOOKUP($J41,'Reference Data - Transport fuel'!$C:$O,AZ$4,FALSE))</f>
        <v/>
      </c>
      <c r="BA41" s="19" t="str">
        <f>IF($J41="","",VLOOKUP($J41,'Reference Data - Transport fuel'!$C:$O,BA$4,FALSE))</f>
        <v/>
      </c>
      <c r="BB41" s="19" t="str">
        <f>IF($J41="","",VLOOKUP($J41,'Reference Data - Transport fuel'!$C:$O,BB$4,FALSE))</f>
        <v/>
      </c>
      <c r="BC41" s="19" t="str">
        <f>IF($J41="","",VLOOKUP($J41,'Reference Data - Transport fuel'!$C:$O,BC$4,FALSE))</f>
        <v/>
      </c>
      <c r="BD41" s="19"/>
      <c r="BE41" s="19" t="str">
        <f>IF($J41="","",VLOOKUP($J41,'Reference Data - Transport fuel'!$C:$O,BE$4,FALSE))</f>
        <v/>
      </c>
      <c r="BF41" s="19"/>
      <c r="BG41" s="19" t="str">
        <f>IF($J41="","",VLOOKUP($J41,'Reference Data - Transport fuel'!$C:$O,BG$4,FALSE))</f>
        <v/>
      </c>
      <c r="BI41" s="19" t="str">
        <f t="shared" si="13"/>
        <v/>
      </c>
      <c r="BJ41" s="19" t="str">
        <f t="shared" si="14"/>
        <v/>
      </c>
      <c r="BK41" s="19" t="str">
        <f t="shared" si="15"/>
        <v/>
      </c>
      <c r="BL41" s="19" t="str">
        <f t="shared" si="16"/>
        <v/>
      </c>
      <c r="BM41" s="19" t="str">
        <f t="shared" si="17"/>
        <v/>
      </c>
      <c r="BN41" s="19" t="str">
        <f t="shared" si="18"/>
        <v/>
      </c>
      <c r="BO41" s="19" t="str">
        <f t="shared" si="19"/>
        <v/>
      </c>
      <c r="BP41" s="19" t="str">
        <f t="shared" si="20"/>
        <v/>
      </c>
      <c r="BQ41" s="19"/>
      <c r="BR41" s="201" t="str">
        <f t="shared" si="21"/>
        <v/>
      </c>
      <c r="BS41" s="188"/>
      <c r="BT41" s="19" t="str">
        <f t="shared" si="22"/>
        <v/>
      </c>
      <c r="BU41" s="19" t="str">
        <f t="shared" si="23"/>
        <v/>
      </c>
      <c r="BV41" s="188"/>
      <c r="BW41" s="188" t="str">
        <f t="shared" si="24"/>
        <v/>
      </c>
      <c r="BX41" s="188"/>
    </row>
    <row r="42" spans="4:76">
      <c r="D42" s="137"/>
      <c r="E42" s="209"/>
      <c r="J42" s="34"/>
      <c r="K42" s="178"/>
      <c r="L42" s="141"/>
      <c r="P42" s="19" t="str">
        <f>IF($D42="","",VLOOKUP($D42,'Reference Data - Fuel EFs'!$C:$O,P$4,FALSE))</f>
        <v/>
      </c>
      <c r="Q42" s="19" t="str">
        <f>IF($D42="","",VLOOKUP($D42,'Reference Data - Fuel EFs'!$C:$O,Q$4,FALSE))</f>
        <v/>
      </c>
      <c r="R42" s="19" t="str">
        <f>IF($D42="","",VLOOKUP($D42,'Reference Data - Fuel EFs'!$C:$O,R$4,FALSE))</f>
        <v/>
      </c>
      <c r="S42" s="19" t="str">
        <f>IF($D42="","",VLOOKUP($D42,'Reference Data - Fuel EFs'!$C:$O,S$4,FALSE))</f>
        <v/>
      </c>
      <c r="T42" s="19" t="str">
        <f>IF($D42="","",VLOOKUP($D42,'Reference Data - Fuel EFs'!$C:$O,T$4,FALSE))</f>
        <v/>
      </c>
      <c r="U42" s="19" t="str">
        <f>IF($D42="","",VLOOKUP($D42,'Reference Data - Fuel EFs'!$C:$O,U$4,FALSE))</f>
        <v/>
      </c>
      <c r="V42" s="19" t="str">
        <f>IF($D42="","",VLOOKUP($D42,'Reference Data - Fuel EFs'!$C:$O,V$4,FALSE))</f>
        <v/>
      </c>
      <c r="W42" s="19" t="str">
        <f>IF($D42="","",VLOOKUP($D42,'Reference Data - Fuel EFs'!$C:$O,W$4,FALSE))</f>
        <v/>
      </c>
      <c r="X42" s="19" t="str">
        <f>IF($D42="","",VLOOKUP($D42,'Reference Data - Fuel EFs'!$C:$O,X$4,FALSE))</f>
        <v/>
      </c>
      <c r="Y42" s="19"/>
      <c r="Z42" s="19" t="str">
        <f>IF($D42="","",VLOOKUP($D42,'Reference Data - Fuel EFs'!$C:$O,Z$4,FALSE))</f>
        <v/>
      </c>
      <c r="AA42" s="19"/>
      <c r="AB42" s="19" t="str">
        <f>IF($D42="","",VLOOKUP($D42,'Reference Data - Fuel EFs'!$C:$O,AB$4,FALSE))</f>
        <v/>
      </c>
      <c r="AD42" s="19" t="str">
        <f t="shared" si="2"/>
        <v/>
      </c>
      <c r="AE42" s="19" t="str">
        <f t="shared" si="3"/>
        <v/>
      </c>
      <c r="AF42" s="19" t="str">
        <f t="shared" si="4"/>
        <v/>
      </c>
      <c r="AG42" s="19" t="str">
        <f t="shared" si="5"/>
        <v/>
      </c>
      <c r="AH42" s="19" t="str">
        <f t="shared" si="6"/>
        <v/>
      </c>
      <c r="AI42" s="19" t="str">
        <f t="shared" si="7"/>
        <v/>
      </c>
      <c r="AJ42" s="19" t="str">
        <f t="shared" si="8"/>
        <v/>
      </c>
      <c r="AK42" s="19" t="str">
        <f t="shared" si="9"/>
        <v/>
      </c>
      <c r="AL42" s="19" t="str">
        <f t="shared" si="10"/>
        <v/>
      </c>
      <c r="AM42" s="19"/>
      <c r="AN42" s="19" t="str">
        <f t="shared" si="11"/>
        <v/>
      </c>
      <c r="AP42" s="19" t="str">
        <f t="shared" si="12"/>
        <v/>
      </c>
      <c r="AS42" s="16" t="e">
        <f>INDEX('Dropdown menus'!$A$1:$D$6,MATCH($K42,'Dropdown menus'!$A$1:$A$6,0),$AS$6)</f>
        <v>#N/A</v>
      </c>
      <c r="AU42" s="19" t="str">
        <f>IF($J42="","",VLOOKUP($J42,'Reference Data - Transport fuel'!$C:$O,AU$4,FALSE))</f>
        <v/>
      </c>
      <c r="AV42" s="19" t="str">
        <f>IF($J42="","",VLOOKUP($J42,'Reference Data - Transport fuel'!$C:$O,AV$4,FALSE))</f>
        <v/>
      </c>
      <c r="AW42" s="19" t="str">
        <f>IF($J42="","",VLOOKUP($J42,'Reference Data - Transport fuel'!$C:$O,AW$4,FALSE))</f>
        <v/>
      </c>
      <c r="AX42" s="19" t="str">
        <f>IF($J42="","",VLOOKUP($J42,'Reference Data - Transport fuel'!$C:$O,AX$4,FALSE))</f>
        <v/>
      </c>
      <c r="AY42" s="19" t="str">
        <f>IF($J42="","",VLOOKUP($J42,'Reference Data - Transport fuel'!$C:$O,AY$4,FALSE))</f>
        <v/>
      </c>
      <c r="AZ42" s="19" t="str">
        <f>IF($J42="","",VLOOKUP($J42,'Reference Data - Transport fuel'!$C:$O,AZ$4,FALSE))</f>
        <v/>
      </c>
      <c r="BA42" s="19" t="str">
        <f>IF($J42="","",VLOOKUP($J42,'Reference Data - Transport fuel'!$C:$O,BA$4,FALSE))</f>
        <v/>
      </c>
      <c r="BB42" s="19" t="str">
        <f>IF($J42="","",VLOOKUP($J42,'Reference Data - Transport fuel'!$C:$O,BB$4,FALSE))</f>
        <v/>
      </c>
      <c r="BC42" s="19" t="str">
        <f>IF($J42="","",VLOOKUP($J42,'Reference Data - Transport fuel'!$C:$O,BC$4,FALSE))</f>
        <v/>
      </c>
      <c r="BD42" s="19"/>
      <c r="BE42" s="19" t="str">
        <f>IF($J42="","",VLOOKUP($J42,'Reference Data - Transport fuel'!$C:$O,BE$4,FALSE))</f>
        <v/>
      </c>
      <c r="BF42" s="19"/>
      <c r="BG42" s="19" t="str">
        <f>IF($J42="","",VLOOKUP($J42,'Reference Data - Transport fuel'!$C:$O,BG$4,FALSE))</f>
        <v/>
      </c>
      <c r="BI42" s="19" t="str">
        <f t="shared" si="13"/>
        <v/>
      </c>
      <c r="BJ42" s="19" t="str">
        <f t="shared" si="14"/>
        <v/>
      </c>
      <c r="BK42" s="19" t="str">
        <f t="shared" si="15"/>
        <v/>
      </c>
      <c r="BL42" s="19" t="str">
        <f t="shared" si="16"/>
        <v/>
      </c>
      <c r="BM42" s="19" t="str">
        <f t="shared" si="17"/>
        <v/>
      </c>
      <c r="BN42" s="19" t="str">
        <f t="shared" si="18"/>
        <v/>
      </c>
      <c r="BO42" s="19" t="str">
        <f t="shared" si="19"/>
        <v/>
      </c>
      <c r="BP42" s="19" t="str">
        <f t="shared" si="20"/>
        <v/>
      </c>
      <c r="BQ42" s="19"/>
      <c r="BR42" s="201" t="str">
        <f t="shared" si="21"/>
        <v/>
      </c>
      <c r="BS42" s="188"/>
      <c r="BT42" s="19" t="str">
        <f t="shared" si="22"/>
        <v/>
      </c>
      <c r="BU42" s="19" t="str">
        <f t="shared" si="23"/>
        <v/>
      </c>
      <c r="BV42" s="188"/>
      <c r="BW42" s="188" t="str">
        <f t="shared" si="24"/>
        <v/>
      </c>
      <c r="BX42" s="188"/>
    </row>
    <row r="43" spans="4:76">
      <c r="D43" s="137"/>
      <c r="E43" s="209"/>
      <c r="J43" s="34"/>
      <c r="K43" s="178"/>
      <c r="L43" s="141"/>
      <c r="P43" s="19" t="str">
        <f>IF($D43="","",VLOOKUP($D43,'Reference Data - Fuel EFs'!$C:$O,P$4,FALSE))</f>
        <v/>
      </c>
      <c r="Q43" s="19" t="str">
        <f>IF($D43="","",VLOOKUP($D43,'Reference Data - Fuel EFs'!$C:$O,Q$4,FALSE))</f>
        <v/>
      </c>
      <c r="R43" s="19" t="str">
        <f>IF($D43="","",VLOOKUP($D43,'Reference Data - Fuel EFs'!$C:$O,R$4,FALSE))</f>
        <v/>
      </c>
      <c r="S43" s="19" t="str">
        <f>IF($D43="","",VLOOKUP($D43,'Reference Data - Fuel EFs'!$C:$O,S$4,FALSE))</f>
        <v/>
      </c>
      <c r="T43" s="19" t="str">
        <f>IF($D43="","",VLOOKUP($D43,'Reference Data - Fuel EFs'!$C:$O,T$4,FALSE))</f>
        <v/>
      </c>
      <c r="U43" s="19" t="str">
        <f>IF($D43="","",VLOOKUP($D43,'Reference Data - Fuel EFs'!$C:$O,U$4,FALSE))</f>
        <v/>
      </c>
      <c r="V43" s="19" t="str">
        <f>IF($D43="","",VLOOKUP($D43,'Reference Data - Fuel EFs'!$C:$O,V$4,FALSE))</f>
        <v/>
      </c>
      <c r="W43" s="19" t="str">
        <f>IF($D43="","",VLOOKUP($D43,'Reference Data - Fuel EFs'!$C:$O,W$4,FALSE))</f>
        <v/>
      </c>
      <c r="X43" s="19" t="str">
        <f>IF($D43="","",VLOOKUP($D43,'Reference Data - Fuel EFs'!$C:$O,X$4,FALSE))</f>
        <v/>
      </c>
      <c r="Y43" s="19"/>
      <c r="Z43" s="19" t="str">
        <f>IF($D43="","",VLOOKUP($D43,'Reference Data - Fuel EFs'!$C:$O,Z$4,FALSE))</f>
        <v/>
      </c>
      <c r="AA43" s="19"/>
      <c r="AB43" s="19" t="str">
        <f>IF($D43="","",VLOOKUP($D43,'Reference Data - Fuel EFs'!$C:$O,AB$4,FALSE))</f>
        <v/>
      </c>
      <c r="AD43" s="19" t="str">
        <f t="shared" si="2"/>
        <v/>
      </c>
      <c r="AE43" s="19" t="str">
        <f t="shared" si="3"/>
        <v/>
      </c>
      <c r="AF43" s="19" t="str">
        <f t="shared" si="4"/>
        <v/>
      </c>
      <c r="AG43" s="19" t="str">
        <f t="shared" si="5"/>
        <v/>
      </c>
      <c r="AH43" s="19" t="str">
        <f t="shared" si="6"/>
        <v/>
      </c>
      <c r="AI43" s="19" t="str">
        <f t="shared" si="7"/>
        <v/>
      </c>
      <c r="AJ43" s="19" t="str">
        <f t="shared" si="8"/>
        <v/>
      </c>
      <c r="AK43" s="19" t="str">
        <f t="shared" si="9"/>
        <v/>
      </c>
      <c r="AL43" s="19" t="str">
        <f t="shared" si="10"/>
        <v/>
      </c>
      <c r="AM43" s="19"/>
      <c r="AN43" s="19" t="str">
        <f t="shared" si="11"/>
        <v/>
      </c>
      <c r="AP43" s="19" t="str">
        <f t="shared" si="12"/>
        <v/>
      </c>
      <c r="AS43" s="16" t="e">
        <f>INDEX('Dropdown menus'!$A$1:$D$6,MATCH($K43,'Dropdown menus'!$A$1:$A$6,0),$AS$6)</f>
        <v>#N/A</v>
      </c>
      <c r="AU43" s="19" t="str">
        <f>IF($J43="","",VLOOKUP($J43,'Reference Data - Transport fuel'!$C:$O,AU$4,FALSE))</f>
        <v/>
      </c>
      <c r="AV43" s="19" t="str">
        <f>IF($J43="","",VLOOKUP($J43,'Reference Data - Transport fuel'!$C:$O,AV$4,FALSE))</f>
        <v/>
      </c>
      <c r="AW43" s="19" t="str">
        <f>IF($J43="","",VLOOKUP($J43,'Reference Data - Transport fuel'!$C:$O,AW$4,FALSE))</f>
        <v/>
      </c>
      <c r="AX43" s="19" t="str">
        <f>IF($J43="","",VLOOKUP($J43,'Reference Data - Transport fuel'!$C:$O,AX$4,FALSE))</f>
        <v/>
      </c>
      <c r="AY43" s="19" t="str">
        <f>IF($J43="","",VLOOKUP($J43,'Reference Data - Transport fuel'!$C:$O,AY$4,FALSE))</f>
        <v/>
      </c>
      <c r="AZ43" s="19" t="str">
        <f>IF($J43="","",VLOOKUP($J43,'Reference Data - Transport fuel'!$C:$O,AZ$4,FALSE))</f>
        <v/>
      </c>
      <c r="BA43" s="19" t="str">
        <f>IF($J43="","",VLOOKUP($J43,'Reference Data - Transport fuel'!$C:$O,BA$4,FALSE))</f>
        <v/>
      </c>
      <c r="BB43" s="19" t="str">
        <f>IF($J43="","",VLOOKUP($J43,'Reference Data - Transport fuel'!$C:$O,BB$4,FALSE))</f>
        <v/>
      </c>
      <c r="BC43" s="19" t="str">
        <f>IF($J43="","",VLOOKUP($J43,'Reference Data - Transport fuel'!$C:$O,BC$4,FALSE))</f>
        <v/>
      </c>
      <c r="BD43" s="19"/>
      <c r="BE43" s="19" t="str">
        <f>IF($J43="","",VLOOKUP($J43,'Reference Data - Transport fuel'!$C:$O,BE$4,FALSE))</f>
        <v/>
      </c>
      <c r="BF43" s="19"/>
      <c r="BG43" s="19" t="str">
        <f>IF($J43="","",VLOOKUP($J43,'Reference Data - Transport fuel'!$C:$O,BG$4,FALSE))</f>
        <v/>
      </c>
      <c r="BI43" s="19" t="str">
        <f t="shared" si="13"/>
        <v/>
      </c>
      <c r="BJ43" s="19" t="str">
        <f t="shared" si="14"/>
        <v/>
      </c>
      <c r="BK43" s="19" t="str">
        <f t="shared" si="15"/>
        <v/>
      </c>
      <c r="BL43" s="19" t="str">
        <f t="shared" si="16"/>
        <v/>
      </c>
      <c r="BM43" s="19" t="str">
        <f t="shared" si="17"/>
        <v/>
      </c>
      <c r="BN43" s="19" t="str">
        <f t="shared" si="18"/>
        <v/>
      </c>
      <c r="BO43" s="19" t="str">
        <f t="shared" si="19"/>
        <v/>
      </c>
      <c r="BP43" s="19" t="str">
        <f t="shared" si="20"/>
        <v/>
      </c>
      <c r="BQ43" s="19"/>
      <c r="BR43" s="201" t="str">
        <f t="shared" si="21"/>
        <v/>
      </c>
      <c r="BS43" s="188"/>
      <c r="BT43" s="19" t="str">
        <f t="shared" si="22"/>
        <v/>
      </c>
      <c r="BU43" s="19" t="str">
        <f t="shared" si="23"/>
        <v/>
      </c>
      <c r="BV43" s="188"/>
      <c r="BW43" s="188" t="str">
        <f t="shared" si="24"/>
        <v/>
      </c>
      <c r="BX43" s="188"/>
    </row>
    <row r="44" spans="4:76">
      <c r="D44" s="137"/>
      <c r="E44" s="209"/>
      <c r="J44" s="34"/>
      <c r="K44" s="178"/>
      <c r="L44" s="141"/>
      <c r="P44" s="19" t="str">
        <f>IF($D44="","",VLOOKUP($D44,'Reference Data - Fuel EFs'!$C:$O,P$4,FALSE))</f>
        <v/>
      </c>
      <c r="Q44" s="19" t="str">
        <f>IF($D44="","",VLOOKUP($D44,'Reference Data - Fuel EFs'!$C:$O,Q$4,FALSE))</f>
        <v/>
      </c>
      <c r="R44" s="19" t="str">
        <f>IF($D44="","",VLOOKUP($D44,'Reference Data - Fuel EFs'!$C:$O,R$4,FALSE))</f>
        <v/>
      </c>
      <c r="S44" s="19" t="str">
        <f>IF($D44="","",VLOOKUP($D44,'Reference Data - Fuel EFs'!$C:$O,S$4,FALSE))</f>
        <v/>
      </c>
      <c r="T44" s="19" t="str">
        <f>IF($D44="","",VLOOKUP($D44,'Reference Data - Fuel EFs'!$C:$O,T$4,FALSE))</f>
        <v/>
      </c>
      <c r="U44" s="19" t="str">
        <f>IF($D44="","",VLOOKUP($D44,'Reference Data - Fuel EFs'!$C:$O,U$4,FALSE))</f>
        <v/>
      </c>
      <c r="V44" s="19" t="str">
        <f>IF($D44="","",VLOOKUP($D44,'Reference Data - Fuel EFs'!$C:$O,V$4,FALSE))</f>
        <v/>
      </c>
      <c r="W44" s="19" t="str">
        <f>IF($D44="","",VLOOKUP($D44,'Reference Data - Fuel EFs'!$C:$O,W$4,FALSE))</f>
        <v/>
      </c>
      <c r="X44" s="19" t="str">
        <f>IF($D44="","",VLOOKUP($D44,'Reference Data - Fuel EFs'!$C:$O,X$4,FALSE))</f>
        <v/>
      </c>
      <c r="Y44" s="19"/>
      <c r="Z44" s="19" t="str">
        <f>IF($D44="","",VLOOKUP($D44,'Reference Data - Fuel EFs'!$C:$O,Z$4,FALSE))</f>
        <v/>
      </c>
      <c r="AA44" s="19"/>
      <c r="AB44" s="19" t="str">
        <f>IF($D44="","",VLOOKUP($D44,'Reference Data - Fuel EFs'!$C:$O,AB$4,FALSE))</f>
        <v/>
      </c>
      <c r="AD44" s="19" t="str">
        <f t="shared" si="2"/>
        <v/>
      </c>
      <c r="AE44" s="19" t="str">
        <f t="shared" si="3"/>
        <v/>
      </c>
      <c r="AF44" s="19" t="str">
        <f t="shared" si="4"/>
        <v/>
      </c>
      <c r="AG44" s="19" t="str">
        <f t="shared" si="5"/>
        <v/>
      </c>
      <c r="AH44" s="19" t="str">
        <f t="shared" si="6"/>
        <v/>
      </c>
      <c r="AI44" s="19" t="str">
        <f t="shared" si="7"/>
        <v/>
      </c>
      <c r="AJ44" s="19" t="str">
        <f t="shared" si="8"/>
        <v/>
      </c>
      <c r="AK44" s="19" t="str">
        <f t="shared" si="9"/>
        <v/>
      </c>
      <c r="AL44" s="19" t="str">
        <f t="shared" si="10"/>
        <v/>
      </c>
      <c r="AM44" s="19"/>
      <c r="AN44" s="19" t="str">
        <f t="shared" si="11"/>
        <v/>
      </c>
      <c r="AP44" s="19" t="str">
        <f t="shared" si="12"/>
        <v/>
      </c>
      <c r="AS44" s="16" t="e">
        <f>INDEX('Dropdown menus'!$A$1:$D$6,MATCH($K44,'Dropdown menus'!$A$1:$A$6,0),$AS$6)</f>
        <v>#N/A</v>
      </c>
      <c r="AU44" s="19" t="str">
        <f>IF($J44="","",VLOOKUP($J44,'Reference Data - Transport fuel'!$C:$O,AU$4,FALSE))</f>
        <v/>
      </c>
      <c r="AV44" s="19" t="str">
        <f>IF($J44="","",VLOOKUP($J44,'Reference Data - Transport fuel'!$C:$O,AV$4,FALSE))</f>
        <v/>
      </c>
      <c r="AW44" s="19" t="str">
        <f>IF($J44="","",VLOOKUP($J44,'Reference Data - Transport fuel'!$C:$O,AW$4,FALSE))</f>
        <v/>
      </c>
      <c r="AX44" s="19" t="str">
        <f>IF($J44="","",VLOOKUP($J44,'Reference Data - Transport fuel'!$C:$O,AX$4,FALSE))</f>
        <v/>
      </c>
      <c r="AY44" s="19" t="str">
        <f>IF($J44="","",VLOOKUP($J44,'Reference Data - Transport fuel'!$C:$O,AY$4,FALSE))</f>
        <v/>
      </c>
      <c r="AZ44" s="19" t="str">
        <f>IF($J44="","",VLOOKUP($J44,'Reference Data - Transport fuel'!$C:$O,AZ$4,FALSE))</f>
        <v/>
      </c>
      <c r="BA44" s="19" t="str">
        <f>IF($J44="","",VLOOKUP($J44,'Reference Data - Transport fuel'!$C:$O,BA$4,FALSE))</f>
        <v/>
      </c>
      <c r="BB44" s="19" t="str">
        <f>IF($J44="","",VLOOKUP($J44,'Reference Data - Transport fuel'!$C:$O,BB$4,FALSE))</f>
        <v/>
      </c>
      <c r="BC44" s="19" t="str">
        <f>IF($J44="","",VLOOKUP($J44,'Reference Data - Transport fuel'!$C:$O,BC$4,FALSE))</f>
        <v/>
      </c>
      <c r="BD44" s="19"/>
      <c r="BE44" s="19" t="str">
        <f>IF($J44="","",VLOOKUP($J44,'Reference Data - Transport fuel'!$C:$O,BE$4,FALSE))</f>
        <v/>
      </c>
      <c r="BF44" s="19"/>
      <c r="BG44" s="19" t="str">
        <f>IF($J44="","",VLOOKUP($J44,'Reference Data - Transport fuel'!$C:$O,BG$4,FALSE))</f>
        <v/>
      </c>
      <c r="BI44" s="19" t="str">
        <f t="shared" si="13"/>
        <v/>
      </c>
      <c r="BJ44" s="19" t="str">
        <f t="shared" si="14"/>
        <v/>
      </c>
      <c r="BK44" s="19" t="str">
        <f t="shared" si="15"/>
        <v/>
      </c>
      <c r="BL44" s="19" t="str">
        <f t="shared" si="16"/>
        <v/>
      </c>
      <c r="BM44" s="19" t="str">
        <f t="shared" si="17"/>
        <v/>
      </c>
      <c r="BN44" s="19" t="str">
        <f t="shared" si="18"/>
        <v/>
      </c>
      <c r="BO44" s="19" t="str">
        <f t="shared" si="19"/>
        <v/>
      </c>
      <c r="BP44" s="19" t="str">
        <f t="shared" si="20"/>
        <v/>
      </c>
      <c r="BQ44" s="19"/>
      <c r="BR44" s="201" t="str">
        <f t="shared" si="21"/>
        <v/>
      </c>
      <c r="BS44" s="188"/>
      <c r="BT44" s="19" t="str">
        <f t="shared" si="22"/>
        <v/>
      </c>
      <c r="BU44" s="19" t="str">
        <f t="shared" si="23"/>
        <v/>
      </c>
      <c r="BV44" s="188"/>
      <c r="BW44" s="188" t="str">
        <f t="shared" si="24"/>
        <v/>
      </c>
      <c r="BX44" s="188"/>
    </row>
    <row r="45" spans="4:76">
      <c r="D45" s="137"/>
      <c r="E45" s="209"/>
      <c r="J45" s="34"/>
      <c r="K45" s="178"/>
      <c r="L45" s="141"/>
      <c r="P45" s="19" t="str">
        <f>IF($D45="","",VLOOKUP($D45,'Reference Data - Fuel EFs'!$C:$O,P$4,FALSE))</f>
        <v/>
      </c>
      <c r="Q45" s="19" t="str">
        <f>IF($D45="","",VLOOKUP($D45,'Reference Data - Fuel EFs'!$C:$O,Q$4,FALSE))</f>
        <v/>
      </c>
      <c r="R45" s="19" t="str">
        <f>IF($D45="","",VLOOKUP($D45,'Reference Data - Fuel EFs'!$C:$O,R$4,FALSE))</f>
        <v/>
      </c>
      <c r="S45" s="19" t="str">
        <f>IF($D45="","",VLOOKUP($D45,'Reference Data - Fuel EFs'!$C:$O,S$4,FALSE))</f>
        <v/>
      </c>
      <c r="T45" s="19" t="str">
        <f>IF($D45="","",VLOOKUP($D45,'Reference Data - Fuel EFs'!$C:$O,T$4,FALSE))</f>
        <v/>
      </c>
      <c r="U45" s="19" t="str">
        <f>IF($D45="","",VLOOKUP($D45,'Reference Data - Fuel EFs'!$C:$O,U$4,FALSE))</f>
        <v/>
      </c>
      <c r="V45" s="19" t="str">
        <f>IF($D45="","",VLOOKUP($D45,'Reference Data - Fuel EFs'!$C:$O,V$4,FALSE))</f>
        <v/>
      </c>
      <c r="W45" s="19" t="str">
        <f>IF($D45="","",VLOOKUP($D45,'Reference Data - Fuel EFs'!$C:$O,W$4,FALSE))</f>
        <v/>
      </c>
      <c r="X45" s="19" t="str">
        <f>IF($D45="","",VLOOKUP($D45,'Reference Data - Fuel EFs'!$C:$O,X$4,FALSE))</f>
        <v/>
      </c>
      <c r="Y45" s="19"/>
      <c r="Z45" s="19" t="str">
        <f>IF($D45="","",VLOOKUP($D45,'Reference Data - Fuel EFs'!$C:$O,Z$4,FALSE))</f>
        <v/>
      </c>
      <c r="AA45" s="19"/>
      <c r="AB45" s="19" t="str">
        <f>IF($D45="","",VLOOKUP($D45,'Reference Data - Fuel EFs'!$C:$O,AB$4,FALSE))</f>
        <v/>
      </c>
      <c r="AD45" s="19" t="str">
        <f t="shared" si="2"/>
        <v/>
      </c>
      <c r="AE45" s="19" t="str">
        <f t="shared" si="3"/>
        <v/>
      </c>
      <c r="AF45" s="19" t="str">
        <f t="shared" si="4"/>
        <v/>
      </c>
      <c r="AG45" s="19" t="str">
        <f t="shared" si="5"/>
        <v/>
      </c>
      <c r="AH45" s="19" t="str">
        <f t="shared" si="6"/>
        <v/>
      </c>
      <c r="AI45" s="19" t="str">
        <f t="shared" si="7"/>
        <v/>
      </c>
      <c r="AJ45" s="19" t="str">
        <f t="shared" si="8"/>
        <v/>
      </c>
      <c r="AK45" s="19" t="str">
        <f t="shared" si="9"/>
        <v/>
      </c>
      <c r="AL45" s="19" t="str">
        <f t="shared" si="10"/>
        <v/>
      </c>
      <c r="AM45" s="19"/>
      <c r="AN45" s="19" t="str">
        <f t="shared" si="11"/>
        <v/>
      </c>
      <c r="AP45" s="19" t="str">
        <f t="shared" si="12"/>
        <v/>
      </c>
      <c r="AS45" s="16" t="e">
        <f>INDEX('Dropdown menus'!$A$1:$D$6,MATCH($K45,'Dropdown menus'!$A$1:$A$6,0),$AS$6)</f>
        <v>#N/A</v>
      </c>
      <c r="AU45" s="19" t="str">
        <f>IF($J45="","",VLOOKUP($J45,'Reference Data - Transport fuel'!$C:$O,AU$4,FALSE))</f>
        <v/>
      </c>
      <c r="AV45" s="19" t="str">
        <f>IF($J45="","",VLOOKUP($J45,'Reference Data - Transport fuel'!$C:$O,AV$4,FALSE))</f>
        <v/>
      </c>
      <c r="AW45" s="19" t="str">
        <f>IF($J45="","",VLOOKUP($J45,'Reference Data - Transport fuel'!$C:$O,AW$4,FALSE))</f>
        <v/>
      </c>
      <c r="AX45" s="19" t="str">
        <f>IF($J45="","",VLOOKUP($J45,'Reference Data - Transport fuel'!$C:$O,AX$4,FALSE))</f>
        <v/>
      </c>
      <c r="AY45" s="19" t="str">
        <f>IF($J45="","",VLOOKUP($J45,'Reference Data - Transport fuel'!$C:$O,AY$4,FALSE))</f>
        <v/>
      </c>
      <c r="AZ45" s="19" t="str">
        <f>IF($J45="","",VLOOKUP($J45,'Reference Data - Transport fuel'!$C:$O,AZ$4,FALSE))</f>
        <v/>
      </c>
      <c r="BA45" s="19" t="str">
        <f>IF($J45="","",VLOOKUP($J45,'Reference Data - Transport fuel'!$C:$O,BA$4,FALSE))</f>
        <v/>
      </c>
      <c r="BB45" s="19" t="str">
        <f>IF($J45="","",VLOOKUP($J45,'Reference Data - Transport fuel'!$C:$O,BB$4,FALSE))</f>
        <v/>
      </c>
      <c r="BC45" s="19" t="str">
        <f>IF($J45="","",VLOOKUP($J45,'Reference Data - Transport fuel'!$C:$O,BC$4,FALSE))</f>
        <v/>
      </c>
      <c r="BD45" s="19"/>
      <c r="BE45" s="19" t="str">
        <f>IF($J45="","",VLOOKUP($J45,'Reference Data - Transport fuel'!$C:$O,BE$4,FALSE))</f>
        <v/>
      </c>
      <c r="BF45" s="19"/>
      <c r="BG45" s="19" t="str">
        <f>IF($J45="","",VLOOKUP($J45,'Reference Data - Transport fuel'!$C:$O,BG$4,FALSE))</f>
        <v/>
      </c>
      <c r="BI45" s="19" t="str">
        <f t="shared" si="13"/>
        <v/>
      </c>
      <c r="BJ45" s="19" t="str">
        <f t="shared" si="14"/>
        <v/>
      </c>
      <c r="BK45" s="19" t="str">
        <f t="shared" si="15"/>
        <v/>
      </c>
      <c r="BL45" s="19" t="str">
        <f t="shared" si="16"/>
        <v/>
      </c>
      <c r="BM45" s="19" t="str">
        <f t="shared" si="17"/>
        <v/>
      </c>
      <c r="BN45" s="19" t="str">
        <f t="shared" si="18"/>
        <v/>
      </c>
      <c r="BO45" s="19" t="str">
        <f t="shared" si="19"/>
        <v/>
      </c>
      <c r="BP45" s="19" t="str">
        <f t="shared" si="20"/>
        <v/>
      </c>
      <c r="BQ45" s="19"/>
      <c r="BR45" s="201" t="str">
        <f t="shared" si="21"/>
        <v/>
      </c>
      <c r="BS45" s="188"/>
      <c r="BT45" s="19" t="str">
        <f t="shared" si="22"/>
        <v/>
      </c>
      <c r="BU45" s="19" t="str">
        <f t="shared" si="23"/>
        <v/>
      </c>
      <c r="BV45" s="188"/>
      <c r="BW45" s="188" t="str">
        <f t="shared" si="24"/>
        <v/>
      </c>
      <c r="BX45" s="188"/>
    </row>
    <row r="46" spans="4:76">
      <c r="D46" s="137"/>
      <c r="E46" s="209"/>
      <c r="J46" s="34"/>
      <c r="K46" s="178"/>
      <c r="L46" s="141"/>
      <c r="P46" s="19" t="str">
        <f>IF($D46="","",VLOOKUP($D46,'Reference Data - Fuel EFs'!$C:$O,P$4,FALSE))</f>
        <v/>
      </c>
      <c r="Q46" s="19" t="str">
        <f>IF($D46="","",VLOOKUP($D46,'Reference Data - Fuel EFs'!$C:$O,Q$4,FALSE))</f>
        <v/>
      </c>
      <c r="R46" s="19" t="str">
        <f>IF($D46="","",VLOOKUP($D46,'Reference Data - Fuel EFs'!$C:$O,R$4,FALSE))</f>
        <v/>
      </c>
      <c r="S46" s="19" t="str">
        <f>IF($D46="","",VLOOKUP($D46,'Reference Data - Fuel EFs'!$C:$O,S$4,FALSE))</f>
        <v/>
      </c>
      <c r="T46" s="19" t="str">
        <f>IF($D46="","",VLOOKUP($D46,'Reference Data - Fuel EFs'!$C:$O,T$4,FALSE))</f>
        <v/>
      </c>
      <c r="U46" s="19" t="str">
        <f>IF($D46="","",VLOOKUP($D46,'Reference Data - Fuel EFs'!$C:$O,U$4,FALSE))</f>
        <v/>
      </c>
      <c r="V46" s="19" t="str">
        <f>IF($D46="","",VLOOKUP($D46,'Reference Data - Fuel EFs'!$C:$O,V$4,FALSE))</f>
        <v/>
      </c>
      <c r="W46" s="19" t="str">
        <f>IF($D46="","",VLOOKUP($D46,'Reference Data - Fuel EFs'!$C:$O,W$4,FALSE))</f>
        <v/>
      </c>
      <c r="X46" s="19" t="str">
        <f>IF($D46="","",VLOOKUP($D46,'Reference Data - Fuel EFs'!$C:$O,X$4,FALSE))</f>
        <v/>
      </c>
      <c r="Y46" s="19"/>
      <c r="Z46" s="19" t="str">
        <f>IF($D46="","",VLOOKUP($D46,'Reference Data - Fuel EFs'!$C:$O,Z$4,FALSE))</f>
        <v/>
      </c>
      <c r="AA46" s="19"/>
      <c r="AB46" s="19" t="str">
        <f>IF($D46="","",VLOOKUP($D46,'Reference Data - Fuel EFs'!$C:$O,AB$4,FALSE))</f>
        <v/>
      </c>
      <c r="AD46" s="19" t="str">
        <f t="shared" si="2"/>
        <v/>
      </c>
      <c r="AE46" s="19" t="str">
        <f t="shared" si="3"/>
        <v/>
      </c>
      <c r="AF46" s="19" t="str">
        <f t="shared" si="4"/>
        <v/>
      </c>
      <c r="AG46" s="19" t="str">
        <f t="shared" si="5"/>
        <v/>
      </c>
      <c r="AH46" s="19" t="str">
        <f t="shared" si="6"/>
        <v/>
      </c>
      <c r="AI46" s="19" t="str">
        <f t="shared" si="7"/>
        <v/>
      </c>
      <c r="AJ46" s="19" t="str">
        <f t="shared" si="8"/>
        <v/>
      </c>
      <c r="AK46" s="19" t="str">
        <f t="shared" si="9"/>
        <v/>
      </c>
      <c r="AL46" s="19" t="str">
        <f t="shared" si="10"/>
        <v/>
      </c>
      <c r="AM46" s="19"/>
      <c r="AN46" s="19" t="str">
        <f t="shared" si="11"/>
        <v/>
      </c>
      <c r="AP46" s="19" t="str">
        <f t="shared" si="12"/>
        <v/>
      </c>
      <c r="AS46" s="16" t="e">
        <f>INDEX('Dropdown menus'!$A$1:$D$6,MATCH($K46,'Dropdown menus'!$A$1:$A$6,0),$AS$6)</f>
        <v>#N/A</v>
      </c>
      <c r="AU46" s="19" t="str">
        <f>IF($J46="","",VLOOKUP($J46,'Reference Data - Transport fuel'!$C:$O,AU$4,FALSE))</f>
        <v/>
      </c>
      <c r="AV46" s="19" t="str">
        <f>IF($J46="","",VLOOKUP($J46,'Reference Data - Transport fuel'!$C:$O,AV$4,FALSE))</f>
        <v/>
      </c>
      <c r="AW46" s="19" t="str">
        <f>IF($J46="","",VLOOKUP($J46,'Reference Data - Transport fuel'!$C:$O,AW$4,FALSE))</f>
        <v/>
      </c>
      <c r="AX46" s="19" t="str">
        <f>IF($J46="","",VLOOKUP($J46,'Reference Data - Transport fuel'!$C:$O,AX$4,FALSE))</f>
        <v/>
      </c>
      <c r="AY46" s="19" t="str">
        <f>IF($J46="","",VLOOKUP($J46,'Reference Data - Transport fuel'!$C:$O,AY$4,FALSE))</f>
        <v/>
      </c>
      <c r="AZ46" s="19" t="str">
        <f>IF($J46="","",VLOOKUP($J46,'Reference Data - Transport fuel'!$C:$O,AZ$4,FALSE))</f>
        <v/>
      </c>
      <c r="BA46" s="19" t="str">
        <f>IF($J46="","",VLOOKUP($J46,'Reference Data - Transport fuel'!$C:$O,BA$4,FALSE))</f>
        <v/>
      </c>
      <c r="BB46" s="19" t="str">
        <f>IF($J46="","",VLOOKUP($J46,'Reference Data - Transport fuel'!$C:$O,BB$4,FALSE))</f>
        <v/>
      </c>
      <c r="BC46" s="19" t="str">
        <f>IF($J46="","",VLOOKUP($J46,'Reference Data - Transport fuel'!$C:$O,BC$4,FALSE))</f>
        <v/>
      </c>
      <c r="BD46" s="19"/>
      <c r="BE46" s="19" t="str">
        <f>IF($J46="","",VLOOKUP($J46,'Reference Data - Transport fuel'!$C:$O,BE$4,FALSE))</f>
        <v/>
      </c>
      <c r="BF46" s="19"/>
      <c r="BG46" s="19" t="str">
        <f>IF($J46="","",VLOOKUP($J46,'Reference Data - Transport fuel'!$C:$O,BG$4,FALSE))</f>
        <v/>
      </c>
      <c r="BI46" s="19" t="str">
        <f t="shared" si="13"/>
        <v/>
      </c>
      <c r="BJ46" s="19" t="str">
        <f t="shared" si="14"/>
        <v/>
      </c>
      <c r="BK46" s="19" t="str">
        <f t="shared" si="15"/>
        <v/>
      </c>
      <c r="BL46" s="19" t="str">
        <f t="shared" si="16"/>
        <v/>
      </c>
      <c r="BM46" s="19" t="str">
        <f t="shared" si="17"/>
        <v/>
      </c>
      <c r="BN46" s="19" t="str">
        <f t="shared" si="18"/>
        <v/>
      </c>
      <c r="BO46" s="19" t="str">
        <f t="shared" si="19"/>
        <v/>
      </c>
      <c r="BP46" s="19" t="str">
        <f t="shared" si="20"/>
        <v/>
      </c>
      <c r="BQ46" s="19"/>
      <c r="BR46" s="201" t="str">
        <f t="shared" si="21"/>
        <v/>
      </c>
      <c r="BS46" s="188"/>
      <c r="BT46" s="19" t="str">
        <f t="shared" si="22"/>
        <v/>
      </c>
      <c r="BU46" s="19" t="str">
        <f t="shared" si="23"/>
        <v/>
      </c>
      <c r="BV46" s="188"/>
      <c r="BW46" s="188" t="str">
        <f t="shared" si="24"/>
        <v/>
      </c>
      <c r="BX46" s="188"/>
    </row>
    <row r="47" spans="4:76">
      <c r="D47" s="137"/>
      <c r="E47" s="209"/>
      <c r="J47" s="34"/>
      <c r="K47" s="178"/>
      <c r="L47" s="141"/>
      <c r="P47" s="19" t="str">
        <f>IF($D47="","",VLOOKUP($D47,'Reference Data - Fuel EFs'!$C:$O,P$4,FALSE))</f>
        <v/>
      </c>
      <c r="Q47" s="19" t="str">
        <f>IF($D47="","",VLOOKUP($D47,'Reference Data - Fuel EFs'!$C:$O,Q$4,FALSE))</f>
        <v/>
      </c>
      <c r="R47" s="19" t="str">
        <f>IF($D47="","",VLOOKUP($D47,'Reference Data - Fuel EFs'!$C:$O,R$4,FALSE))</f>
        <v/>
      </c>
      <c r="S47" s="19" t="str">
        <f>IF($D47="","",VLOOKUP($D47,'Reference Data - Fuel EFs'!$C:$O,S$4,FALSE))</f>
        <v/>
      </c>
      <c r="T47" s="19" t="str">
        <f>IF($D47="","",VLOOKUP($D47,'Reference Data - Fuel EFs'!$C:$O,T$4,FALSE))</f>
        <v/>
      </c>
      <c r="U47" s="19" t="str">
        <f>IF($D47="","",VLOOKUP($D47,'Reference Data - Fuel EFs'!$C:$O,U$4,FALSE))</f>
        <v/>
      </c>
      <c r="V47" s="19" t="str">
        <f>IF($D47="","",VLOOKUP($D47,'Reference Data - Fuel EFs'!$C:$O,V$4,FALSE))</f>
        <v/>
      </c>
      <c r="W47" s="19" t="str">
        <f>IF($D47="","",VLOOKUP($D47,'Reference Data - Fuel EFs'!$C:$O,W$4,FALSE))</f>
        <v/>
      </c>
      <c r="X47" s="19" t="str">
        <f>IF($D47="","",VLOOKUP($D47,'Reference Data - Fuel EFs'!$C:$O,X$4,FALSE))</f>
        <v/>
      </c>
      <c r="Y47" s="19"/>
      <c r="Z47" s="19" t="str">
        <f>IF($D47="","",VLOOKUP($D47,'Reference Data - Fuel EFs'!$C:$O,Z$4,FALSE))</f>
        <v/>
      </c>
      <c r="AA47" s="19"/>
      <c r="AB47" s="19" t="str">
        <f>IF($D47="","",VLOOKUP($D47,'Reference Data - Fuel EFs'!$C:$O,AB$4,FALSE))</f>
        <v/>
      </c>
      <c r="AD47" s="19" t="str">
        <f t="shared" si="2"/>
        <v/>
      </c>
      <c r="AE47" s="19" t="str">
        <f t="shared" si="3"/>
        <v/>
      </c>
      <c r="AF47" s="19" t="str">
        <f t="shared" si="4"/>
        <v/>
      </c>
      <c r="AG47" s="19" t="str">
        <f t="shared" si="5"/>
        <v/>
      </c>
      <c r="AH47" s="19" t="str">
        <f t="shared" si="6"/>
        <v/>
      </c>
      <c r="AI47" s="19" t="str">
        <f t="shared" si="7"/>
        <v/>
      </c>
      <c r="AJ47" s="19" t="str">
        <f t="shared" si="8"/>
        <v/>
      </c>
      <c r="AK47" s="19" t="str">
        <f t="shared" si="9"/>
        <v/>
      </c>
      <c r="AL47" s="19" t="str">
        <f t="shared" si="10"/>
        <v/>
      </c>
      <c r="AM47" s="19"/>
      <c r="AN47" s="19" t="str">
        <f t="shared" si="11"/>
        <v/>
      </c>
      <c r="AP47" s="19" t="str">
        <f t="shared" si="12"/>
        <v/>
      </c>
      <c r="AS47" s="16" t="e">
        <f>INDEX('Dropdown menus'!$A$1:$D$6,MATCH($K47,'Dropdown menus'!$A$1:$A$6,0),$AS$6)</f>
        <v>#N/A</v>
      </c>
      <c r="AU47" s="19" t="str">
        <f>IF($J47="","",VLOOKUP($J47,'Reference Data - Transport fuel'!$C:$O,AU$4,FALSE))</f>
        <v/>
      </c>
      <c r="AV47" s="19" t="str">
        <f>IF($J47="","",VLOOKUP($J47,'Reference Data - Transport fuel'!$C:$O,AV$4,FALSE))</f>
        <v/>
      </c>
      <c r="AW47" s="19" t="str">
        <f>IF($J47="","",VLOOKUP($J47,'Reference Data - Transport fuel'!$C:$O,AW$4,FALSE))</f>
        <v/>
      </c>
      <c r="AX47" s="19" t="str">
        <f>IF($J47="","",VLOOKUP($J47,'Reference Data - Transport fuel'!$C:$O,AX$4,FALSE))</f>
        <v/>
      </c>
      <c r="AY47" s="19" t="str">
        <f>IF($J47="","",VLOOKUP($J47,'Reference Data - Transport fuel'!$C:$O,AY$4,FALSE))</f>
        <v/>
      </c>
      <c r="AZ47" s="19" t="str">
        <f>IF($J47="","",VLOOKUP($J47,'Reference Data - Transport fuel'!$C:$O,AZ$4,FALSE))</f>
        <v/>
      </c>
      <c r="BA47" s="19" t="str">
        <f>IF($J47="","",VLOOKUP($J47,'Reference Data - Transport fuel'!$C:$O,BA$4,FALSE))</f>
        <v/>
      </c>
      <c r="BB47" s="19" t="str">
        <f>IF($J47="","",VLOOKUP($J47,'Reference Data - Transport fuel'!$C:$O,BB$4,FALSE))</f>
        <v/>
      </c>
      <c r="BC47" s="19" t="str">
        <f>IF($J47="","",VLOOKUP($J47,'Reference Data - Transport fuel'!$C:$O,BC$4,FALSE))</f>
        <v/>
      </c>
      <c r="BD47" s="19"/>
      <c r="BE47" s="19" t="str">
        <f>IF($J47="","",VLOOKUP($J47,'Reference Data - Transport fuel'!$C:$O,BE$4,FALSE))</f>
        <v/>
      </c>
      <c r="BF47" s="19"/>
      <c r="BG47" s="19" t="str">
        <f>IF($J47="","",VLOOKUP($J47,'Reference Data - Transport fuel'!$C:$O,BG$4,FALSE))</f>
        <v/>
      </c>
      <c r="BI47" s="19" t="str">
        <f t="shared" si="13"/>
        <v/>
      </c>
      <c r="BJ47" s="19" t="str">
        <f t="shared" si="14"/>
        <v/>
      </c>
      <c r="BK47" s="19" t="str">
        <f t="shared" si="15"/>
        <v/>
      </c>
      <c r="BL47" s="19" t="str">
        <f t="shared" si="16"/>
        <v/>
      </c>
      <c r="BM47" s="19" t="str">
        <f t="shared" si="17"/>
        <v/>
      </c>
      <c r="BN47" s="19" t="str">
        <f t="shared" si="18"/>
        <v/>
      </c>
      <c r="BO47" s="19" t="str">
        <f t="shared" si="19"/>
        <v/>
      </c>
      <c r="BP47" s="19" t="str">
        <f t="shared" si="20"/>
        <v/>
      </c>
      <c r="BQ47" s="19"/>
      <c r="BR47" s="201" t="str">
        <f t="shared" si="21"/>
        <v/>
      </c>
      <c r="BS47" s="188"/>
      <c r="BT47" s="19" t="str">
        <f t="shared" si="22"/>
        <v/>
      </c>
      <c r="BU47" s="19" t="str">
        <f t="shared" si="23"/>
        <v/>
      </c>
      <c r="BV47" s="188"/>
      <c r="BW47" s="188" t="str">
        <f t="shared" si="24"/>
        <v/>
      </c>
      <c r="BX47" s="188"/>
    </row>
    <row r="48" spans="4:76">
      <c r="D48" s="137"/>
      <c r="E48" s="209"/>
      <c r="J48" s="34"/>
      <c r="K48" s="178"/>
      <c r="L48" s="141"/>
      <c r="P48" s="19" t="str">
        <f>IF($D48="","",VLOOKUP($D48,'Reference Data - Fuel EFs'!$C:$O,P$4,FALSE))</f>
        <v/>
      </c>
      <c r="Q48" s="19" t="str">
        <f>IF($D48="","",VLOOKUP($D48,'Reference Data - Fuel EFs'!$C:$O,Q$4,FALSE))</f>
        <v/>
      </c>
      <c r="R48" s="19" t="str">
        <f>IF($D48="","",VLOOKUP($D48,'Reference Data - Fuel EFs'!$C:$O,R$4,FALSE))</f>
        <v/>
      </c>
      <c r="S48" s="19" t="str">
        <f>IF($D48="","",VLOOKUP($D48,'Reference Data - Fuel EFs'!$C:$O,S$4,FALSE))</f>
        <v/>
      </c>
      <c r="T48" s="19" t="str">
        <f>IF($D48="","",VLOOKUP($D48,'Reference Data - Fuel EFs'!$C:$O,T$4,FALSE))</f>
        <v/>
      </c>
      <c r="U48" s="19" t="str">
        <f>IF($D48="","",VLOOKUP($D48,'Reference Data - Fuel EFs'!$C:$O,U$4,FALSE))</f>
        <v/>
      </c>
      <c r="V48" s="19" t="str">
        <f>IF($D48="","",VLOOKUP($D48,'Reference Data - Fuel EFs'!$C:$O,V$4,FALSE))</f>
        <v/>
      </c>
      <c r="W48" s="19" t="str">
        <f>IF($D48="","",VLOOKUP($D48,'Reference Data - Fuel EFs'!$C:$O,W$4,FALSE))</f>
        <v/>
      </c>
      <c r="X48" s="19" t="str">
        <f>IF($D48="","",VLOOKUP($D48,'Reference Data - Fuel EFs'!$C:$O,X$4,FALSE))</f>
        <v/>
      </c>
      <c r="Y48" s="19"/>
      <c r="Z48" s="19" t="str">
        <f>IF($D48="","",VLOOKUP($D48,'Reference Data - Fuel EFs'!$C:$O,Z$4,FALSE))</f>
        <v/>
      </c>
      <c r="AA48" s="19"/>
      <c r="AB48" s="19" t="str">
        <f>IF($D48="","",VLOOKUP($D48,'Reference Data - Fuel EFs'!$C:$O,AB$4,FALSE))</f>
        <v/>
      </c>
      <c r="AD48" s="19" t="str">
        <f t="shared" si="2"/>
        <v/>
      </c>
      <c r="AE48" s="19" t="str">
        <f t="shared" si="3"/>
        <v/>
      </c>
      <c r="AF48" s="19" t="str">
        <f t="shared" si="4"/>
        <v/>
      </c>
      <c r="AG48" s="19" t="str">
        <f t="shared" si="5"/>
        <v/>
      </c>
      <c r="AH48" s="19" t="str">
        <f t="shared" si="6"/>
        <v/>
      </c>
      <c r="AI48" s="19" t="str">
        <f t="shared" si="7"/>
        <v/>
      </c>
      <c r="AJ48" s="19" t="str">
        <f t="shared" si="8"/>
        <v/>
      </c>
      <c r="AK48" s="19" t="str">
        <f t="shared" si="9"/>
        <v/>
      </c>
      <c r="AL48" s="19" t="str">
        <f t="shared" si="10"/>
        <v/>
      </c>
      <c r="AM48" s="19"/>
      <c r="AN48" s="19" t="str">
        <f t="shared" si="11"/>
        <v/>
      </c>
      <c r="AP48" s="19" t="str">
        <f t="shared" si="12"/>
        <v/>
      </c>
      <c r="AS48" s="16" t="e">
        <f>INDEX('Dropdown menus'!$A$1:$D$6,MATCH($K48,'Dropdown menus'!$A$1:$A$6,0),$AS$6)</f>
        <v>#N/A</v>
      </c>
      <c r="AU48" s="19" t="str">
        <f>IF($J48="","",VLOOKUP($J48,'Reference Data - Transport fuel'!$C:$O,AU$4,FALSE))</f>
        <v/>
      </c>
      <c r="AV48" s="19" t="str">
        <f>IF($J48="","",VLOOKUP($J48,'Reference Data - Transport fuel'!$C:$O,AV$4,FALSE))</f>
        <v/>
      </c>
      <c r="AW48" s="19" t="str">
        <f>IF($J48="","",VLOOKUP($J48,'Reference Data - Transport fuel'!$C:$O,AW$4,FALSE))</f>
        <v/>
      </c>
      <c r="AX48" s="19" t="str">
        <f>IF($J48="","",VLOOKUP($J48,'Reference Data - Transport fuel'!$C:$O,AX$4,FALSE))</f>
        <v/>
      </c>
      <c r="AY48" s="19" t="str">
        <f>IF($J48="","",VLOOKUP($J48,'Reference Data - Transport fuel'!$C:$O,AY$4,FALSE))</f>
        <v/>
      </c>
      <c r="AZ48" s="19" t="str">
        <f>IF($J48="","",VLOOKUP($J48,'Reference Data - Transport fuel'!$C:$O,AZ$4,FALSE))</f>
        <v/>
      </c>
      <c r="BA48" s="19" t="str">
        <f>IF($J48="","",VLOOKUP($J48,'Reference Data - Transport fuel'!$C:$O,BA$4,FALSE))</f>
        <v/>
      </c>
      <c r="BB48" s="19" t="str">
        <f>IF($J48="","",VLOOKUP($J48,'Reference Data - Transport fuel'!$C:$O,BB$4,FALSE))</f>
        <v/>
      </c>
      <c r="BC48" s="19" t="str">
        <f>IF($J48="","",VLOOKUP($J48,'Reference Data - Transport fuel'!$C:$O,BC$4,FALSE))</f>
        <v/>
      </c>
      <c r="BD48" s="19"/>
      <c r="BE48" s="19" t="str">
        <f>IF($J48="","",VLOOKUP($J48,'Reference Data - Transport fuel'!$C:$O,BE$4,FALSE))</f>
        <v/>
      </c>
      <c r="BF48" s="19"/>
      <c r="BG48" s="19" t="str">
        <f>IF($J48="","",VLOOKUP($J48,'Reference Data - Transport fuel'!$C:$O,BG$4,FALSE))</f>
        <v/>
      </c>
      <c r="BI48" s="19" t="str">
        <f t="shared" si="13"/>
        <v/>
      </c>
      <c r="BJ48" s="19" t="str">
        <f t="shared" si="14"/>
        <v/>
      </c>
      <c r="BK48" s="19" t="str">
        <f t="shared" si="15"/>
        <v/>
      </c>
      <c r="BL48" s="19" t="str">
        <f t="shared" si="16"/>
        <v/>
      </c>
      <c r="BM48" s="19" t="str">
        <f t="shared" si="17"/>
        <v/>
      </c>
      <c r="BN48" s="19" t="str">
        <f t="shared" si="18"/>
        <v/>
      </c>
      <c r="BO48" s="19" t="str">
        <f t="shared" si="19"/>
        <v/>
      </c>
      <c r="BP48" s="19" t="str">
        <f t="shared" si="20"/>
        <v/>
      </c>
      <c r="BQ48" s="19"/>
      <c r="BR48" s="201" t="str">
        <f t="shared" si="21"/>
        <v/>
      </c>
      <c r="BS48" s="188"/>
      <c r="BT48" s="19" t="str">
        <f t="shared" si="22"/>
        <v/>
      </c>
      <c r="BU48" s="19" t="str">
        <f t="shared" si="23"/>
        <v/>
      </c>
      <c r="BV48" s="188"/>
      <c r="BW48" s="188" t="str">
        <f t="shared" si="24"/>
        <v/>
      </c>
      <c r="BX48" s="188"/>
    </row>
    <row r="49" spans="4:76">
      <c r="D49" s="137"/>
      <c r="E49" s="209"/>
      <c r="J49" s="34"/>
      <c r="K49" s="178"/>
      <c r="L49" s="141"/>
      <c r="P49" s="19" t="str">
        <f>IF($D49="","",VLOOKUP($D49,'Reference Data - Fuel EFs'!$C:$O,P$4,FALSE))</f>
        <v/>
      </c>
      <c r="Q49" s="19" t="str">
        <f>IF($D49="","",VLOOKUP($D49,'Reference Data - Fuel EFs'!$C:$O,Q$4,FALSE))</f>
        <v/>
      </c>
      <c r="R49" s="19" t="str">
        <f>IF($D49="","",VLOOKUP($D49,'Reference Data - Fuel EFs'!$C:$O,R$4,FALSE))</f>
        <v/>
      </c>
      <c r="S49" s="19" t="str">
        <f>IF($D49="","",VLOOKUP($D49,'Reference Data - Fuel EFs'!$C:$O,S$4,FALSE))</f>
        <v/>
      </c>
      <c r="T49" s="19" t="str">
        <f>IF($D49="","",VLOOKUP($D49,'Reference Data - Fuel EFs'!$C:$O,T$4,FALSE))</f>
        <v/>
      </c>
      <c r="U49" s="19" t="str">
        <f>IF($D49="","",VLOOKUP($D49,'Reference Data - Fuel EFs'!$C:$O,U$4,FALSE))</f>
        <v/>
      </c>
      <c r="V49" s="19" t="str">
        <f>IF($D49="","",VLOOKUP($D49,'Reference Data - Fuel EFs'!$C:$O,V$4,FALSE))</f>
        <v/>
      </c>
      <c r="W49" s="19" t="str">
        <f>IF($D49="","",VLOOKUP($D49,'Reference Data - Fuel EFs'!$C:$O,W$4,FALSE))</f>
        <v/>
      </c>
      <c r="X49" s="19" t="str">
        <f>IF($D49="","",VLOOKUP($D49,'Reference Data - Fuel EFs'!$C:$O,X$4,FALSE))</f>
        <v/>
      </c>
      <c r="Y49" s="19"/>
      <c r="Z49" s="19" t="str">
        <f>IF($D49="","",VLOOKUP($D49,'Reference Data - Fuel EFs'!$C:$O,Z$4,FALSE))</f>
        <v/>
      </c>
      <c r="AA49" s="19"/>
      <c r="AB49" s="19" t="str">
        <f>IF($D49="","",VLOOKUP($D49,'Reference Data - Fuel EFs'!$C:$O,AB$4,FALSE))</f>
        <v/>
      </c>
      <c r="AD49" s="19" t="str">
        <f t="shared" si="2"/>
        <v/>
      </c>
      <c r="AE49" s="19" t="str">
        <f t="shared" si="3"/>
        <v/>
      </c>
      <c r="AF49" s="19" t="str">
        <f t="shared" si="4"/>
        <v/>
      </c>
      <c r="AG49" s="19" t="str">
        <f t="shared" si="5"/>
        <v/>
      </c>
      <c r="AH49" s="19" t="str">
        <f t="shared" si="6"/>
        <v/>
      </c>
      <c r="AI49" s="19" t="str">
        <f t="shared" si="7"/>
        <v/>
      </c>
      <c r="AJ49" s="19" t="str">
        <f t="shared" si="8"/>
        <v/>
      </c>
      <c r="AK49" s="19" t="str">
        <f t="shared" si="9"/>
        <v/>
      </c>
      <c r="AL49" s="19" t="str">
        <f t="shared" si="10"/>
        <v/>
      </c>
      <c r="AM49" s="19"/>
      <c r="AN49" s="19" t="str">
        <f t="shared" si="11"/>
        <v/>
      </c>
      <c r="AP49" s="19" t="str">
        <f t="shared" si="12"/>
        <v/>
      </c>
      <c r="AS49" s="16" t="e">
        <f>INDEX('Dropdown menus'!$A$1:$D$6,MATCH($K49,'Dropdown menus'!$A$1:$A$6,0),$AS$6)</f>
        <v>#N/A</v>
      </c>
      <c r="AU49" s="19" t="str">
        <f>IF($J49="","",VLOOKUP($J49,'Reference Data - Transport fuel'!$C:$O,AU$4,FALSE))</f>
        <v/>
      </c>
      <c r="AV49" s="19" t="str">
        <f>IF($J49="","",VLOOKUP($J49,'Reference Data - Transport fuel'!$C:$O,AV$4,FALSE))</f>
        <v/>
      </c>
      <c r="AW49" s="19" t="str">
        <f>IF($J49="","",VLOOKUP($J49,'Reference Data - Transport fuel'!$C:$O,AW$4,FALSE))</f>
        <v/>
      </c>
      <c r="AX49" s="19" t="str">
        <f>IF($J49="","",VLOOKUP($J49,'Reference Data - Transport fuel'!$C:$O,AX$4,FALSE))</f>
        <v/>
      </c>
      <c r="AY49" s="19" t="str">
        <f>IF($J49="","",VLOOKUP($J49,'Reference Data - Transport fuel'!$C:$O,AY$4,FALSE))</f>
        <v/>
      </c>
      <c r="AZ49" s="19" t="str">
        <f>IF($J49="","",VLOOKUP($J49,'Reference Data - Transport fuel'!$C:$O,AZ$4,FALSE))</f>
        <v/>
      </c>
      <c r="BA49" s="19" t="str">
        <f>IF($J49="","",VLOOKUP($J49,'Reference Data - Transport fuel'!$C:$O,BA$4,FALSE))</f>
        <v/>
      </c>
      <c r="BB49" s="19" t="str">
        <f>IF($J49="","",VLOOKUP($J49,'Reference Data - Transport fuel'!$C:$O,BB$4,FALSE))</f>
        <v/>
      </c>
      <c r="BC49" s="19" t="str">
        <f>IF($J49="","",VLOOKUP($J49,'Reference Data - Transport fuel'!$C:$O,BC$4,FALSE))</f>
        <v/>
      </c>
      <c r="BD49" s="19"/>
      <c r="BE49" s="19" t="str">
        <f>IF($J49="","",VLOOKUP($J49,'Reference Data - Transport fuel'!$C:$O,BE$4,FALSE))</f>
        <v/>
      </c>
      <c r="BF49" s="19"/>
      <c r="BG49" s="19" t="str">
        <f>IF($J49="","",VLOOKUP($J49,'Reference Data - Transport fuel'!$C:$O,BG$4,FALSE))</f>
        <v/>
      </c>
      <c r="BI49" s="19" t="str">
        <f t="shared" si="13"/>
        <v/>
      </c>
      <c r="BJ49" s="19" t="str">
        <f t="shared" si="14"/>
        <v/>
      </c>
      <c r="BK49" s="19" t="str">
        <f t="shared" si="15"/>
        <v/>
      </c>
      <c r="BL49" s="19" t="str">
        <f t="shared" si="16"/>
        <v/>
      </c>
      <c r="BM49" s="19" t="str">
        <f t="shared" si="17"/>
        <v/>
      </c>
      <c r="BN49" s="19" t="str">
        <f t="shared" si="18"/>
        <v/>
      </c>
      <c r="BO49" s="19" t="str">
        <f t="shared" si="19"/>
        <v/>
      </c>
      <c r="BP49" s="19" t="str">
        <f t="shared" si="20"/>
        <v/>
      </c>
      <c r="BQ49" s="19"/>
      <c r="BR49" s="201" t="str">
        <f t="shared" si="21"/>
        <v/>
      </c>
      <c r="BS49" s="188"/>
      <c r="BT49" s="19" t="str">
        <f t="shared" si="22"/>
        <v/>
      </c>
      <c r="BU49" s="19" t="str">
        <f t="shared" si="23"/>
        <v/>
      </c>
      <c r="BV49" s="188"/>
      <c r="BW49" s="188" t="str">
        <f t="shared" si="24"/>
        <v/>
      </c>
      <c r="BX49" s="188"/>
    </row>
    <row r="50" spans="4:76">
      <c r="D50" s="137"/>
      <c r="E50" s="209"/>
      <c r="J50" s="34"/>
      <c r="K50" s="178"/>
      <c r="L50" s="141"/>
      <c r="P50" s="19" t="str">
        <f>IF($D50="","",VLOOKUP($D50,'Reference Data - Fuel EFs'!$C:$O,P$4,FALSE))</f>
        <v/>
      </c>
      <c r="Q50" s="19" t="str">
        <f>IF($D50="","",VLOOKUP($D50,'Reference Data - Fuel EFs'!$C:$O,Q$4,FALSE))</f>
        <v/>
      </c>
      <c r="R50" s="19" t="str">
        <f>IF($D50="","",VLOOKUP($D50,'Reference Data - Fuel EFs'!$C:$O,R$4,FALSE))</f>
        <v/>
      </c>
      <c r="S50" s="19" t="str">
        <f>IF($D50="","",VLOOKUP($D50,'Reference Data - Fuel EFs'!$C:$O,S$4,FALSE))</f>
        <v/>
      </c>
      <c r="T50" s="19" t="str">
        <f>IF($D50="","",VLOOKUP($D50,'Reference Data - Fuel EFs'!$C:$O,T$4,FALSE))</f>
        <v/>
      </c>
      <c r="U50" s="19" t="str">
        <f>IF($D50="","",VLOOKUP($D50,'Reference Data - Fuel EFs'!$C:$O,U$4,FALSE))</f>
        <v/>
      </c>
      <c r="V50" s="19" t="str">
        <f>IF($D50="","",VLOOKUP($D50,'Reference Data - Fuel EFs'!$C:$O,V$4,FALSE))</f>
        <v/>
      </c>
      <c r="W50" s="19" t="str">
        <f>IF($D50="","",VLOOKUP($D50,'Reference Data - Fuel EFs'!$C:$O,W$4,FALSE))</f>
        <v/>
      </c>
      <c r="X50" s="19" t="str">
        <f>IF($D50="","",VLOOKUP($D50,'Reference Data - Fuel EFs'!$C:$O,X$4,FALSE))</f>
        <v/>
      </c>
      <c r="Y50" s="19"/>
      <c r="Z50" s="19" t="str">
        <f>IF($D50="","",VLOOKUP($D50,'Reference Data - Fuel EFs'!$C:$O,Z$4,FALSE))</f>
        <v/>
      </c>
      <c r="AA50" s="19"/>
      <c r="AB50" s="19" t="str">
        <f>IF($D50="","",VLOOKUP($D50,'Reference Data - Fuel EFs'!$C:$O,AB$4,FALSE))</f>
        <v/>
      </c>
      <c r="AD50" s="19" t="str">
        <f t="shared" si="2"/>
        <v/>
      </c>
      <c r="AE50" s="19" t="str">
        <f t="shared" si="3"/>
        <v/>
      </c>
      <c r="AF50" s="19" t="str">
        <f t="shared" si="4"/>
        <v/>
      </c>
      <c r="AG50" s="19" t="str">
        <f t="shared" si="5"/>
        <v/>
      </c>
      <c r="AH50" s="19" t="str">
        <f t="shared" si="6"/>
        <v/>
      </c>
      <c r="AI50" s="19" t="str">
        <f t="shared" si="7"/>
        <v/>
      </c>
      <c r="AJ50" s="19" t="str">
        <f t="shared" si="8"/>
        <v/>
      </c>
      <c r="AK50" s="19" t="str">
        <f t="shared" si="9"/>
        <v/>
      </c>
      <c r="AL50" s="19" t="str">
        <f t="shared" si="10"/>
        <v/>
      </c>
      <c r="AM50" s="19"/>
      <c r="AN50" s="19" t="str">
        <f t="shared" si="11"/>
        <v/>
      </c>
      <c r="AP50" s="19" t="str">
        <f t="shared" si="12"/>
        <v/>
      </c>
      <c r="AS50" s="16" t="e">
        <f>INDEX('Dropdown menus'!$A$1:$D$6,MATCH($K50,'Dropdown menus'!$A$1:$A$6,0),$AS$6)</f>
        <v>#N/A</v>
      </c>
      <c r="AU50" s="19" t="str">
        <f>IF($J50="","",VLOOKUP($J50,'Reference Data - Transport fuel'!$C:$O,AU$4,FALSE))</f>
        <v/>
      </c>
      <c r="AV50" s="19" t="str">
        <f>IF($J50="","",VLOOKUP($J50,'Reference Data - Transport fuel'!$C:$O,AV$4,FALSE))</f>
        <v/>
      </c>
      <c r="AW50" s="19" t="str">
        <f>IF($J50="","",VLOOKUP($J50,'Reference Data - Transport fuel'!$C:$O,AW$4,FALSE))</f>
        <v/>
      </c>
      <c r="AX50" s="19" t="str">
        <f>IF($J50="","",VLOOKUP($J50,'Reference Data - Transport fuel'!$C:$O,AX$4,FALSE))</f>
        <v/>
      </c>
      <c r="AY50" s="19" t="str">
        <f>IF($J50="","",VLOOKUP($J50,'Reference Data - Transport fuel'!$C:$O,AY$4,FALSE))</f>
        <v/>
      </c>
      <c r="AZ50" s="19" t="str">
        <f>IF($J50="","",VLOOKUP($J50,'Reference Data - Transport fuel'!$C:$O,AZ$4,FALSE))</f>
        <v/>
      </c>
      <c r="BA50" s="19" t="str">
        <f>IF($J50="","",VLOOKUP($J50,'Reference Data - Transport fuel'!$C:$O,BA$4,FALSE))</f>
        <v/>
      </c>
      <c r="BB50" s="19" t="str">
        <f>IF($J50="","",VLOOKUP($J50,'Reference Data - Transport fuel'!$C:$O,BB$4,FALSE))</f>
        <v/>
      </c>
      <c r="BC50" s="19" t="str">
        <f>IF($J50="","",VLOOKUP($J50,'Reference Data - Transport fuel'!$C:$O,BC$4,FALSE))</f>
        <v/>
      </c>
      <c r="BD50" s="19"/>
      <c r="BE50" s="19" t="str">
        <f>IF($J50="","",VLOOKUP($J50,'Reference Data - Transport fuel'!$C:$O,BE$4,FALSE))</f>
        <v/>
      </c>
      <c r="BF50" s="19"/>
      <c r="BG50" s="19" t="str">
        <f>IF($J50="","",VLOOKUP($J50,'Reference Data - Transport fuel'!$C:$O,BG$4,FALSE))</f>
        <v/>
      </c>
      <c r="BI50" s="19" t="str">
        <f t="shared" si="13"/>
        <v/>
      </c>
      <c r="BJ50" s="19" t="str">
        <f t="shared" si="14"/>
        <v/>
      </c>
      <c r="BK50" s="19" t="str">
        <f t="shared" si="15"/>
        <v/>
      </c>
      <c r="BL50" s="19" t="str">
        <f t="shared" si="16"/>
        <v/>
      </c>
      <c r="BM50" s="19" t="str">
        <f t="shared" si="17"/>
        <v/>
      </c>
      <c r="BN50" s="19" t="str">
        <f t="shared" si="18"/>
        <v/>
      </c>
      <c r="BO50" s="19" t="str">
        <f t="shared" si="19"/>
        <v/>
      </c>
      <c r="BP50" s="19" t="str">
        <f t="shared" si="20"/>
        <v/>
      </c>
      <c r="BQ50" s="19"/>
      <c r="BR50" s="201" t="str">
        <f t="shared" si="21"/>
        <v/>
      </c>
      <c r="BS50" s="188"/>
      <c r="BT50" s="19" t="str">
        <f t="shared" si="22"/>
        <v/>
      </c>
      <c r="BU50" s="19" t="str">
        <f t="shared" si="23"/>
        <v/>
      </c>
      <c r="BV50" s="188"/>
      <c r="BW50" s="188" t="str">
        <f t="shared" si="24"/>
        <v/>
      </c>
      <c r="BX50" s="188"/>
    </row>
    <row r="51" spans="4:76">
      <c r="D51" s="137"/>
      <c r="E51" s="209"/>
      <c r="J51" s="34"/>
      <c r="K51" s="178"/>
      <c r="L51" s="141"/>
      <c r="P51" s="19" t="str">
        <f>IF($D51="","",VLOOKUP($D51,'Reference Data - Fuel EFs'!$C:$O,P$4,FALSE))</f>
        <v/>
      </c>
      <c r="Q51" s="19" t="str">
        <f>IF($D51="","",VLOOKUP($D51,'Reference Data - Fuel EFs'!$C:$O,Q$4,FALSE))</f>
        <v/>
      </c>
      <c r="R51" s="19" t="str">
        <f>IF($D51="","",VLOOKUP($D51,'Reference Data - Fuel EFs'!$C:$O,R$4,FALSE))</f>
        <v/>
      </c>
      <c r="S51" s="19" t="str">
        <f>IF($D51="","",VLOOKUP($D51,'Reference Data - Fuel EFs'!$C:$O,S$4,FALSE))</f>
        <v/>
      </c>
      <c r="T51" s="19" t="str">
        <f>IF($D51="","",VLOOKUP($D51,'Reference Data - Fuel EFs'!$C:$O,T$4,FALSE))</f>
        <v/>
      </c>
      <c r="U51" s="19" t="str">
        <f>IF($D51="","",VLOOKUP($D51,'Reference Data - Fuel EFs'!$C:$O,U$4,FALSE))</f>
        <v/>
      </c>
      <c r="V51" s="19" t="str">
        <f>IF($D51="","",VLOOKUP($D51,'Reference Data - Fuel EFs'!$C:$O,V$4,FALSE))</f>
        <v/>
      </c>
      <c r="W51" s="19" t="str">
        <f>IF($D51="","",VLOOKUP($D51,'Reference Data - Fuel EFs'!$C:$O,W$4,FALSE))</f>
        <v/>
      </c>
      <c r="X51" s="19" t="str">
        <f>IF($D51="","",VLOOKUP($D51,'Reference Data - Fuel EFs'!$C:$O,X$4,FALSE))</f>
        <v/>
      </c>
      <c r="Y51" s="19"/>
      <c r="Z51" s="19" t="str">
        <f>IF($D51="","",VLOOKUP($D51,'Reference Data - Fuel EFs'!$C:$O,Z$4,FALSE))</f>
        <v/>
      </c>
      <c r="AA51" s="19"/>
      <c r="AB51" s="19" t="str">
        <f>IF($D51="","",VLOOKUP($D51,'Reference Data - Fuel EFs'!$C:$O,AB$4,FALSE))</f>
        <v/>
      </c>
      <c r="AD51" s="19" t="str">
        <f t="shared" si="2"/>
        <v/>
      </c>
      <c r="AE51" s="19" t="str">
        <f t="shared" si="3"/>
        <v/>
      </c>
      <c r="AF51" s="19" t="str">
        <f t="shared" si="4"/>
        <v/>
      </c>
      <c r="AG51" s="19" t="str">
        <f t="shared" si="5"/>
        <v/>
      </c>
      <c r="AH51" s="19" t="str">
        <f t="shared" si="6"/>
        <v/>
      </c>
      <c r="AI51" s="19" t="str">
        <f t="shared" si="7"/>
        <v/>
      </c>
      <c r="AJ51" s="19" t="str">
        <f t="shared" si="8"/>
        <v/>
      </c>
      <c r="AK51" s="19" t="str">
        <f t="shared" si="9"/>
        <v/>
      </c>
      <c r="AL51" s="19" t="str">
        <f t="shared" si="10"/>
        <v/>
      </c>
      <c r="AM51" s="19"/>
      <c r="AN51" s="19" t="str">
        <f t="shared" si="11"/>
        <v/>
      </c>
      <c r="AP51" s="19" t="str">
        <f t="shared" si="12"/>
        <v/>
      </c>
      <c r="AS51" s="16" t="e">
        <f>INDEX('Dropdown menus'!$A$1:$D$6,MATCH($K51,'Dropdown menus'!$A$1:$A$6,0),$AS$6)</f>
        <v>#N/A</v>
      </c>
      <c r="AU51" s="19" t="str">
        <f>IF($J51="","",VLOOKUP($J51,'Reference Data - Transport fuel'!$C:$O,AU$4,FALSE))</f>
        <v/>
      </c>
      <c r="AV51" s="19" t="str">
        <f>IF($J51="","",VLOOKUP($J51,'Reference Data - Transport fuel'!$C:$O,AV$4,FALSE))</f>
        <v/>
      </c>
      <c r="AW51" s="19" t="str">
        <f>IF($J51="","",VLOOKUP($J51,'Reference Data - Transport fuel'!$C:$O,AW$4,FALSE))</f>
        <v/>
      </c>
      <c r="AX51" s="19" t="str">
        <f>IF($J51="","",VLOOKUP($J51,'Reference Data - Transport fuel'!$C:$O,AX$4,FALSE))</f>
        <v/>
      </c>
      <c r="AY51" s="19" t="str">
        <f>IF($J51="","",VLOOKUP($J51,'Reference Data - Transport fuel'!$C:$O,AY$4,FALSE))</f>
        <v/>
      </c>
      <c r="AZ51" s="19" t="str">
        <f>IF($J51="","",VLOOKUP($J51,'Reference Data - Transport fuel'!$C:$O,AZ$4,FALSE))</f>
        <v/>
      </c>
      <c r="BA51" s="19" t="str">
        <f>IF($J51="","",VLOOKUP($J51,'Reference Data - Transport fuel'!$C:$O,BA$4,FALSE))</f>
        <v/>
      </c>
      <c r="BB51" s="19" t="str">
        <f>IF($J51="","",VLOOKUP($J51,'Reference Data - Transport fuel'!$C:$O,BB$4,FALSE))</f>
        <v/>
      </c>
      <c r="BC51" s="19" t="str">
        <f>IF($J51="","",VLOOKUP($J51,'Reference Data - Transport fuel'!$C:$O,BC$4,FALSE))</f>
        <v/>
      </c>
      <c r="BD51" s="19"/>
      <c r="BE51" s="19" t="str">
        <f>IF($J51="","",VLOOKUP($J51,'Reference Data - Transport fuel'!$C:$O,BE$4,FALSE))</f>
        <v/>
      </c>
      <c r="BF51" s="19"/>
      <c r="BG51" s="19" t="str">
        <f>IF($J51="","",VLOOKUP($J51,'Reference Data - Transport fuel'!$C:$O,BG$4,FALSE))</f>
        <v/>
      </c>
      <c r="BI51" s="19" t="str">
        <f t="shared" si="13"/>
        <v/>
      </c>
      <c r="BJ51" s="19" t="str">
        <f t="shared" si="14"/>
        <v/>
      </c>
      <c r="BK51" s="19" t="str">
        <f t="shared" si="15"/>
        <v/>
      </c>
      <c r="BL51" s="19" t="str">
        <f t="shared" si="16"/>
        <v/>
      </c>
      <c r="BM51" s="19" t="str">
        <f t="shared" si="17"/>
        <v/>
      </c>
      <c r="BN51" s="19" t="str">
        <f t="shared" si="18"/>
        <v/>
      </c>
      <c r="BO51" s="19" t="str">
        <f t="shared" si="19"/>
        <v/>
      </c>
      <c r="BP51" s="19" t="str">
        <f t="shared" si="20"/>
        <v/>
      </c>
      <c r="BQ51" s="19"/>
      <c r="BR51" s="201" t="str">
        <f t="shared" si="21"/>
        <v/>
      </c>
      <c r="BS51" s="188"/>
      <c r="BT51" s="19" t="str">
        <f t="shared" si="22"/>
        <v/>
      </c>
      <c r="BU51" s="19" t="str">
        <f t="shared" si="23"/>
        <v/>
      </c>
      <c r="BV51" s="188"/>
      <c r="BW51" s="188" t="str">
        <f t="shared" si="24"/>
        <v/>
      </c>
      <c r="BX51" s="188"/>
    </row>
    <row r="52" spans="4:76">
      <c r="D52" s="137"/>
      <c r="E52" s="209"/>
      <c r="J52" s="34"/>
      <c r="K52" s="178"/>
      <c r="L52" s="141"/>
      <c r="P52" s="19" t="str">
        <f>IF($D52="","",VLOOKUP($D52,'Reference Data - Fuel EFs'!$C:$O,P$4,FALSE))</f>
        <v/>
      </c>
      <c r="Q52" s="19" t="str">
        <f>IF($D52="","",VLOOKUP($D52,'Reference Data - Fuel EFs'!$C:$O,Q$4,FALSE))</f>
        <v/>
      </c>
      <c r="R52" s="19" t="str">
        <f>IF($D52="","",VLOOKUP($D52,'Reference Data - Fuel EFs'!$C:$O,R$4,FALSE))</f>
        <v/>
      </c>
      <c r="S52" s="19" t="str">
        <f>IF($D52="","",VLOOKUP($D52,'Reference Data - Fuel EFs'!$C:$O,S$4,FALSE))</f>
        <v/>
      </c>
      <c r="T52" s="19" t="str">
        <f>IF($D52="","",VLOOKUP($D52,'Reference Data - Fuel EFs'!$C:$O,T$4,FALSE))</f>
        <v/>
      </c>
      <c r="U52" s="19" t="str">
        <f>IF($D52="","",VLOOKUP($D52,'Reference Data - Fuel EFs'!$C:$O,U$4,FALSE))</f>
        <v/>
      </c>
      <c r="V52" s="19" t="str">
        <f>IF($D52="","",VLOOKUP($D52,'Reference Data - Fuel EFs'!$C:$O,V$4,FALSE))</f>
        <v/>
      </c>
      <c r="W52" s="19" t="str">
        <f>IF($D52="","",VLOOKUP($D52,'Reference Data - Fuel EFs'!$C:$O,W$4,FALSE))</f>
        <v/>
      </c>
      <c r="X52" s="19" t="str">
        <f>IF($D52="","",VLOOKUP($D52,'Reference Data - Fuel EFs'!$C:$O,X$4,FALSE))</f>
        <v/>
      </c>
      <c r="Y52" s="19"/>
      <c r="Z52" s="19" t="str">
        <f>IF($D52="","",VLOOKUP($D52,'Reference Data - Fuel EFs'!$C:$O,Z$4,FALSE))</f>
        <v/>
      </c>
      <c r="AA52" s="19"/>
      <c r="AB52" s="19" t="str">
        <f>IF($D52="","",VLOOKUP($D52,'Reference Data - Fuel EFs'!$C:$O,AB$4,FALSE))</f>
        <v/>
      </c>
      <c r="AD52" s="19" t="str">
        <f t="shared" si="2"/>
        <v/>
      </c>
      <c r="AE52" s="19" t="str">
        <f t="shared" si="3"/>
        <v/>
      </c>
      <c r="AF52" s="19" t="str">
        <f t="shared" si="4"/>
        <v/>
      </c>
      <c r="AG52" s="19" t="str">
        <f t="shared" si="5"/>
        <v/>
      </c>
      <c r="AH52" s="19" t="str">
        <f t="shared" si="6"/>
        <v/>
      </c>
      <c r="AI52" s="19" t="str">
        <f t="shared" si="7"/>
        <v/>
      </c>
      <c r="AJ52" s="19" t="str">
        <f t="shared" si="8"/>
        <v/>
      </c>
      <c r="AK52" s="19" t="str">
        <f t="shared" si="9"/>
        <v/>
      </c>
      <c r="AL52" s="19" t="str">
        <f t="shared" si="10"/>
        <v/>
      </c>
      <c r="AM52" s="19"/>
      <c r="AN52" s="19" t="str">
        <f t="shared" si="11"/>
        <v/>
      </c>
      <c r="AP52" s="19" t="str">
        <f t="shared" si="12"/>
        <v/>
      </c>
      <c r="AS52" s="16" t="e">
        <f>INDEX('Dropdown menus'!$A$1:$D$6,MATCH($K52,'Dropdown menus'!$A$1:$A$6,0),$AS$6)</f>
        <v>#N/A</v>
      </c>
      <c r="AU52" s="19" t="str">
        <f>IF($J52="","",VLOOKUP($J52,'Reference Data - Transport fuel'!$C:$O,AU$4,FALSE))</f>
        <v/>
      </c>
      <c r="AV52" s="19" t="str">
        <f>IF($J52="","",VLOOKUP($J52,'Reference Data - Transport fuel'!$C:$O,AV$4,FALSE))</f>
        <v/>
      </c>
      <c r="AW52" s="19" t="str">
        <f>IF($J52="","",VLOOKUP($J52,'Reference Data - Transport fuel'!$C:$O,AW$4,FALSE))</f>
        <v/>
      </c>
      <c r="AX52" s="19" t="str">
        <f>IF($J52="","",VLOOKUP($J52,'Reference Data - Transport fuel'!$C:$O,AX$4,FALSE))</f>
        <v/>
      </c>
      <c r="AY52" s="19" t="str">
        <f>IF($J52="","",VLOOKUP($J52,'Reference Data - Transport fuel'!$C:$O,AY$4,FALSE))</f>
        <v/>
      </c>
      <c r="AZ52" s="19" t="str">
        <f>IF($J52="","",VLOOKUP($J52,'Reference Data - Transport fuel'!$C:$O,AZ$4,FALSE))</f>
        <v/>
      </c>
      <c r="BA52" s="19" t="str">
        <f>IF($J52="","",VLOOKUP($J52,'Reference Data - Transport fuel'!$C:$O,BA$4,FALSE))</f>
        <v/>
      </c>
      <c r="BB52" s="19" t="str">
        <f>IF($J52="","",VLOOKUP($J52,'Reference Data - Transport fuel'!$C:$O,BB$4,FALSE))</f>
        <v/>
      </c>
      <c r="BC52" s="19" t="str">
        <f>IF($J52="","",VLOOKUP($J52,'Reference Data - Transport fuel'!$C:$O,BC$4,FALSE))</f>
        <v/>
      </c>
      <c r="BD52" s="19"/>
      <c r="BE52" s="19" t="str">
        <f>IF($J52="","",VLOOKUP($J52,'Reference Data - Transport fuel'!$C:$O,BE$4,FALSE))</f>
        <v/>
      </c>
      <c r="BF52" s="19"/>
      <c r="BG52" s="19" t="str">
        <f>IF($J52="","",VLOOKUP($J52,'Reference Data - Transport fuel'!$C:$O,BG$4,FALSE))</f>
        <v/>
      </c>
      <c r="BI52" s="19" t="str">
        <f t="shared" si="13"/>
        <v/>
      </c>
      <c r="BJ52" s="19" t="str">
        <f t="shared" si="14"/>
        <v/>
      </c>
      <c r="BK52" s="19" t="str">
        <f t="shared" si="15"/>
        <v/>
      </c>
      <c r="BL52" s="19" t="str">
        <f t="shared" si="16"/>
        <v/>
      </c>
      <c r="BM52" s="19" t="str">
        <f t="shared" si="17"/>
        <v/>
      </c>
      <c r="BN52" s="19" t="str">
        <f t="shared" si="18"/>
        <v/>
      </c>
      <c r="BO52" s="19" t="str">
        <f t="shared" si="19"/>
        <v/>
      </c>
      <c r="BP52" s="19" t="str">
        <f t="shared" si="20"/>
        <v/>
      </c>
      <c r="BQ52" s="19"/>
      <c r="BR52" s="201" t="str">
        <f t="shared" si="21"/>
        <v/>
      </c>
      <c r="BS52" s="188"/>
      <c r="BT52" s="19" t="str">
        <f t="shared" si="22"/>
        <v/>
      </c>
      <c r="BU52" s="19" t="str">
        <f t="shared" si="23"/>
        <v/>
      </c>
      <c r="BV52" s="188"/>
      <c r="BW52" s="188" t="str">
        <f t="shared" si="24"/>
        <v/>
      </c>
      <c r="BX52" s="188"/>
    </row>
    <row r="53" spans="4:76">
      <c r="D53" s="137"/>
      <c r="E53" s="209"/>
      <c r="J53" s="34"/>
      <c r="K53" s="178"/>
      <c r="L53" s="141"/>
      <c r="P53" s="19" t="str">
        <f>IF($D53="","",VLOOKUP($D53,'Reference Data - Fuel EFs'!$C:$O,P$4,FALSE))</f>
        <v/>
      </c>
      <c r="Q53" s="19" t="str">
        <f>IF($D53="","",VLOOKUP($D53,'Reference Data - Fuel EFs'!$C:$O,Q$4,FALSE))</f>
        <v/>
      </c>
      <c r="R53" s="19" t="str">
        <f>IF($D53="","",VLOOKUP($D53,'Reference Data - Fuel EFs'!$C:$O,R$4,FALSE))</f>
        <v/>
      </c>
      <c r="S53" s="19" t="str">
        <f>IF($D53="","",VLOOKUP($D53,'Reference Data - Fuel EFs'!$C:$O,S$4,FALSE))</f>
        <v/>
      </c>
      <c r="T53" s="19" t="str">
        <f>IF($D53="","",VLOOKUP($D53,'Reference Data - Fuel EFs'!$C:$O,T$4,FALSE))</f>
        <v/>
      </c>
      <c r="U53" s="19" t="str">
        <f>IF($D53="","",VLOOKUP($D53,'Reference Data - Fuel EFs'!$C:$O,U$4,FALSE))</f>
        <v/>
      </c>
      <c r="V53" s="19" t="str">
        <f>IF($D53="","",VLOOKUP($D53,'Reference Data - Fuel EFs'!$C:$O,V$4,FALSE))</f>
        <v/>
      </c>
      <c r="W53" s="19" t="str">
        <f>IF($D53="","",VLOOKUP($D53,'Reference Data - Fuel EFs'!$C:$O,W$4,FALSE))</f>
        <v/>
      </c>
      <c r="X53" s="19" t="str">
        <f>IF($D53="","",VLOOKUP($D53,'Reference Data - Fuel EFs'!$C:$O,X$4,FALSE))</f>
        <v/>
      </c>
      <c r="Y53" s="19"/>
      <c r="Z53" s="19" t="str">
        <f>IF($D53="","",VLOOKUP($D53,'Reference Data - Fuel EFs'!$C:$O,Z$4,FALSE))</f>
        <v/>
      </c>
      <c r="AA53" s="19"/>
      <c r="AB53" s="19" t="str">
        <f>IF($D53="","",VLOOKUP($D53,'Reference Data - Fuel EFs'!$C:$O,AB$4,FALSE))</f>
        <v/>
      </c>
      <c r="AD53" s="19" t="str">
        <f t="shared" si="2"/>
        <v/>
      </c>
      <c r="AE53" s="19" t="str">
        <f t="shared" si="3"/>
        <v/>
      </c>
      <c r="AF53" s="19" t="str">
        <f t="shared" si="4"/>
        <v/>
      </c>
      <c r="AG53" s="19" t="str">
        <f t="shared" si="5"/>
        <v/>
      </c>
      <c r="AH53" s="19" t="str">
        <f t="shared" si="6"/>
        <v/>
      </c>
      <c r="AI53" s="19" t="str">
        <f t="shared" si="7"/>
        <v/>
      </c>
      <c r="AJ53" s="19" t="str">
        <f t="shared" si="8"/>
        <v/>
      </c>
      <c r="AK53" s="19" t="str">
        <f t="shared" si="9"/>
        <v/>
      </c>
      <c r="AL53" s="19" t="str">
        <f t="shared" si="10"/>
        <v/>
      </c>
      <c r="AM53" s="19"/>
      <c r="AN53" s="19" t="str">
        <f t="shared" si="11"/>
        <v/>
      </c>
      <c r="AP53" s="19" t="str">
        <f t="shared" si="12"/>
        <v/>
      </c>
      <c r="AS53" s="16" t="e">
        <f>INDEX('Dropdown menus'!$A$1:$D$6,MATCH($K53,'Dropdown menus'!$A$1:$A$6,0),$AS$6)</f>
        <v>#N/A</v>
      </c>
      <c r="AU53" s="19" t="str">
        <f>IF($J53="","",VLOOKUP($J53,'Reference Data - Transport fuel'!$C:$O,AU$4,FALSE))</f>
        <v/>
      </c>
      <c r="AV53" s="19" t="str">
        <f>IF($J53="","",VLOOKUP($J53,'Reference Data - Transport fuel'!$C:$O,AV$4,FALSE))</f>
        <v/>
      </c>
      <c r="AW53" s="19" t="str">
        <f>IF($J53="","",VLOOKUP($J53,'Reference Data - Transport fuel'!$C:$O,AW$4,FALSE))</f>
        <v/>
      </c>
      <c r="AX53" s="19" t="str">
        <f>IF($J53="","",VLOOKUP($J53,'Reference Data - Transport fuel'!$C:$O,AX$4,FALSE))</f>
        <v/>
      </c>
      <c r="AY53" s="19" t="str">
        <f>IF($J53="","",VLOOKUP($J53,'Reference Data - Transport fuel'!$C:$O,AY$4,FALSE))</f>
        <v/>
      </c>
      <c r="AZ53" s="19" t="str">
        <f>IF($J53="","",VLOOKUP($J53,'Reference Data - Transport fuel'!$C:$O,AZ$4,FALSE))</f>
        <v/>
      </c>
      <c r="BA53" s="19" t="str">
        <f>IF($J53="","",VLOOKUP($J53,'Reference Data - Transport fuel'!$C:$O,BA$4,FALSE))</f>
        <v/>
      </c>
      <c r="BB53" s="19" t="str">
        <f>IF($J53="","",VLOOKUP($J53,'Reference Data - Transport fuel'!$C:$O,BB$4,FALSE))</f>
        <v/>
      </c>
      <c r="BC53" s="19" t="str">
        <f>IF($J53="","",VLOOKUP($J53,'Reference Data - Transport fuel'!$C:$O,BC$4,FALSE))</f>
        <v/>
      </c>
      <c r="BD53" s="19"/>
      <c r="BE53" s="19" t="str">
        <f>IF($J53="","",VLOOKUP($J53,'Reference Data - Transport fuel'!$C:$O,BE$4,FALSE))</f>
        <v/>
      </c>
      <c r="BF53" s="19"/>
      <c r="BG53" s="19" t="str">
        <f>IF($J53="","",VLOOKUP($J53,'Reference Data - Transport fuel'!$C:$O,BG$4,FALSE))</f>
        <v/>
      </c>
      <c r="BI53" s="19" t="str">
        <f t="shared" si="13"/>
        <v/>
      </c>
      <c r="BJ53" s="19" t="str">
        <f t="shared" si="14"/>
        <v/>
      </c>
      <c r="BK53" s="19" t="str">
        <f t="shared" si="15"/>
        <v/>
      </c>
      <c r="BL53" s="19" t="str">
        <f t="shared" si="16"/>
        <v/>
      </c>
      <c r="BM53" s="19" t="str">
        <f t="shared" si="17"/>
        <v/>
      </c>
      <c r="BN53" s="19" t="str">
        <f t="shared" si="18"/>
        <v/>
      </c>
      <c r="BO53" s="19" t="str">
        <f t="shared" si="19"/>
        <v/>
      </c>
      <c r="BP53" s="19" t="str">
        <f t="shared" si="20"/>
        <v/>
      </c>
      <c r="BQ53" s="19"/>
      <c r="BR53" s="201" t="str">
        <f t="shared" si="21"/>
        <v/>
      </c>
      <c r="BS53" s="188"/>
      <c r="BT53" s="19" t="str">
        <f t="shared" si="22"/>
        <v/>
      </c>
      <c r="BU53" s="19" t="str">
        <f t="shared" si="23"/>
        <v/>
      </c>
      <c r="BV53" s="188"/>
      <c r="BW53" s="188" t="str">
        <f t="shared" si="24"/>
        <v/>
      </c>
      <c r="BX53" s="188"/>
    </row>
    <row r="54" spans="4:76">
      <c r="D54" s="137"/>
      <c r="E54" s="209"/>
      <c r="J54" s="34"/>
      <c r="K54" s="178"/>
      <c r="L54" s="141"/>
      <c r="P54" s="19" t="str">
        <f>IF($D54="","",VLOOKUP($D54,'Reference Data - Fuel EFs'!$C:$O,P$4,FALSE))</f>
        <v/>
      </c>
      <c r="Q54" s="19" t="str">
        <f>IF($D54="","",VLOOKUP($D54,'Reference Data - Fuel EFs'!$C:$O,Q$4,FALSE))</f>
        <v/>
      </c>
      <c r="R54" s="19" t="str">
        <f>IF($D54="","",VLOOKUP($D54,'Reference Data - Fuel EFs'!$C:$O,R$4,FALSE))</f>
        <v/>
      </c>
      <c r="S54" s="19" t="str">
        <f>IF($D54="","",VLOOKUP($D54,'Reference Data - Fuel EFs'!$C:$O,S$4,FALSE))</f>
        <v/>
      </c>
      <c r="T54" s="19" t="str">
        <f>IF($D54="","",VLOOKUP($D54,'Reference Data - Fuel EFs'!$C:$O,T$4,FALSE))</f>
        <v/>
      </c>
      <c r="U54" s="19" t="str">
        <f>IF($D54="","",VLOOKUP($D54,'Reference Data - Fuel EFs'!$C:$O,U$4,FALSE))</f>
        <v/>
      </c>
      <c r="V54" s="19" t="str">
        <f>IF($D54="","",VLOOKUP($D54,'Reference Data - Fuel EFs'!$C:$O,V$4,FALSE))</f>
        <v/>
      </c>
      <c r="W54" s="19" t="str">
        <f>IF($D54="","",VLOOKUP($D54,'Reference Data - Fuel EFs'!$C:$O,W$4,FALSE))</f>
        <v/>
      </c>
      <c r="X54" s="19" t="str">
        <f>IF($D54="","",VLOOKUP($D54,'Reference Data - Fuel EFs'!$C:$O,X$4,FALSE))</f>
        <v/>
      </c>
      <c r="Y54" s="19"/>
      <c r="Z54" s="19" t="str">
        <f>IF($D54="","",VLOOKUP($D54,'Reference Data - Fuel EFs'!$C:$O,Z$4,FALSE))</f>
        <v/>
      </c>
      <c r="AA54" s="19"/>
      <c r="AB54" s="19" t="str">
        <f>IF($D54="","",VLOOKUP($D54,'Reference Data - Fuel EFs'!$C:$O,AB$4,FALSE))</f>
        <v/>
      </c>
      <c r="AD54" s="19" t="str">
        <f t="shared" si="2"/>
        <v/>
      </c>
      <c r="AE54" s="19" t="str">
        <f t="shared" si="3"/>
        <v/>
      </c>
      <c r="AF54" s="19" t="str">
        <f t="shared" si="4"/>
        <v/>
      </c>
      <c r="AG54" s="19" t="str">
        <f t="shared" si="5"/>
        <v/>
      </c>
      <c r="AH54" s="19" t="str">
        <f t="shared" si="6"/>
        <v/>
      </c>
      <c r="AI54" s="19" t="str">
        <f t="shared" si="7"/>
        <v/>
      </c>
      <c r="AJ54" s="19" t="str">
        <f t="shared" si="8"/>
        <v/>
      </c>
      <c r="AK54" s="19" t="str">
        <f t="shared" si="9"/>
        <v/>
      </c>
      <c r="AL54" s="19" t="str">
        <f t="shared" si="10"/>
        <v/>
      </c>
      <c r="AM54" s="19"/>
      <c r="AN54" s="19" t="str">
        <f t="shared" si="11"/>
        <v/>
      </c>
      <c r="AP54" s="19" t="str">
        <f t="shared" si="12"/>
        <v/>
      </c>
      <c r="AS54" s="16" t="e">
        <f>INDEX('Dropdown menus'!$A$1:$D$6,MATCH($K54,'Dropdown menus'!$A$1:$A$6,0),$AS$6)</f>
        <v>#N/A</v>
      </c>
      <c r="AU54" s="19" t="str">
        <f>IF($J54="","",VLOOKUP($J54,'Reference Data - Transport fuel'!$C:$O,AU$4,FALSE))</f>
        <v/>
      </c>
      <c r="AV54" s="19" t="str">
        <f>IF($J54="","",VLOOKUP($J54,'Reference Data - Transport fuel'!$C:$O,AV$4,FALSE))</f>
        <v/>
      </c>
      <c r="AW54" s="19" t="str">
        <f>IF($J54="","",VLOOKUP($J54,'Reference Data - Transport fuel'!$C:$O,AW$4,FALSE))</f>
        <v/>
      </c>
      <c r="AX54" s="19" t="str">
        <f>IF($J54="","",VLOOKUP($J54,'Reference Data - Transport fuel'!$C:$O,AX$4,FALSE))</f>
        <v/>
      </c>
      <c r="AY54" s="19" t="str">
        <f>IF($J54="","",VLOOKUP($J54,'Reference Data - Transport fuel'!$C:$O,AY$4,FALSE))</f>
        <v/>
      </c>
      <c r="AZ54" s="19" t="str">
        <f>IF($J54="","",VLOOKUP($J54,'Reference Data - Transport fuel'!$C:$O,AZ$4,FALSE))</f>
        <v/>
      </c>
      <c r="BA54" s="19" t="str">
        <f>IF($J54="","",VLOOKUP($J54,'Reference Data - Transport fuel'!$C:$O,BA$4,FALSE))</f>
        <v/>
      </c>
      <c r="BB54" s="19" t="str">
        <f>IF($J54="","",VLOOKUP($J54,'Reference Data - Transport fuel'!$C:$O,BB$4,FALSE))</f>
        <v/>
      </c>
      <c r="BC54" s="19" t="str">
        <f>IF($J54="","",VLOOKUP($J54,'Reference Data - Transport fuel'!$C:$O,BC$4,FALSE))</f>
        <v/>
      </c>
      <c r="BD54" s="19"/>
      <c r="BE54" s="19" t="str">
        <f>IF($J54="","",VLOOKUP($J54,'Reference Data - Transport fuel'!$C:$O,BE$4,FALSE))</f>
        <v/>
      </c>
      <c r="BF54" s="19"/>
      <c r="BG54" s="19" t="str">
        <f>IF($J54="","",VLOOKUP($J54,'Reference Data - Transport fuel'!$C:$O,BG$4,FALSE))</f>
        <v/>
      </c>
      <c r="BI54" s="19" t="str">
        <f t="shared" si="13"/>
        <v/>
      </c>
      <c r="BJ54" s="19" t="str">
        <f t="shared" si="14"/>
        <v/>
      </c>
      <c r="BK54" s="19" t="str">
        <f t="shared" si="15"/>
        <v/>
      </c>
      <c r="BL54" s="19" t="str">
        <f t="shared" si="16"/>
        <v/>
      </c>
      <c r="BM54" s="19" t="str">
        <f t="shared" si="17"/>
        <v/>
      </c>
      <c r="BN54" s="19" t="str">
        <f t="shared" si="18"/>
        <v/>
      </c>
      <c r="BO54" s="19" t="str">
        <f t="shared" si="19"/>
        <v/>
      </c>
      <c r="BP54" s="19" t="str">
        <f t="shared" si="20"/>
        <v/>
      </c>
      <c r="BQ54" s="19"/>
      <c r="BR54" s="201" t="str">
        <f t="shared" si="21"/>
        <v/>
      </c>
      <c r="BS54" s="188"/>
      <c r="BT54" s="19" t="str">
        <f t="shared" si="22"/>
        <v/>
      </c>
      <c r="BU54" s="19" t="str">
        <f t="shared" si="23"/>
        <v/>
      </c>
      <c r="BV54" s="188"/>
      <c r="BW54" s="188" t="str">
        <f t="shared" si="24"/>
        <v/>
      </c>
      <c r="BX54" s="188"/>
    </row>
    <row r="55" spans="4:76">
      <c r="D55" s="137"/>
      <c r="E55" s="209"/>
      <c r="J55" s="34"/>
      <c r="K55" s="178"/>
      <c r="L55" s="141"/>
      <c r="P55" s="19" t="str">
        <f>IF($D55="","",VLOOKUP($D55,'Reference Data - Fuel EFs'!$C:$O,P$4,FALSE))</f>
        <v/>
      </c>
      <c r="Q55" s="19" t="str">
        <f>IF($D55="","",VLOOKUP($D55,'Reference Data - Fuel EFs'!$C:$O,Q$4,FALSE))</f>
        <v/>
      </c>
      <c r="R55" s="19" t="str">
        <f>IF($D55="","",VLOOKUP($D55,'Reference Data - Fuel EFs'!$C:$O,R$4,FALSE))</f>
        <v/>
      </c>
      <c r="S55" s="19" t="str">
        <f>IF($D55="","",VLOOKUP($D55,'Reference Data - Fuel EFs'!$C:$O,S$4,FALSE))</f>
        <v/>
      </c>
      <c r="T55" s="19" t="str">
        <f>IF($D55="","",VLOOKUP($D55,'Reference Data - Fuel EFs'!$C:$O,T$4,FALSE))</f>
        <v/>
      </c>
      <c r="U55" s="19" t="str">
        <f>IF($D55="","",VLOOKUP($D55,'Reference Data - Fuel EFs'!$C:$O,U$4,FALSE))</f>
        <v/>
      </c>
      <c r="V55" s="19" t="str">
        <f>IF($D55="","",VLOOKUP($D55,'Reference Data - Fuel EFs'!$C:$O,V$4,FALSE))</f>
        <v/>
      </c>
      <c r="W55" s="19" t="str">
        <f>IF($D55="","",VLOOKUP($D55,'Reference Data - Fuel EFs'!$C:$O,W$4,FALSE))</f>
        <v/>
      </c>
      <c r="X55" s="19" t="str">
        <f>IF($D55="","",VLOOKUP($D55,'Reference Data - Fuel EFs'!$C:$O,X$4,FALSE))</f>
        <v/>
      </c>
      <c r="Y55" s="19"/>
      <c r="Z55" s="19" t="str">
        <f>IF($D55="","",VLOOKUP($D55,'Reference Data - Fuel EFs'!$C:$O,Z$4,FALSE))</f>
        <v/>
      </c>
      <c r="AA55" s="19"/>
      <c r="AB55" s="19" t="str">
        <f>IF($D55="","",VLOOKUP($D55,'Reference Data - Fuel EFs'!$C:$O,AB$4,FALSE))</f>
        <v/>
      </c>
      <c r="AD55" s="19" t="str">
        <f t="shared" si="2"/>
        <v/>
      </c>
      <c r="AE55" s="19" t="str">
        <f t="shared" si="3"/>
        <v/>
      </c>
      <c r="AF55" s="19" t="str">
        <f t="shared" si="4"/>
        <v/>
      </c>
      <c r="AG55" s="19" t="str">
        <f t="shared" si="5"/>
        <v/>
      </c>
      <c r="AH55" s="19" t="str">
        <f t="shared" si="6"/>
        <v/>
      </c>
      <c r="AI55" s="19" t="str">
        <f t="shared" si="7"/>
        <v/>
      </c>
      <c r="AJ55" s="19" t="str">
        <f t="shared" si="8"/>
        <v/>
      </c>
      <c r="AK55" s="19" t="str">
        <f t="shared" si="9"/>
        <v/>
      </c>
      <c r="AL55" s="19" t="str">
        <f t="shared" si="10"/>
        <v/>
      </c>
      <c r="AM55" s="19"/>
      <c r="AN55" s="19" t="str">
        <f t="shared" si="11"/>
        <v/>
      </c>
      <c r="AP55" s="19" t="str">
        <f t="shared" si="12"/>
        <v/>
      </c>
      <c r="AS55" s="16" t="e">
        <f>INDEX('Dropdown menus'!$A$1:$D$6,MATCH($K55,'Dropdown menus'!$A$1:$A$6,0),$AS$6)</f>
        <v>#N/A</v>
      </c>
      <c r="AU55" s="19" t="str">
        <f>IF($J55="","",VLOOKUP($J55,'Reference Data - Transport fuel'!$C:$O,AU$4,FALSE))</f>
        <v/>
      </c>
      <c r="AV55" s="19" t="str">
        <f>IF($J55="","",VLOOKUP($J55,'Reference Data - Transport fuel'!$C:$O,AV$4,FALSE))</f>
        <v/>
      </c>
      <c r="AW55" s="19" t="str">
        <f>IF($J55="","",VLOOKUP($J55,'Reference Data - Transport fuel'!$C:$O,AW$4,FALSE))</f>
        <v/>
      </c>
      <c r="AX55" s="19" t="str">
        <f>IF($J55="","",VLOOKUP($J55,'Reference Data - Transport fuel'!$C:$O,AX$4,FALSE))</f>
        <v/>
      </c>
      <c r="AY55" s="19" t="str">
        <f>IF($J55="","",VLOOKUP($J55,'Reference Data - Transport fuel'!$C:$O,AY$4,FALSE))</f>
        <v/>
      </c>
      <c r="AZ55" s="19" t="str">
        <f>IF($J55="","",VLOOKUP($J55,'Reference Data - Transport fuel'!$C:$O,AZ$4,FALSE))</f>
        <v/>
      </c>
      <c r="BA55" s="19" t="str">
        <f>IF($J55="","",VLOOKUP($J55,'Reference Data - Transport fuel'!$C:$O,BA$4,FALSE))</f>
        <v/>
      </c>
      <c r="BB55" s="19" t="str">
        <f>IF($J55="","",VLOOKUP($J55,'Reference Data - Transport fuel'!$C:$O,BB$4,FALSE))</f>
        <v/>
      </c>
      <c r="BC55" s="19" t="str">
        <f>IF($J55="","",VLOOKUP($J55,'Reference Data - Transport fuel'!$C:$O,BC$4,FALSE))</f>
        <v/>
      </c>
      <c r="BD55" s="19"/>
      <c r="BE55" s="19" t="str">
        <f>IF($J55="","",VLOOKUP($J55,'Reference Data - Transport fuel'!$C:$O,BE$4,FALSE))</f>
        <v/>
      </c>
      <c r="BF55" s="19"/>
      <c r="BG55" s="19" t="str">
        <f>IF($J55="","",VLOOKUP($J55,'Reference Data - Transport fuel'!$C:$O,BG$4,FALSE))</f>
        <v/>
      </c>
      <c r="BI55" s="19" t="str">
        <f t="shared" si="13"/>
        <v/>
      </c>
      <c r="BJ55" s="19" t="str">
        <f t="shared" si="14"/>
        <v/>
      </c>
      <c r="BK55" s="19" t="str">
        <f t="shared" si="15"/>
        <v/>
      </c>
      <c r="BL55" s="19" t="str">
        <f t="shared" si="16"/>
        <v/>
      </c>
      <c r="BM55" s="19" t="str">
        <f t="shared" si="17"/>
        <v/>
      </c>
      <c r="BN55" s="19" t="str">
        <f t="shared" si="18"/>
        <v/>
      </c>
      <c r="BO55" s="19" t="str">
        <f t="shared" si="19"/>
        <v/>
      </c>
      <c r="BP55" s="19" t="str">
        <f t="shared" si="20"/>
        <v/>
      </c>
      <c r="BQ55" s="19"/>
      <c r="BR55" s="201" t="str">
        <f t="shared" si="21"/>
        <v/>
      </c>
      <c r="BS55" s="188"/>
      <c r="BT55" s="19" t="str">
        <f t="shared" si="22"/>
        <v/>
      </c>
      <c r="BU55" s="19" t="str">
        <f t="shared" si="23"/>
        <v/>
      </c>
      <c r="BV55" s="188"/>
      <c r="BW55" s="188" t="str">
        <f t="shared" si="24"/>
        <v/>
      </c>
      <c r="BX55" s="188"/>
    </row>
    <row r="56" spans="4:76">
      <c r="D56" s="137"/>
      <c r="E56" s="210"/>
      <c r="J56" s="33"/>
      <c r="K56" s="179"/>
      <c r="L56" s="139"/>
      <c r="P56" s="19" t="str">
        <f>IF($D56="","",VLOOKUP($D56,'Reference Data - Fuel EFs'!$C:$O,P$4,FALSE))</f>
        <v/>
      </c>
      <c r="Q56" s="19" t="str">
        <f>IF($D56="","",VLOOKUP($D56,'Reference Data - Fuel EFs'!$C:$O,Q$4,FALSE))</f>
        <v/>
      </c>
      <c r="R56" s="19" t="str">
        <f>IF($D56="","",VLOOKUP($D56,'Reference Data - Fuel EFs'!$C:$O,R$4,FALSE))</f>
        <v/>
      </c>
      <c r="S56" s="19" t="str">
        <f>IF($D56="","",VLOOKUP($D56,'Reference Data - Fuel EFs'!$C:$O,S$4,FALSE))</f>
        <v/>
      </c>
      <c r="T56" s="19" t="str">
        <f>IF($D56="","",VLOOKUP($D56,'Reference Data - Fuel EFs'!$C:$O,T$4,FALSE))</f>
        <v/>
      </c>
      <c r="U56" s="19" t="str">
        <f>IF($D56="","",VLOOKUP($D56,'Reference Data - Fuel EFs'!$C:$O,U$4,FALSE))</f>
        <v/>
      </c>
      <c r="V56" s="19" t="str">
        <f>IF($D56="","",VLOOKUP($D56,'Reference Data - Fuel EFs'!$C:$O,V$4,FALSE))</f>
        <v/>
      </c>
      <c r="W56" s="19" t="str">
        <f>IF($D56="","",VLOOKUP($D56,'Reference Data - Fuel EFs'!$C:$O,W$4,FALSE))</f>
        <v/>
      </c>
      <c r="X56" s="19" t="str">
        <f>IF($D56="","",VLOOKUP($D56,'Reference Data - Fuel EFs'!$C:$O,X$4,FALSE))</f>
        <v/>
      </c>
      <c r="Y56" s="19"/>
      <c r="Z56" s="19" t="str">
        <f>IF($D56="","",VLOOKUP($D56,'Reference Data - Fuel EFs'!$C:$O,Z$4,FALSE))</f>
        <v/>
      </c>
      <c r="AA56" s="19"/>
      <c r="AB56" s="19" t="str">
        <f>IF($D56="","",VLOOKUP($D56,'Reference Data - Fuel EFs'!$C:$O,AB$4,FALSE))</f>
        <v/>
      </c>
      <c r="AD56" s="19" t="str">
        <f t="shared" si="2"/>
        <v/>
      </c>
      <c r="AE56" s="19" t="str">
        <f t="shared" si="3"/>
        <v/>
      </c>
      <c r="AF56" s="19" t="str">
        <f t="shared" si="4"/>
        <v/>
      </c>
      <c r="AG56" s="19" t="str">
        <f t="shared" si="5"/>
        <v/>
      </c>
      <c r="AH56" s="19" t="str">
        <f t="shared" si="6"/>
        <v/>
      </c>
      <c r="AI56" s="19" t="str">
        <f t="shared" si="7"/>
        <v/>
      </c>
      <c r="AJ56" s="19" t="str">
        <f t="shared" si="8"/>
        <v/>
      </c>
      <c r="AK56" s="19" t="str">
        <f t="shared" si="9"/>
        <v/>
      </c>
      <c r="AL56" s="19" t="str">
        <f t="shared" si="10"/>
        <v/>
      </c>
      <c r="AM56" s="19"/>
      <c r="AN56" s="19" t="str">
        <f t="shared" si="11"/>
        <v/>
      </c>
      <c r="AP56" s="19" t="str">
        <f t="shared" si="12"/>
        <v/>
      </c>
      <c r="AS56" s="16" t="e">
        <f>INDEX('Dropdown menus'!$A$1:$D$6,MATCH($K56,'Dropdown menus'!$A$1:$A$6,0),$AS$6)</f>
        <v>#N/A</v>
      </c>
      <c r="AU56" s="19" t="str">
        <f>IF($J56="","",VLOOKUP($J56,'Reference Data - Transport fuel'!$C:$O,AU$4,FALSE))</f>
        <v/>
      </c>
      <c r="AV56" s="19" t="str">
        <f>IF($J56="","",VLOOKUP($J56,'Reference Data - Transport fuel'!$C:$O,AV$4,FALSE))</f>
        <v/>
      </c>
      <c r="AW56" s="19" t="str">
        <f>IF($J56="","",VLOOKUP($J56,'Reference Data - Transport fuel'!$C:$O,AW$4,FALSE))</f>
        <v/>
      </c>
      <c r="AX56" s="19" t="str">
        <f>IF($J56="","",VLOOKUP($J56,'Reference Data - Transport fuel'!$C:$O,AX$4,FALSE))</f>
        <v/>
      </c>
      <c r="AY56" s="19" t="str">
        <f>IF($J56="","",VLOOKUP($J56,'Reference Data - Transport fuel'!$C:$O,AY$4,FALSE))</f>
        <v/>
      </c>
      <c r="AZ56" s="19" t="str">
        <f>IF($J56="","",VLOOKUP($J56,'Reference Data - Transport fuel'!$C:$O,AZ$4,FALSE))</f>
        <v/>
      </c>
      <c r="BA56" s="19" t="str">
        <f>IF($J56="","",VLOOKUP($J56,'Reference Data - Transport fuel'!$C:$O,BA$4,FALSE))</f>
        <v/>
      </c>
      <c r="BB56" s="19" t="str">
        <f>IF($J56="","",VLOOKUP($J56,'Reference Data - Transport fuel'!$C:$O,BB$4,FALSE))</f>
        <v/>
      </c>
      <c r="BC56" s="19" t="str">
        <f>IF($J56="","",VLOOKUP($J56,'Reference Data - Transport fuel'!$C:$O,BC$4,FALSE))</f>
        <v/>
      </c>
      <c r="BD56" s="19"/>
      <c r="BE56" s="19" t="str">
        <f>IF($J56="","",VLOOKUP($J56,'Reference Data - Transport fuel'!$C:$O,BE$4,FALSE))</f>
        <v/>
      </c>
      <c r="BF56" s="19"/>
      <c r="BG56" s="19" t="str">
        <f>IF($J56="","",VLOOKUP($J56,'Reference Data - Transport fuel'!$C:$O,BG$4,FALSE))</f>
        <v/>
      </c>
      <c r="BI56" s="19" t="str">
        <f t="shared" si="13"/>
        <v/>
      </c>
      <c r="BJ56" s="19" t="str">
        <f t="shared" si="14"/>
        <v/>
      </c>
      <c r="BK56" s="19" t="str">
        <f t="shared" si="15"/>
        <v/>
      </c>
      <c r="BL56" s="19" t="str">
        <f t="shared" si="16"/>
        <v/>
      </c>
      <c r="BM56" s="19" t="str">
        <f t="shared" si="17"/>
        <v/>
      </c>
      <c r="BN56" s="19" t="str">
        <f t="shared" si="18"/>
        <v/>
      </c>
      <c r="BO56" s="19" t="str">
        <f t="shared" si="19"/>
        <v/>
      </c>
      <c r="BP56" s="19" t="str">
        <f t="shared" si="20"/>
        <v/>
      </c>
      <c r="BQ56" s="19"/>
      <c r="BR56" s="201" t="str">
        <f t="shared" si="21"/>
        <v/>
      </c>
      <c r="BS56" s="188"/>
      <c r="BT56" s="19" t="str">
        <f t="shared" si="22"/>
        <v/>
      </c>
      <c r="BU56" s="19" t="str">
        <f t="shared" si="23"/>
        <v/>
      </c>
      <c r="BV56" s="188"/>
      <c r="BW56" s="188" t="str">
        <f t="shared" si="24"/>
        <v/>
      </c>
      <c r="BX56" s="188"/>
    </row>
    <row r="57" spans="4:76">
      <c r="D57" s="137"/>
      <c r="E57" s="209"/>
      <c r="J57" s="34"/>
      <c r="K57" s="178"/>
      <c r="L57" s="141"/>
      <c r="P57" s="19" t="str">
        <f>IF($D57="","",VLOOKUP($D57,'Reference Data - Fuel EFs'!$C:$O,P$4,FALSE))</f>
        <v/>
      </c>
      <c r="Q57" s="19" t="str">
        <f>IF($D57="","",VLOOKUP($D57,'Reference Data - Fuel EFs'!$C:$O,Q$4,FALSE))</f>
        <v/>
      </c>
      <c r="R57" s="19" t="str">
        <f>IF($D57="","",VLOOKUP($D57,'Reference Data - Fuel EFs'!$C:$O,R$4,FALSE))</f>
        <v/>
      </c>
      <c r="S57" s="19" t="str">
        <f>IF($D57="","",VLOOKUP($D57,'Reference Data - Fuel EFs'!$C:$O,S$4,FALSE))</f>
        <v/>
      </c>
      <c r="T57" s="19" t="str">
        <f>IF($D57="","",VLOOKUP($D57,'Reference Data - Fuel EFs'!$C:$O,T$4,FALSE))</f>
        <v/>
      </c>
      <c r="U57" s="19" t="str">
        <f>IF($D57="","",VLOOKUP($D57,'Reference Data - Fuel EFs'!$C:$O,U$4,FALSE))</f>
        <v/>
      </c>
      <c r="V57" s="19" t="str">
        <f>IF($D57="","",VLOOKUP($D57,'Reference Data - Fuel EFs'!$C:$O,V$4,FALSE))</f>
        <v/>
      </c>
      <c r="W57" s="19" t="str">
        <f>IF($D57="","",VLOOKUP($D57,'Reference Data - Fuel EFs'!$C:$O,W$4,FALSE))</f>
        <v/>
      </c>
      <c r="X57" s="19" t="str">
        <f>IF($D57="","",VLOOKUP($D57,'Reference Data - Fuel EFs'!$C:$O,X$4,FALSE))</f>
        <v/>
      </c>
      <c r="Y57" s="19"/>
      <c r="Z57" s="19" t="str">
        <f>IF($D57="","",VLOOKUP($D57,'Reference Data - Fuel EFs'!$C:$O,Z$4,FALSE))</f>
        <v/>
      </c>
      <c r="AA57" s="19"/>
      <c r="AB57" s="19" t="str">
        <f>IF($D57="","",VLOOKUP($D57,'Reference Data - Fuel EFs'!$C:$O,AB$4,FALSE))</f>
        <v/>
      </c>
      <c r="AD57" s="19" t="str">
        <f t="shared" si="2"/>
        <v/>
      </c>
      <c r="AE57" s="19" t="str">
        <f t="shared" si="3"/>
        <v/>
      </c>
      <c r="AF57" s="19" t="str">
        <f t="shared" si="4"/>
        <v/>
      </c>
      <c r="AG57" s="19" t="str">
        <f t="shared" si="5"/>
        <v/>
      </c>
      <c r="AH57" s="19" t="str">
        <f t="shared" si="6"/>
        <v/>
      </c>
      <c r="AI57" s="19" t="str">
        <f t="shared" si="7"/>
        <v/>
      </c>
      <c r="AJ57" s="19" t="str">
        <f t="shared" si="8"/>
        <v/>
      </c>
      <c r="AK57" s="19" t="str">
        <f t="shared" si="9"/>
        <v/>
      </c>
      <c r="AL57" s="19" t="str">
        <f t="shared" si="10"/>
        <v/>
      </c>
      <c r="AM57" s="19"/>
      <c r="AN57" s="19" t="str">
        <f t="shared" si="11"/>
        <v/>
      </c>
      <c r="AP57" s="19" t="str">
        <f t="shared" si="12"/>
        <v/>
      </c>
      <c r="AS57" s="16" t="e">
        <f>INDEX('Dropdown menus'!$A$1:$D$6,MATCH($K57,'Dropdown menus'!$A$1:$A$6,0),$AS$6)</f>
        <v>#N/A</v>
      </c>
      <c r="AU57" s="19" t="str">
        <f>IF($J57="","",VLOOKUP($J57,'Reference Data - Transport fuel'!$C:$O,AU$4,FALSE))</f>
        <v/>
      </c>
      <c r="AV57" s="19" t="str">
        <f>IF($J57="","",VLOOKUP($J57,'Reference Data - Transport fuel'!$C:$O,AV$4,FALSE))</f>
        <v/>
      </c>
      <c r="AW57" s="19" t="str">
        <f>IF($J57="","",VLOOKUP($J57,'Reference Data - Transport fuel'!$C:$O,AW$4,FALSE))</f>
        <v/>
      </c>
      <c r="AX57" s="19" t="str">
        <f>IF($J57="","",VLOOKUP($J57,'Reference Data - Transport fuel'!$C:$O,AX$4,FALSE))</f>
        <v/>
      </c>
      <c r="AY57" s="19" t="str">
        <f>IF($J57="","",VLOOKUP($J57,'Reference Data - Transport fuel'!$C:$O,AY$4,FALSE))</f>
        <v/>
      </c>
      <c r="AZ57" s="19" t="str">
        <f>IF($J57="","",VLOOKUP($J57,'Reference Data - Transport fuel'!$C:$O,AZ$4,FALSE))</f>
        <v/>
      </c>
      <c r="BA57" s="19" t="str">
        <f>IF($J57="","",VLOOKUP($J57,'Reference Data - Transport fuel'!$C:$O,BA$4,FALSE))</f>
        <v/>
      </c>
      <c r="BB57" s="19" t="str">
        <f>IF($J57="","",VLOOKUP($J57,'Reference Data - Transport fuel'!$C:$O,BB$4,FALSE))</f>
        <v/>
      </c>
      <c r="BC57" s="19" t="str">
        <f>IF($J57="","",VLOOKUP($J57,'Reference Data - Transport fuel'!$C:$O,BC$4,FALSE))</f>
        <v/>
      </c>
      <c r="BD57" s="19"/>
      <c r="BE57" s="19" t="str">
        <f>IF($J57="","",VLOOKUP($J57,'Reference Data - Transport fuel'!$C:$O,BE$4,FALSE))</f>
        <v/>
      </c>
      <c r="BF57" s="19"/>
      <c r="BG57" s="19" t="str">
        <f>IF($J57="","",VLOOKUP($J57,'Reference Data - Transport fuel'!$C:$O,BG$4,FALSE))</f>
        <v/>
      </c>
      <c r="BI57" s="19" t="str">
        <f t="shared" si="13"/>
        <v/>
      </c>
      <c r="BJ57" s="19" t="str">
        <f t="shared" si="14"/>
        <v/>
      </c>
      <c r="BK57" s="19" t="str">
        <f t="shared" si="15"/>
        <v/>
      </c>
      <c r="BL57" s="19" t="str">
        <f t="shared" si="16"/>
        <v/>
      </c>
      <c r="BM57" s="19" t="str">
        <f t="shared" si="17"/>
        <v/>
      </c>
      <c r="BN57" s="19" t="str">
        <f t="shared" si="18"/>
        <v/>
      </c>
      <c r="BO57" s="19" t="str">
        <f t="shared" si="19"/>
        <v/>
      </c>
      <c r="BP57" s="19" t="str">
        <f t="shared" si="20"/>
        <v/>
      </c>
      <c r="BQ57" s="19"/>
      <c r="BR57" s="201" t="str">
        <f t="shared" si="21"/>
        <v/>
      </c>
      <c r="BS57" s="188"/>
      <c r="BT57" s="19" t="str">
        <f t="shared" si="22"/>
        <v/>
      </c>
      <c r="BU57" s="19" t="str">
        <f t="shared" si="23"/>
        <v/>
      </c>
      <c r="BV57" s="188"/>
      <c r="BW57" s="188" t="str">
        <f t="shared" si="24"/>
        <v/>
      </c>
      <c r="BX57" s="188"/>
    </row>
    <row r="58" spans="4:76">
      <c r="D58" s="137"/>
      <c r="E58" s="209"/>
      <c r="J58" s="34"/>
      <c r="K58" s="178"/>
      <c r="L58" s="141"/>
      <c r="P58" s="19" t="str">
        <f>IF($D58="","",VLOOKUP($D58,'Reference Data - Fuel EFs'!$C:$O,P$4,FALSE))</f>
        <v/>
      </c>
      <c r="Q58" s="19" t="str">
        <f>IF($D58="","",VLOOKUP($D58,'Reference Data - Fuel EFs'!$C:$O,Q$4,FALSE))</f>
        <v/>
      </c>
      <c r="R58" s="19" t="str">
        <f>IF($D58="","",VLOOKUP($D58,'Reference Data - Fuel EFs'!$C:$O,R$4,FALSE))</f>
        <v/>
      </c>
      <c r="S58" s="19" t="str">
        <f>IF($D58="","",VLOOKUP($D58,'Reference Data - Fuel EFs'!$C:$O,S$4,FALSE))</f>
        <v/>
      </c>
      <c r="T58" s="19" t="str">
        <f>IF($D58="","",VLOOKUP($D58,'Reference Data - Fuel EFs'!$C:$O,T$4,FALSE))</f>
        <v/>
      </c>
      <c r="U58" s="19" t="str">
        <f>IF($D58="","",VLOOKUP($D58,'Reference Data - Fuel EFs'!$C:$O,U$4,FALSE))</f>
        <v/>
      </c>
      <c r="V58" s="19" t="str">
        <f>IF($D58="","",VLOOKUP($D58,'Reference Data - Fuel EFs'!$C:$O,V$4,FALSE))</f>
        <v/>
      </c>
      <c r="W58" s="19" t="str">
        <f>IF($D58="","",VLOOKUP($D58,'Reference Data - Fuel EFs'!$C:$O,W$4,FALSE))</f>
        <v/>
      </c>
      <c r="X58" s="19" t="str">
        <f>IF($D58="","",VLOOKUP($D58,'Reference Data - Fuel EFs'!$C:$O,X$4,FALSE))</f>
        <v/>
      </c>
      <c r="Y58" s="19"/>
      <c r="Z58" s="19" t="str">
        <f>IF($D58="","",VLOOKUP($D58,'Reference Data - Fuel EFs'!$C:$O,Z$4,FALSE))</f>
        <v/>
      </c>
      <c r="AA58" s="19"/>
      <c r="AB58" s="19" t="str">
        <f>IF($D58="","",VLOOKUP($D58,'Reference Data - Fuel EFs'!$C:$O,AB$4,FALSE))</f>
        <v/>
      </c>
      <c r="AD58" s="19" t="str">
        <f t="shared" si="2"/>
        <v/>
      </c>
      <c r="AE58" s="19" t="str">
        <f t="shared" si="3"/>
        <v/>
      </c>
      <c r="AF58" s="19" t="str">
        <f t="shared" si="4"/>
        <v/>
      </c>
      <c r="AG58" s="19" t="str">
        <f t="shared" si="5"/>
        <v/>
      </c>
      <c r="AH58" s="19" t="str">
        <f t="shared" si="6"/>
        <v/>
      </c>
      <c r="AI58" s="19" t="str">
        <f t="shared" si="7"/>
        <v/>
      </c>
      <c r="AJ58" s="19" t="str">
        <f t="shared" si="8"/>
        <v/>
      </c>
      <c r="AK58" s="19" t="str">
        <f t="shared" si="9"/>
        <v/>
      </c>
      <c r="AL58" s="19" t="str">
        <f t="shared" si="10"/>
        <v/>
      </c>
      <c r="AM58" s="19"/>
      <c r="AN58" s="19" t="str">
        <f t="shared" si="11"/>
        <v/>
      </c>
      <c r="AP58" s="19" t="str">
        <f t="shared" si="12"/>
        <v/>
      </c>
      <c r="AS58" s="16" t="e">
        <f>INDEX('Dropdown menus'!$A$1:$D$6,MATCH($K58,'Dropdown menus'!$A$1:$A$6,0),$AS$6)</f>
        <v>#N/A</v>
      </c>
      <c r="AU58" s="19" t="str">
        <f>IF($J58="","",VLOOKUP($J58,'Reference Data - Transport fuel'!$C:$O,AU$4,FALSE))</f>
        <v/>
      </c>
      <c r="AV58" s="19" t="str">
        <f>IF($J58="","",VLOOKUP($J58,'Reference Data - Transport fuel'!$C:$O,AV$4,FALSE))</f>
        <v/>
      </c>
      <c r="AW58" s="19" t="str">
        <f>IF($J58="","",VLOOKUP($J58,'Reference Data - Transport fuel'!$C:$O,AW$4,FALSE))</f>
        <v/>
      </c>
      <c r="AX58" s="19" t="str">
        <f>IF($J58="","",VLOOKUP($J58,'Reference Data - Transport fuel'!$C:$O,AX$4,FALSE))</f>
        <v/>
      </c>
      <c r="AY58" s="19" t="str">
        <f>IF($J58="","",VLOOKUP($J58,'Reference Data - Transport fuel'!$C:$O,AY$4,FALSE))</f>
        <v/>
      </c>
      <c r="AZ58" s="19" t="str">
        <f>IF($J58="","",VLOOKUP($J58,'Reference Data - Transport fuel'!$C:$O,AZ$4,FALSE))</f>
        <v/>
      </c>
      <c r="BA58" s="19" t="str">
        <f>IF($J58="","",VLOOKUP($J58,'Reference Data - Transport fuel'!$C:$O,BA$4,FALSE))</f>
        <v/>
      </c>
      <c r="BB58" s="19" t="str">
        <f>IF($J58="","",VLOOKUP($J58,'Reference Data - Transport fuel'!$C:$O,BB$4,FALSE))</f>
        <v/>
      </c>
      <c r="BC58" s="19" t="str">
        <f>IF($J58="","",VLOOKUP($J58,'Reference Data - Transport fuel'!$C:$O,BC$4,FALSE))</f>
        <v/>
      </c>
      <c r="BD58" s="19"/>
      <c r="BE58" s="19" t="str">
        <f>IF($J58="","",VLOOKUP($J58,'Reference Data - Transport fuel'!$C:$O,BE$4,FALSE))</f>
        <v/>
      </c>
      <c r="BF58" s="19"/>
      <c r="BG58" s="19" t="str">
        <f>IF($J58="","",VLOOKUP($J58,'Reference Data - Transport fuel'!$C:$O,BG$4,FALSE))</f>
        <v/>
      </c>
      <c r="BI58" s="19" t="str">
        <f t="shared" si="13"/>
        <v/>
      </c>
      <c r="BJ58" s="19" t="str">
        <f t="shared" si="14"/>
        <v/>
      </c>
      <c r="BK58" s="19" t="str">
        <f t="shared" si="15"/>
        <v/>
      </c>
      <c r="BL58" s="19" t="str">
        <f t="shared" si="16"/>
        <v/>
      </c>
      <c r="BM58" s="19" t="str">
        <f t="shared" si="17"/>
        <v/>
      </c>
      <c r="BN58" s="19" t="str">
        <f t="shared" si="18"/>
        <v/>
      </c>
      <c r="BO58" s="19" t="str">
        <f t="shared" si="19"/>
        <v/>
      </c>
      <c r="BP58" s="19" t="str">
        <f t="shared" si="20"/>
        <v/>
      </c>
      <c r="BQ58" s="19"/>
      <c r="BR58" s="201" t="str">
        <f t="shared" si="21"/>
        <v/>
      </c>
      <c r="BS58" s="188"/>
      <c r="BT58" s="19" t="str">
        <f t="shared" si="22"/>
        <v/>
      </c>
      <c r="BU58" s="19" t="str">
        <f t="shared" si="23"/>
        <v/>
      </c>
      <c r="BV58" s="188"/>
      <c r="BW58" s="188" t="str">
        <f t="shared" si="24"/>
        <v/>
      </c>
      <c r="BX58" s="188"/>
    </row>
    <row r="59" spans="4:76">
      <c r="D59" s="137"/>
      <c r="E59" s="209"/>
      <c r="J59" s="34"/>
      <c r="K59" s="178"/>
      <c r="L59" s="141"/>
      <c r="P59" s="19" t="str">
        <f>IF($D59="","",VLOOKUP($D59,'Reference Data - Fuel EFs'!$C:$O,P$4,FALSE))</f>
        <v/>
      </c>
      <c r="Q59" s="19" t="str">
        <f>IF($D59="","",VLOOKUP($D59,'Reference Data - Fuel EFs'!$C:$O,Q$4,FALSE))</f>
        <v/>
      </c>
      <c r="R59" s="19" t="str">
        <f>IF($D59="","",VLOOKUP($D59,'Reference Data - Fuel EFs'!$C:$O,R$4,FALSE))</f>
        <v/>
      </c>
      <c r="S59" s="19" t="str">
        <f>IF($D59="","",VLOOKUP($D59,'Reference Data - Fuel EFs'!$C:$O,S$4,FALSE))</f>
        <v/>
      </c>
      <c r="T59" s="19" t="str">
        <f>IF($D59="","",VLOOKUP($D59,'Reference Data - Fuel EFs'!$C:$O,T$4,FALSE))</f>
        <v/>
      </c>
      <c r="U59" s="19" t="str">
        <f>IF($D59="","",VLOOKUP($D59,'Reference Data - Fuel EFs'!$C:$O,U$4,FALSE))</f>
        <v/>
      </c>
      <c r="V59" s="19" t="str">
        <f>IF($D59="","",VLOOKUP($D59,'Reference Data - Fuel EFs'!$C:$O,V$4,FALSE))</f>
        <v/>
      </c>
      <c r="W59" s="19" t="str">
        <f>IF($D59="","",VLOOKUP($D59,'Reference Data - Fuel EFs'!$C:$O,W$4,FALSE))</f>
        <v/>
      </c>
      <c r="X59" s="19" t="str">
        <f>IF($D59="","",VLOOKUP($D59,'Reference Data - Fuel EFs'!$C:$O,X$4,FALSE))</f>
        <v/>
      </c>
      <c r="Y59" s="19"/>
      <c r="Z59" s="19" t="str">
        <f>IF($D59="","",VLOOKUP($D59,'Reference Data - Fuel EFs'!$C:$O,Z$4,FALSE))</f>
        <v/>
      </c>
      <c r="AA59" s="19"/>
      <c r="AB59" s="19" t="str">
        <f>IF($D59="","",VLOOKUP($D59,'Reference Data - Fuel EFs'!$C:$O,AB$4,FALSE))</f>
        <v/>
      </c>
      <c r="AD59" s="19" t="str">
        <f t="shared" si="2"/>
        <v/>
      </c>
      <c r="AE59" s="19" t="str">
        <f t="shared" si="3"/>
        <v/>
      </c>
      <c r="AF59" s="19" t="str">
        <f t="shared" si="4"/>
        <v/>
      </c>
      <c r="AG59" s="19" t="str">
        <f t="shared" si="5"/>
        <v/>
      </c>
      <c r="AH59" s="19" t="str">
        <f t="shared" si="6"/>
        <v/>
      </c>
      <c r="AI59" s="19" t="str">
        <f t="shared" si="7"/>
        <v/>
      </c>
      <c r="AJ59" s="19" t="str">
        <f t="shared" si="8"/>
        <v/>
      </c>
      <c r="AK59" s="19" t="str">
        <f t="shared" si="9"/>
        <v/>
      </c>
      <c r="AL59" s="19" t="str">
        <f t="shared" si="10"/>
        <v/>
      </c>
      <c r="AM59" s="19"/>
      <c r="AN59" s="19" t="str">
        <f t="shared" si="11"/>
        <v/>
      </c>
      <c r="AP59" s="19" t="str">
        <f t="shared" si="12"/>
        <v/>
      </c>
      <c r="AS59" s="16" t="e">
        <f>INDEX('Dropdown menus'!$A$1:$D$6,MATCH($K59,'Dropdown menus'!$A$1:$A$6,0),$AS$6)</f>
        <v>#N/A</v>
      </c>
      <c r="AU59" s="19" t="str">
        <f>IF($J59="","",VLOOKUP($J59,'Reference Data - Transport fuel'!$C:$O,AU$4,FALSE))</f>
        <v/>
      </c>
      <c r="AV59" s="19" t="str">
        <f>IF($J59="","",VLOOKUP($J59,'Reference Data - Transport fuel'!$C:$O,AV$4,FALSE))</f>
        <v/>
      </c>
      <c r="AW59" s="19" t="str">
        <f>IF($J59="","",VLOOKUP($J59,'Reference Data - Transport fuel'!$C:$O,AW$4,FALSE))</f>
        <v/>
      </c>
      <c r="AX59" s="19" t="str">
        <f>IF($J59="","",VLOOKUP($J59,'Reference Data - Transport fuel'!$C:$O,AX$4,FALSE))</f>
        <v/>
      </c>
      <c r="AY59" s="19" t="str">
        <f>IF($J59="","",VLOOKUP($J59,'Reference Data - Transport fuel'!$C:$O,AY$4,FALSE))</f>
        <v/>
      </c>
      <c r="AZ59" s="19" t="str">
        <f>IF($J59="","",VLOOKUP($J59,'Reference Data - Transport fuel'!$C:$O,AZ$4,FALSE))</f>
        <v/>
      </c>
      <c r="BA59" s="19" t="str">
        <f>IF($J59="","",VLOOKUP($J59,'Reference Data - Transport fuel'!$C:$O,BA$4,FALSE))</f>
        <v/>
      </c>
      <c r="BB59" s="19" t="str">
        <f>IF($J59="","",VLOOKUP($J59,'Reference Data - Transport fuel'!$C:$O,BB$4,FALSE))</f>
        <v/>
      </c>
      <c r="BC59" s="19" t="str">
        <f>IF($J59="","",VLOOKUP($J59,'Reference Data - Transport fuel'!$C:$O,BC$4,FALSE))</f>
        <v/>
      </c>
      <c r="BD59" s="19"/>
      <c r="BE59" s="19" t="str">
        <f>IF($J59="","",VLOOKUP($J59,'Reference Data - Transport fuel'!$C:$O,BE$4,FALSE))</f>
        <v/>
      </c>
      <c r="BF59" s="19"/>
      <c r="BG59" s="19" t="str">
        <f>IF($J59="","",VLOOKUP($J59,'Reference Data - Transport fuel'!$C:$O,BG$4,FALSE))</f>
        <v/>
      </c>
      <c r="BI59" s="19" t="str">
        <f t="shared" si="13"/>
        <v/>
      </c>
      <c r="BJ59" s="19" t="str">
        <f t="shared" si="14"/>
        <v/>
      </c>
      <c r="BK59" s="19" t="str">
        <f t="shared" si="15"/>
        <v/>
      </c>
      <c r="BL59" s="19" t="str">
        <f t="shared" si="16"/>
        <v/>
      </c>
      <c r="BM59" s="19" t="str">
        <f t="shared" si="17"/>
        <v/>
      </c>
      <c r="BN59" s="19" t="str">
        <f t="shared" si="18"/>
        <v/>
      </c>
      <c r="BO59" s="19" t="str">
        <f t="shared" si="19"/>
        <v/>
      </c>
      <c r="BP59" s="19" t="str">
        <f t="shared" si="20"/>
        <v/>
      </c>
      <c r="BQ59" s="19"/>
      <c r="BR59" s="201" t="str">
        <f t="shared" si="21"/>
        <v/>
      </c>
      <c r="BS59" s="188"/>
      <c r="BT59" s="19" t="str">
        <f t="shared" si="22"/>
        <v/>
      </c>
      <c r="BU59" s="19" t="str">
        <f t="shared" si="23"/>
        <v/>
      </c>
      <c r="BV59" s="188"/>
      <c r="BW59" s="188" t="str">
        <f t="shared" si="24"/>
        <v/>
      </c>
      <c r="BX59" s="188"/>
    </row>
    <row r="60" spans="4:76">
      <c r="D60" s="137"/>
      <c r="E60" s="209"/>
      <c r="J60" s="34"/>
      <c r="K60" s="178"/>
      <c r="L60" s="141"/>
      <c r="P60" s="19" t="str">
        <f>IF($D60="","",VLOOKUP($D60,'Reference Data - Fuel EFs'!$C:$O,P$4,FALSE))</f>
        <v/>
      </c>
      <c r="Q60" s="19" t="str">
        <f>IF($D60="","",VLOOKUP($D60,'Reference Data - Fuel EFs'!$C:$O,Q$4,FALSE))</f>
        <v/>
      </c>
      <c r="R60" s="19" t="str">
        <f>IF($D60="","",VLOOKUP($D60,'Reference Data - Fuel EFs'!$C:$O,R$4,FALSE))</f>
        <v/>
      </c>
      <c r="S60" s="19" t="str">
        <f>IF($D60="","",VLOOKUP($D60,'Reference Data - Fuel EFs'!$C:$O,S$4,FALSE))</f>
        <v/>
      </c>
      <c r="T60" s="19" t="str">
        <f>IF($D60="","",VLOOKUP($D60,'Reference Data - Fuel EFs'!$C:$O,T$4,FALSE))</f>
        <v/>
      </c>
      <c r="U60" s="19" t="str">
        <f>IF($D60="","",VLOOKUP($D60,'Reference Data - Fuel EFs'!$C:$O,U$4,FALSE))</f>
        <v/>
      </c>
      <c r="V60" s="19" t="str">
        <f>IF($D60="","",VLOOKUP($D60,'Reference Data - Fuel EFs'!$C:$O,V$4,FALSE))</f>
        <v/>
      </c>
      <c r="W60" s="19" t="str">
        <f>IF($D60="","",VLOOKUP($D60,'Reference Data - Fuel EFs'!$C:$O,W$4,FALSE))</f>
        <v/>
      </c>
      <c r="X60" s="19" t="str">
        <f>IF($D60="","",VLOOKUP($D60,'Reference Data - Fuel EFs'!$C:$O,X$4,FALSE))</f>
        <v/>
      </c>
      <c r="Y60" s="19"/>
      <c r="Z60" s="19" t="str">
        <f>IF($D60="","",VLOOKUP($D60,'Reference Data - Fuel EFs'!$C:$O,Z$4,FALSE))</f>
        <v/>
      </c>
      <c r="AA60" s="19"/>
      <c r="AB60" s="19" t="str">
        <f>IF($D60="","",VLOOKUP($D60,'Reference Data - Fuel EFs'!$C:$O,AB$4,FALSE))</f>
        <v/>
      </c>
      <c r="AD60" s="19" t="str">
        <f t="shared" si="2"/>
        <v/>
      </c>
      <c r="AE60" s="19" t="str">
        <f t="shared" si="3"/>
        <v/>
      </c>
      <c r="AF60" s="19" t="str">
        <f t="shared" si="4"/>
        <v/>
      </c>
      <c r="AG60" s="19" t="str">
        <f t="shared" si="5"/>
        <v/>
      </c>
      <c r="AH60" s="19" t="str">
        <f t="shared" si="6"/>
        <v/>
      </c>
      <c r="AI60" s="19" t="str">
        <f t="shared" si="7"/>
        <v/>
      </c>
      <c r="AJ60" s="19" t="str">
        <f t="shared" si="8"/>
        <v/>
      </c>
      <c r="AK60" s="19" t="str">
        <f t="shared" si="9"/>
        <v/>
      </c>
      <c r="AL60" s="19" t="str">
        <f t="shared" si="10"/>
        <v/>
      </c>
      <c r="AM60" s="19"/>
      <c r="AN60" s="19" t="str">
        <f t="shared" si="11"/>
        <v/>
      </c>
      <c r="AP60" s="19" t="str">
        <f t="shared" si="12"/>
        <v/>
      </c>
      <c r="AS60" s="16" t="e">
        <f>INDEX('Dropdown menus'!$A$1:$D$6,MATCH($K60,'Dropdown menus'!$A$1:$A$6,0),$AS$6)</f>
        <v>#N/A</v>
      </c>
      <c r="AU60" s="19" t="str">
        <f>IF($J60="","",VLOOKUP($J60,'Reference Data - Transport fuel'!$C:$O,AU$4,FALSE))</f>
        <v/>
      </c>
      <c r="AV60" s="19" t="str">
        <f>IF($J60="","",VLOOKUP($J60,'Reference Data - Transport fuel'!$C:$O,AV$4,FALSE))</f>
        <v/>
      </c>
      <c r="AW60" s="19" t="str">
        <f>IF($J60="","",VLOOKUP($J60,'Reference Data - Transport fuel'!$C:$O,AW$4,FALSE))</f>
        <v/>
      </c>
      <c r="AX60" s="19" t="str">
        <f>IF($J60="","",VLOOKUP($J60,'Reference Data - Transport fuel'!$C:$O,AX$4,FALSE))</f>
        <v/>
      </c>
      <c r="AY60" s="19" t="str">
        <f>IF($J60="","",VLOOKUP($J60,'Reference Data - Transport fuel'!$C:$O,AY$4,FALSE))</f>
        <v/>
      </c>
      <c r="AZ60" s="19" t="str">
        <f>IF($J60="","",VLOOKUP($J60,'Reference Data - Transport fuel'!$C:$O,AZ$4,FALSE))</f>
        <v/>
      </c>
      <c r="BA60" s="19" t="str">
        <f>IF($J60="","",VLOOKUP($J60,'Reference Data - Transport fuel'!$C:$O,BA$4,FALSE))</f>
        <v/>
      </c>
      <c r="BB60" s="19" t="str">
        <f>IF($J60="","",VLOOKUP($J60,'Reference Data - Transport fuel'!$C:$O,BB$4,FALSE))</f>
        <v/>
      </c>
      <c r="BC60" s="19" t="str">
        <f>IF($J60="","",VLOOKUP($J60,'Reference Data - Transport fuel'!$C:$O,BC$4,FALSE))</f>
        <v/>
      </c>
      <c r="BD60" s="19"/>
      <c r="BE60" s="19" t="str">
        <f>IF($J60="","",VLOOKUP($J60,'Reference Data - Transport fuel'!$C:$O,BE$4,FALSE))</f>
        <v/>
      </c>
      <c r="BF60" s="19"/>
      <c r="BG60" s="19" t="str">
        <f>IF($J60="","",VLOOKUP($J60,'Reference Data - Transport fuel'!$C:$O,BG$4,FALSE))</f>
        <v/>
      </c>
      <c r="BI60" s="19" t="str">
        <f t="shared" si="13"/>
        <v/>
      </c>
      <c r="BJ60" s="19" t="str">
        <f t="shared" si="14"/>
        <v/>
      </c>
      <c r="BK60" s="19" t="str">
        <f t="shared" si="15"/>
        <v/>
      </c>
      <c r="BL60" s="19" t="str">
        <f t="shared" si="16"/>
        <v/>
      </c>
      <c r="BM60" s="19" t="str">
        <f t="shared" si="17"/>
        <v/>
      </c>
      <c r="BN60" s="19" t="str">
        <f t="shared" si="18"/>
        <v/>
      </c>
      <c r="BO60" s="19" t="str">
        <f t="shared" si="19"/>
        <v/>
      </c>
      <c r="BP60" s="19" t="str">
        <f t="shared" si="20"/>
        <v/>
      </c>
      <c r="BQ60" s="19"/>
      <c r="BR60" s="201" t="str">
        <f t="shared" si="21"/>
        <v/>
      </c>
      <c r="BS60" s="188"/>
      <c r="BT60" s="19" t="str">
        <f t="shared" si="22"/>
        <v/>
      </c>
      <c r="BU60" s="19" t="str">
        <f t="shared" si="23"/>
        <v/>
      </c>
      <c r="BV60" s="188"/>
      <c r="BW60" s="188" t="str">
        <f t="shared" si="24"/>
        <v/>
      </c>
      <c r="BX60" s="188"/>
    </row>
    <row r="61" spans="4:76">
      <c r="D61" s="137"/>
      <c r="E61" s="209"/>
      <c r="J61" s="34"/>
      <c r="K61" s="178"/>
      <c r="L61" s="141"/>
      <c r="P61" s="19" t="str">
        <f>IF($D61="","",VLOOKUP($D61,'Reference Data - Fuel EFs'!$C:$O,P$4,FALSE))</f>
        <v/>
      </c>
      <c r="Q61" s="19" t="str">
        <f>IF($D61="","",VLOOKUP($D61,'Reference Data - Fuel EFs'!$C:$O,Q$4,FALSE))</f>
        <v/>
      </c>
      <c r="R61" s="19" t="str">
        <f>IF($D61="","",VLOOKUP($D61,'Reference Data - Fuel EFs'!$C:$O,R$4,FALSE))</f>
        <v/>
      </c>
      <c r="S61" s="19" t="str">
        <f>IF($D61="","",VLOOKUP($D61,'Reference Data - Fuel EFs'!$C:$O,S$4,FALSE))</f>
        <v/>
      </c>
      <c r="T61" s="19" t="str">
        <f>IF($D61="","",VLOOKUP($D61,'Reference Data - Fuel EFs'!$C:$O,T$4,FALSE))</f>
        <v/>
      </c>
      <c r="U61" s="19" t="str">
        <f>IF($D61="","",VLOOKUP($D61,'Reference Data - Fuel EFs'!$C:$O,U$4,FALSE))</f>
        <v/>
      </c>
      <c r="V61" s="19" t="str">
        <f>IF($D61="","",VLOOKUP($D61,'Reference Data - Fuel EFs'!$C:$O,V$4,FALSE))</f>
        <v/>
      </c>
      <c r="W61" s="19" t="str">
        <f>IF($D61="","",VLOOKUP($D61,'Reference Data - Fuel EFs'!$C:$O,W$4,FALSE))</f>
        <v/>
      </c>
      <c r="X61" s="19" t="str">
        <f>IF($D61="","",VLOOKUP($D61,'Reference Data - Fuel EFs'!$C:$O,X$4,FALSE))</f>
        <v/>
      </c>
      <c r="Y61" s="19"/>
      <c r="Z61" s="19" t="str">
        <f>IF($D61="","",VLOOKUP($D61,'Reference Data - Fuel EFs'!$C:$O,Z$4,FALSE))</f>
        <v/>
      </c>
      <c r="AA61" s="19"/>
      <c r="AB61" s="19" t="str">
        <f>IF($D61="","",VLOOKUP($D61,'Reference Data - Fuel EFs'!$C:$O,AB$4,FALSE))</f>
        <v/>
      </c>
      <c r="AD61" s="19" t="str">
        <f t="shared" si="2"/>
        <v/>
      </c>
      <c r="AE61" s="19" t="str">
        <f t="shared" si="3"/>
        <v/>
      </c>
      <c r="AF61" s="19" t="str">
        <f t="shared" si="4"/>
        <v/>
      </c>
      <c r="AG61" s="19" t="str">
        <f t="shared" si="5"/>
        <v/>
      </c>
      <c r="AH61" s="19" t="str">
        <f t="shared" si="6"/>
        <v/>
      </c>
      <c r="AI61" s="19" t="str">
        <f t="shared" si="7"/>
        <v/>
      </c>
      <c r="AJ61" s="19" t="str">
        <f t="shared" si="8"/>
        <v/>
      </c>
      <c r="AK61" s="19" t="str">
        <f t="shared" si="9"/>
        <v/>
      </c>
      <c r="AL61" s="19" t="str">
        <f t="shared" si="10"/>
        <v/>
      </c>
      <c r="AM61" s="19"/>
      <c r="AN61" s="19" t="str">
        <f t="shared" si="11"/>
        <v/>
      </c>
      <c r="AP61" s="19" t="str">
        <f t="shared" si="12"/>
        <v/>
      </c>
      <c r="AS61" s="16" t="e">
        <f>INDEX('Dropdown menus'!$A$1:$D$6,MATCH($K61,'Dropdown menus'!$A$1:$A$6,0),$AS$6)</f>
        <v>#N/A</v>
      </c>
      <c r="AU61" s="19" t="str">
        <f>IF($J61="","",VLOOKUP($J61,'Reference Data - Transport fuel'!$C:$O,AU$4,FALSE))</f>
        <v/>
      </c>
      <c r="AV61" s="19" t="str">
        <f>IF($J61="","",VLOOKUP($J61,'Reference Data - Transport fuel'!$C:$O,AV$4,FALSE))</f>
        <v/>
      </c>
      <c r="AW61" s="19" t="str">
        <f>IF($J61="","",VLOOKUP($J61,'Reference Data - Transport fuel'!$C:$O,AW$4,FALSE))</f>
        <v/>
      </c>
      <c r="AX61" s="19" t="str">
        <f>IF($J61="","",VLOOKUP($J61,'Reference Data - Transport fuel'!$C:$O,AX$4,FALSE))</f>
        <v/>
      </c>
      <c r="AY61" s="19" t="str">
        <f>IF($J61="","",VLOOKUP($J61,'Reference Data - Transport fuel'!$C:$O,AY$4,FALSE))</f>
        <v/>
      </c>
      <c r="AZ61" s="19" t="str">
        <f>IF($J61="","",VLOOKUP($J61,'Reference Data - Transport fuel'!$C:$O,AZ$4,FALSE))</f>
        <v/>
      </c>
      <c r="BA61" s="19" t="str">
        <f>IF($J61="","",VLOOKUP($J61,'Reference Data - Transport fuel'!$C:$O,BA$4,FALSE))</f>
        <v/>
      </c>
      <c r="BB61" s="19" t="str">
        <f>IF($J61="","",VLOOKUP($J61,'Reference Data - Transport fuel'!$C:$O,BB$4,FALSE))</f>
        <v/>
      </c>
      <c r="BC61" s="19" t="str">
        <f>IF($J61="","",VLOOKUP($J61,'Reference Data - Transport fuel'!$C:$O,BC$4,FALSE))</f>
        <v/>
      </c>
      <c r="BD61" s="19"/>
      <c r="BE61" s="19" t="str">
        <f>IF($J61="","",VLOOKUP($J61,'Reference Data - Transport fuel'!$C:$O,BE$4,FALSE))</f>
        <v/>
      </c>
      <c r="BF61" s="19"/>
      <c r="BG61" s="19" t="str">
        <f>IF($J61="","",VLOOKUP($J61,'Reference Data - Transport fuel'!$C:$O,BG$4,FALSE))</f>
        <v/>
      </c>
      <c r="BI61" s="19" t="str">
        <f t="shared" si="13"/>
        <v/>
      </c>
      <c r="BJ61" s="19" t="str">
        <f t="shared" si="14"/>
        <v/>
      </c>
      <c r="BK61" s="19" t="str">
        <f t="shared" si="15"/>
        <v/>
      </c>
      <c r="BL61" s="19" t="str">
        <f t="shared" si="16"/>
        <v/>
      </c>
      <c r="BM61" s="19" t="str">
        <f t="shared" si="17"/>
        <v/>
      </c>
      <c r="BN61" s="19" t="str">
        <f t="shared" si="18"/>
        <v/>
      </c>
      <c r="BO61" s="19" t="str">
        <f t="shared" si="19"/>
        <v/>
      </c>
      <c r="BP61" s="19" t="str">
        <f t="shared" si="20"/>
        <v/>
      </c>
      <c r="BQ61" s="19"/>
      <c r="BR61" s="201" t="str">
        <f t="shared" si="21"/>
        <v/>
      </c>
      <c r="BS61" s="188"/>
      <c r="BT61" s="19" t="str">
        <f t="shared" si="22"/>
        <v/>
      </c>
      <c r="BU61" s="19" t="str">
        <f t="shared" si="23"/>
        <v/>
      </c>
      <c r="BV61" s="188"/>
      <c r="BW61" s="188" t="str">
        <f t="shared" si="24"/>
        <v/>
      </c>
      <c r="BX61" s="188"/>
    </row>
    <row r="62" spans="4:76">
      <c r="D62" s="137"/>
      <c r="E62" s="209"/>
      <c r="J62" s="34"/>
      <c r="K62" s="178"/>
      <c r="L62" s="141"/>
      <c r="P62" s="19" t="str">
        <f>IF($D62="","",VLOOKUP($D62,'Reference Data - Fuel EFs'!$C:$O,P$4,FALSE))</f>
        <v/>
      </c>
      <c r="Q62" s="19" t="str">
        <f>IF($D62="","",VLOOKUP($D62,'Reference Data - Fuel EFs'!$C:$O,Q$4,FALSE))</f>
        <v/>
      </c>
      <c r="R62" s="19" t="str">
        <f>IF($D62="","",VLOOKUP($D62,'Reference Data - Fuel EFs'!$C:$O,R$4,FALSE))</f>
        <v/>
      </c>
      <c r="S62" s="19" t="str">
        <f>IF($D62="","",VLOOKUP($D62,'Reference Data - Fuel EFs'!$C:$O,S$4,FALSE))</f>
        <v/>
      </c>
      <c r="T62" s="19" t="str">
        <f>IF($D62="","",VLOOKUP($D62,'Reference Data - Fuel EFs'!$C:$O,T$4,FALSE))</f>
        <v/>
      </c>
      <c r="U62" s="19" t="str">
        <f>IF($D62="","",VLOOKUP($D62,'Reference Data - Fuel EFs'!$C:$O,U$4,FALSE))</f>
        <v/>
      </c>
      <c r="V62" s="19" t="str">
        <f>IF($D62="","",VLOOKUP($D62,'Reference Data - Fuel EFs'!$C:$O,V$4,FALSE))</f>
        <v/>
      </c>
      <c r="W62" s="19" t="str">
        <f>IF($D62="","",VLOOKUP($D62,'Reference Data - Fuel EFs'!$C:$O,W$4,FALSE))</f>
        <v/>
      </c>
      <c r="X62" s="19" t="str">
        <f>IF($D62="","",VLOOKUP($D62,'Reference Data - Fuel EFs'!$C:$O,X$4,FALSE))</f>
        <v/>
      </c>
      <c r="Y62" s="19"/>
      <c r="Z62" s="19" t="str">
        <f>IF($D62="","",VLOOKUP($D62,'Reference Data - Fuel EFs'!$C:$O,Z$4,FALSE))</f>
        <v/>
      </c>
      <c r="AA62" s="19"/>
      <c r="AB62" s="19" t="str">
        <f>IF($D62="","",VLOOKUP($D62,'Reference Data - Fuel EFs'!$C:$O,AB$4,FALSE))</f>
        <v/>
      </c>
      <c r="AD62" s="19" t="str">
        <f t="shared" si="2"/>
        <v/>
      </c>
      <c r="AE62" s="19" t="str">
        <f t="shared" si="3"/>
        <v/>
      </c>
      <c r="AF62" s="19" t="str">
        <f t="shared" si="4"/>
        <v/>
      </c>
      <c r="AG62" s="19" t="str">
        <f t="shared" si="5"/>
        <v/>
      </c>
      <c r="AH62" s="19" t="str">
        <f t="shared" si="6"/>
        <v/>
      </c>
      <c r="AI62" s="19" t="str">
        <f t="shared" si="7"/>
        <v/>
      </c>
      <c r="AJ62" s="19" t="str">
        <f t="shared" si="8"/>
        <v/>
      </c>
      <c r="AK62" s="19" t="str">
        <f t="shared" si="9"/>
        <v/>
      </c>
      <c r="AL62" s="19" t="str">
        <f t="shared" si="10"/>
        <v/>
      </c>
      <c r="AM62" s="19"/>
      <c r="AN62" s="19" t="str">
        <f t="shared" si="11"/>
        <v/>
      </c>
      <c r="AP62" s="19" t="str">
        <f t="shared" si="12"/>
        <v/>
      </c>
      <c r="AS62" s="16" t="e">
        <f>INDEX('Dropdown menus'!$A$1:$D$6,MATCH($K62,'Dropdown menus'!$A$1:$A$6,0),$AS$6)</f>
        <v>#N/A</v>
      </c>
      <c r="AU62" s="19" t="str">
        <f>IF($J62="","",VLOOKUP($J62,'Reference Data - Transport fuel'!$C:$O,AU$4,FALSE))</f>
        <v/>
      </c>
      <c r="AV62" s="19" t="str">
        <f>IF($J62="","",VLOOKUP($J62,'Reference Data - Transport fuel'!$C:$O,AV$4,FALSE))</f>
        <v/>
      </c>
      <c r="AW62" s="19" t="str">
        <f>IF($J62="","",VLOOKUP($J62,'Reference Data - Transport fuel'!$C:$O,AW$4,FALSE))</f>
        <v/>
      </c>
      <c r="AX62" s="19" t="str">
        <f>IF($J62="","",VLOOKUP($J62,'Reference Data - Transport fuel'!$C:$O,AX$4,FALSE))</f>
        <v/>
      </c>
      <c r="AY62" s="19" t="str">
        <f>IF($J62="","",VLOOKUP($J62,'Reference Data - Transport fuel'!$C:$O,AY$4,FALSE))</f>
        <v/>
      </c>
      <c r="AZ62" s="19" t="str">
        <f>IF($J62="","",VLOOKUP($J62,'Reference Data - Transport fuel'!$C:$O,AZ$4,FALSE))</f>
        <v/>
      </c>
      <c r="BA62" s="19" t="str">
        <f>IF($J62="","",VLOOKUP($J62,'Reference Data - Transport fuel'!$C:$O,BA$4,FALSE))</f>
        <v/>
      </c>
      <c r="BB62" s="19" t="str">
        <f>IF($J62="","",VLOOKUP($J62,'Reference Data - Transport fuel'!$C:$O,BB$4,FALSE))</f>
        <v/>
      </c>
      <c r="BC62" s="19" t="str">
        <f>IF($J62="","",VLOOKUP($J62,'Reference Data - Transport fuel'!$C:$O,BC$4,FALSE))</f>
        <v/>
      </c>
      <c r="BD62" s="19"/>
      <c r="BE62" s="19" t="str">
        <f>IF($J62="","",VLOOKUP($J62,'Reference Data - Transport fuel'!$C:$O,BE$4,FALSE))</f>
        <v/>
      </c>
      <c r="BF62" s="19"/>
      <c r="BG62" s="19" t="str">
        <f>IF($J62="","",VLOOKUP($J62,'Reference Data - Transport fuel'!$C:$O,BG$4,FALSE))</f>
        <v/>
      </c>
      <c r="BI62" s="19" t="str">
        <f t="shared" si="13"/>
        <v/>
      </c>
      <c r="BJ62" s="19" t="str">
        <f t="shared" si="14"/>
        <v/>
      </c>
      <c r="BK62" s="19" t="str">
        <f t="shared" si="15"/>
        <v/>
      </c>
      <c r="BL62" s="19" t="str">
        <f t="shared" si="16"/>
        <v/>
      </c>
      <c r="BM62" s="19" t="str">
        <f t="shared" si="17"/>
        <v/>
      </c>
      <c r="BN62" s="19" t="str">
        <f t="shared" si="18"/>
        <v/>
      </c>
      <c r="BO62" s="19" t="str">
        <f t="shared" si="19"/>
        <v/>
      </c>
      <c r="BP62" s="19" t="str">
        <f t="shared" si="20"/>
        <v/>
      </c>
      <c r="BQ62" s="19"/>
      <c r="BR62" s="201" t="str">
        <f t="shared" si="21"/>
        <v/>
      </c>
      <c r="BS62" s="188"/>
      <c r="BT62" s="19" t="str">
        <f t="shared" si="22"/>
        <v/>
      </c>
      <c r="BU62" s="19" t="str">
        <f t="shared" si="23"/>
        <v/>
      </c>
      <c r="BV62" s="188"/>
      <c r="BW62" s="188" t="str">
        <f t="shared" si="24"/>
        <v/>
      </c>
      <c r="BX62" s="188"/>
    </row>
    <row r="63" spans="4:76">
      <c r="D63" s="137"/>
      <c r="E63" s="209"/>
      <c r="J63" s="34"/>
      <c r="K63" s="178"/>
      <c r="L63" s="141"/>
      <c r="P63" s="19" t="str">
        <f>IF($D63="","",VLOOKUP($D63,'Reference Data - Fuel EFs'!$C:$O,P$4,FALSE))</f>
        <v/>
      </c>
      <c r="Q63" s="19" t="str">
        <f>IF($D63="","",VLOOKUP($D63,'Reference Data - Fuel EFs'!$C:$O,Q$4,FALSE))</f>
        <v/>
      </c>
      <c r="R63" s="19" t="str">
        <f>IF($D63="","",VLOOKUP($D63,'Reference Data - Fuel EFs'!$C:$O,R$4,FALSE))</f>
        <v/>
      </c>
      <c r="S63" s="19" t="str">
        <f>IF($D63="","",VLOOKUP($D63,'Reference Data - Fuel EFs'!$C:$O,S$4,FALSE))</f>
        <v/>
      </c>
      <c r="T63" s="19" t="str">
        <f>IF($D63="","",VLOOKUP($D63,'Reference Data - Fuel EFs'!$C:$O,T$4,FALSE))</f>
        <v/>
      </c>
      <c r="U63" s="19" t="str">
        <f>IF($D63="","",VLOOKUP($D63,'Reference Data - Fuel EFs'!$C:$O,U$4,FALSE))</f>
        <v/>
      </c>
      <c r="V63" s="19" t="str">
        <f>IF($D63="","",VLOOKUP($D63,'Reference Data - Fuel EFs'!$C:$O,V$4,FALSE))</f>
        <v/>
      </c>
      <c r="W63" s="19" t="str">
        <f>IF($D63="","",VLOOKUP($D63,'Reference Data - Fuel EFs'!$C:$O,W$4,FALSE))</f>
        <v/>
      </c>
      <c r="X63" s="19" t="str">
        <f>IF($D63="","",VLOOKUP($D63,'Reference Data - Fuel EFs'!$C:$O,X$4,FALSE))</f>
        <v/>
      </c>
      <c r="Y63" s="19"/>
      <c r="Z63" s="19" t="str">
        <f>IF($D63="","",VLOOKUP($D63,'Reference Data - Fuel EFs'!$C:$O,Z$4,FALSE))</f>
        <v/>
      </c>
      <c r="AA63" s="19"/>
      <c r="AB63" s="19" t="str">
        <f>IF($D63="","",VLOOKUP($D63,'Reference Data - Fuel EFs'!$C:$O,AB$4,FALSE))</f>
        <v/>
      </c>
      <c r="AD63" s="19" t="str">
        <f t="shared" si="2"/>
        <v/>
      </c>
      <c r="AE63" s="19" t="str">
        <f t="shared" si="3"/>
        <v/>
      </c>
      <c r="AF63" s="19" t="str">
        <f t="shared" si="4"/>
        <v/>
      </c>
      <c r="AG63" s="19" t="str">
        <f t="shared" si="5"/>
        <v/>
      </c>
      <c r="AH63" s="19" t="str">
        <f t="shared" si="6"/>
        <v/>
      </c>
      <c r="AI63" s="19" t="str">
        <f t="shared" si="7"/>
        <v/>
      </c>
      <c r="AJ63" s="19" t="str">
        <f t="shared" si="8"/>
        <v/>
      </c>
      <c r="AK63" s="19" t="str">
        <f t="shared" si="9"/>
        <v/>
      </c>
      <c r="AL63" s="19" t="str">
        <f t="shared" si="10"/>
        <v/>
      </c>
      <c r="AM63" s="19"/>
      <c r="AN63" s="19" t="str">
        <f t="shared" si="11"/>
        <v/>
      </c>
      <c r="AP63" s="19" t="str">
        <f t="shared" si="12"/>
        <v/>
      </c>
      <c r="AS63" s="16" t="e">
        <f>INDEX('Dropdown menus'!$A$1:$D$6,MATCH($K63,'Dropdown menus'!$A$1:$A$6,0),$AS$6)</f>
        <v>#N/A</v>
      </c>
      <c r="AU63" s="19" t="str">
        <f>IF($J63="","",VLOOKUP($J63,'Reference Data - Transport fuel'!$C:$O,AU$4,FALSE))</f>
        <v/>
      </c>
      <c r="AV63" s="19" t="str">
        <f>IF($J63="","",VLOOKUP($J63,'Reference Data - Transport fuel'!$C:$O,AV$4,FALSE))</f>
        <v/>
      </c>
      <c r="AW63" s="19" t="str">
        <f>IF($J63="","",VLOOKUP($J63,'Reference Data - Transport fuel'!$C:$O,AW$4,FALSE))</f>
        <v/>
      </c>
      <c r="AX63" s="19" t="str">
        <f>IF($J63="","",VLOOKUP($J63,'Reference Data - Transport fuel'!$C:$O,AX$4,FALSE))</f>
        <v/>
      </c>
      <c r="AY63" s="19" t="str">
        <f>IF($J63="","",VLOOKUP($J63,'Reference Data - Transport fuel'!$C:$O,AY$4,FALSE))</f>
        <v/>
      </c>
      <c r="AZ63" s="19" t="str">
        <f>IF($J63="","",VLOOKUP($J63,'Reference Data - Transport fuel'!$C:$O,AZ$4,FALSE))</f>
        <v/>
      </c>
      <c r="BA63" s="19" t="str">
        <f>IF($J63="","",VLOOKUP($J63,'Reference Data - Transport fuel'!$C:$O,BA$4,FALSE))</f>
        <v/>
      </c>
      <c r="BB63" s="19" t="str">
        <f>IF($J63="","",VLOOKUP($J63,'Reference Data - Transport fuel'!$C:$O,BB$4,FALSE))</f>
        <v/>
      </c>
      <c r="BC63" s="19" t="str">
        <f>IF($J63="","",VLOOKUP($J63,'Reference Data - Transport fuel'!$C:$O,BC$4,FALSE))</f>
        <v/>
      </c>
      <c r="BD63" s="19"/>
      <c r="BE63" s="19" t="str">
        <f>IF($J63="","",VLOOKUP($J63,'Reference Data - Transport fuel'!$C:$O,BE$4,FALSE))</f>
        <v/>
      </c>
      <c r="BF63" s="19"/>
      <c r="BG63" s="19" t="str">
        <f>IF($J63="","",VLOOKUP($J63,'Reference Data - Transport fuel'!$C:$O,BG$4,FALSE))</f>
        <v/>
      </c>
      <c r="BI63" s="19" t="str">
        <f t="shared" si="13"/>
        <v/>
      </c>
      <c r="BJ63" s="19" t="str">
        <f t="shared" si="14"/>
        <v/>
      </c>
      <c r="BK63" s="19" t="str">
        <f t="shared" si="15"/>
        <v/>
      </c>
      <c r="BL63" s="19" t="str">
        <f t="shared" si="16"/>
        <v/>
      </c>
      <c r="BM63" s="19" t="str">
        <f t="shared" si="17"/>
        <v/>
      </c>
      <c r="BN63" s="19" t="str">
        <f t="shared" si="18"/>
        <v/>
      </c>
      <c r="BO63" s="19" t="str">
        <f t="shared" si="19"/>
        <v/>
      </c>
      <c r="BP63" s="19" t="str">
        <f t="shared" si="20"/>
        <v/>
      </c>
      <c r="BQ63" s="19"/>
      <c r="BR63" s="201" t="str">
        <f t="shared" si="21"/>
        <v/>
      </c>
      <c r="BS63" s="188"/>
      <c r="BT63" s="19" t="str">
        <f t="shared" si="22"/>
        <v/>
      </c>
      <c r="BU63" s="19" t="str">
        <f t="shared" si="23"/>
        <v/>
      </c>
      <c r="BV63" s="188"/>
      <c r="BW63" s="188" t="str">
        <f t="shared" si="24"/>
        <v/>
      </c>
      <c r="BX63" s="188"/>
    </row>
    <row r="64" spans="4:76">
      <c r="D64" s="137"/>
      <c r="E64" s="209"/>
      <c r="J64" s="34"/>
      <c r="K64" s="178"/>
      <c r="L64" s="141"/>
      <c r="P64" s="19" t="str">
        <f>IF($D64="","",VLOOKUP($D64,'Reference Data - Fuel EFs'!$C:$O,P$4,FALSE))</f>
        <v/>
      </c>
      <c r="Q64" s="19" t="str">
        <f>IF($D64="","",VLOOKUP($D64,'Reference Data - Fuel EFs'!$C:$O,Q$4,FALSE))</f>
        <v/>
      </c>
      <c r="R64" s="19" t="str">
        <f>IF($D64="","",VLOOKUP($D64,'Reference Data - Fuel EFs'!$C:$O,R$4,FALSE))</f>
        <v/>
      </c>
      <c r="S64" s="19" t="str">
        <f>IF($D64="","",VLOOKUP($D64,'Reference Data - Fuel EFs'!$C:$O,S$4,FALSE))</f>
        <v/>
      </c>
      <c r="T64" s="19" t="str">
        <f>IF($D64="","",VLOOKUP($D64,'Reference Data - Fuel EFs'!$C:$O,T$4,FALSE))</f>
        <v/>
      </c>
      <c r="U64" s="19" t="str">
        <f>IF($D64="","",VLOOKUP($D64,'Reference Data - Fuel EFs'!$C:$O,U$4,FALSE))</f>
        <v/>
      </c>
      <c r="V64" s="19" t="str">
        <f>IF($D64="","",VLOOKUP($D64,'Reference Data - Fuel EFs'!$C:$O,V$4,FALSE))</f>
        <v/>
      </c>
      <c r="W64" s="19" t="str">
        <f>IF($D64="","",VLOOKUP($D64,'Reference Data - Fuel EFs'!$C:$O,W$4,FALSE))</f>
        <v/>
      </c>
      <c r="X64" s="19" t="str">
        <f>IF($D64="","",VLOOKUP($D64,'Reference Data - Fuel EFs'!$C:$O,X$4,FALSE))</f>
        <v/>
      </c>
      <c r="Y64" s="19"/>
      <c r="Z64" s="19" t="str">
        <f>IF($D64="","",VLOOKUP($D64,'Reference Data - Fuel EFs'!$C:$O,Z$4,FALSE))</f>
        <v/>
      </c>
      <c r="AA64" s="19"/>
      <c r="AB64" s="19" t="str">
        <f>IF($D64="","",VLOOKUP($D64,'Reference Data - Fuel EFs'!$C:$O,AB$4,FALSE))</f>
        <v/>
      </c>
      <c r="AD64" s="19" t="str">
        <f t="shared" si="2"/>
        <v/>
      </c>
      <c r="AE64" s="19" t="str">
        <f t="shared" si="3"/>
        <v/>
      </c>
      <c r="AF64" s="19" t="str">
        <f t="shared" si="4"/>
        <v/>
      </c>
      <c r="AG64" s="19" t="str">
        <f t="shared" si="5"/>
        <v/>
      </c>
      <c r="AH64" s="19" t="str">
        <f t="shared" si="6"/>
        <v/>
      </c>
      <c r="AI64" s="19" t="str">
        <f t="shared" si="7"/>
        <v/>
      </c>
      <c r="AJ64" s="19" t="str">
        <f t="shared" si="8"/>
        <v/>
      </c>
      <c r="AK64" s="19" t="str">
        <f t="shared" si="9"/>
        <v/>
      </c>
      <c r="AL64" s="19" t="str">
        <f t="shared" si="10"/>
        <v/>
      </c>
      <c r="AM64" s="19"/>
      <c r="AN64" s="19" t="str">
        <f t="shared" si="11"/>
        <v/>
      </c>
      <c r="AP64" s="19" t="str">
        <f t="shared" si="12"/>
        <v/>
      </c>
      <c r="AS64" s="16" t="e">
        <f>INDEX('Dropdown menus'!$A$1:$D$6,MATCH($K64,'Dropdown menus'!$A$1:$A$6,0),$AS$6)</f>
        <v>#N/A</v>
      </c>
      <c r="AU64" s="19" t="str">
        <f>IF($J64="","",VLOOKUP($J64,'Reference Data - Transport fuel'!$C:$O,AU$4,FALSE))</f>
        <v/>
      </c>
      <c r="AV64" s="19" t="str">
        <f>IF($J64="","",VLOOKUP($J64,'Reference Data - Transport fuel'!$C:$O,AV$4,FALSE))</f>
        <v/>
      </c>
      <c r="AW64" s="19" t="str">
        <f>IF($J64="","",VLOOKUP($J64,'Reference Data - Transport fuel'!$C:$O,AW$4,FALSE))</f>
        <v/>
      </c>
      <c r="AX64" s="19" t="str">
        <f>IF($J64="","",VLOOKUP($J64,'Reference Data - Transport fuel'!$C:$O,AX$4,FALSE))</f>
        <v/>
      </c>
      <c r="AY64" s="19" t="str">
        <f>IF($J64="","",VLOOKUP($J64,'Reference Data - Transport fuel'!$C:$O,AY$4,FALSE))</f>
        <v/>
      </c>
      <c r="AZ64" s="19" t="str">
        <f>IF($J64="","",VLOOKUP($J64,'Reference Data - Transport fuel'!$C:$O,AZ$4,FALSE))</f>
        <v/>
      </c>
      <c r="BA64" s="19" t="str">
        <f>IF($J64="","",VLOOKUP($J64,'Reference Data - Transport fuel'!$C:$O,BA$4,FALSE))</f>
        <v/>
      </c>
      <c r="BB64" s="19" t="str">
        <f>IF($J64="","",VLOOKUP($J64,'Reference Data - Transport fuel'!$C:$O,BB$4,FALSE))</f>
        <v/>
      </c>
      <c r="BC64" s="19" t="str">
        <f>IF($J64="","",VLOOKUP($J64,'Reference Data - Transport fuel'!$C:$O,BC$4,FALSE))</f>
        <v/>
      </c>
      <c r="BD64" s="19"/>
      <c r="BE64" s="19" t="str">
        <f>IF($J64="","",VLOOKUP($J64,'Reference Data - Transport fuel'!$C:$O,BE$4,FALSE))</f>
        <v/>
      </c>
      <c r="BF64" s="19"/>
      <c r="BG64" s="19" t="str">
        <f>IF($J64="","",VLOOKUP($J64,'Reference Data - Transport fuel'!$C:$O,BG$4,FALSE))</f>
        <v/>
      </c>
      <c r="BI64" s="19" t="str">
        <f t="shared" si="13"/>
        <v/>
      </c>
      <c r="BJ64" s="19" t="str">
        <f t="shared" si="14"/>
        <v/>
      </c>
      <c r="BK64" s="19" t="str">
        <f t="shared" si="15"/>
        <v/>
      </c>
      <c r="BL64" s="19" t="str">
        <f t="shared" si="16"/>
        <v/>
      </c>
      <c r="BM64" s="19" t="str">
        <f t="shared" si="17"/>
        <v/>
      </c>
      <c r="BN64" s="19" t="str">
        <f t="shared" si="18"/>
        <v/>
      </c>
      <c r="BO64" s="19" t="str">
        <f t="shared" si="19"/>
        <v/>
      </c>
      <c r="BP64" s="19" t="str">
        <f t="shared" si="20"/>
        <v/>
      </c>
      <c r="BQ64" s="19"/>
      <c r="BR64" s="201" t="str">
        <f t="shared" si="21"/>
        <v/>
      </c>
      <c r="BS64" s="188"/>
      <c r="BT64" s="19" t="str">
        <f t="shared" si="22"/>
        <v/>
      </c>
      <c r="BU64" s="19" t="str">
        <f t="shared" si="23"/>
        <v/>
      </c>
      <c r="BV64" s="188"/>
      <c r="BW64" s="188" t="str">
        <f t="shared" si="24"/>
        <v/>
      </c>
      <c r="BX64" s="188"/>
    </row>
    <row r="65" spans="4:76">
      <c r="D65" s="137"/>
      <c r="E65" s="209"/>
      <c r="J65" s="34"/>
      <c r="K65" s="178"/>
      <c r="L65" s="141"/>
      <c r="P65" s="19" t="str">
        <f>IF($D65="","",VLOOKUP($D65,'Reference Data - Fuel EFs'!$C:$O,P$4,FALSE))</f>
        <v/>
      </c>
      <c r="Q65" s="19" t="str">
        <f>IF($D65="","",VLOOKUP($D65,'Reference Data - Fuel EFs'!$C:$O,Q$4,FALSE))</f>
        <v/>
      </c>
      <c r="R65" s="19" t="str">
        <f>IF($D65="","",VLOOKUP($D65,'Reference Data - Fuel EFs'!$C:$O,R$4,FALSE))</f>
        <v/>
      </c>
      <c r="S65" s="19" t="str">
        <f>IF($D65="","",VLOOKUP($D65,'Reference Data - Fuel EFs'!$C:$O,S$4,FALSE))</f>
        <v/>
      </c>
      <c r="T65" s="19" t="str">
        <f>IF($D65="","",VLOOKUP($D65,'Reference Data - Fuel EFs'!$C:$O,T$4,FALSE))</f>
        <v/>
      </c>
      <c r="U65" s="19" t="str">
        <f>IF($D65="","",VLOOKUP($D65,'Reference Data - Fuel EFs'!$C:$O,U$4,FALSE))</f>
        <v/>
      </c>
      <c r="V65" s="19" t="str">
        <f>IF($D65="","",VLOOKUP($D65,'Reference Data - Fuel EFs'!$C:$O,V$4,FALSE))</f>
        <v/>
      </c>
      <c r="W65" s="19" t="str">
        <f>IF($D65="","",VLOOKUP($D65,'Reference Data - Fuel EFs'!$C:$O,W$4,FALSE))</f>
        <v/>
      </c>
      <c r="X65" s="19" t="str">
        <f>IF($D65="","",VLOOKUP($D65,'Reference Data - Fuel EFs'!$C:$O,X$4,FALSE))</f>
        <v/>
      </c>
      <c r="Y65" s="19"/>
      <c r="Z65" s="19" t="str">
        <f>IF($D65="","",VLOOKUP($D65,'Reference Data - Fuel EFs'!$C:$O,Z$4,FALSE))</f>
        <v/>
      </c>
      <c r="AA65" s="19"/>
      <c r="AB65" s="19" t="str">
        <f>IF($D65="","",VLOOKUP($D65,'Reference Data - Fuel EFs'!$C:$O,AB$4,FALSE))</f>
        <v/>
      </c>
      <c r="AD65" s="19" t="str">
        <f t="shared" si="2"/>
        <v/>
      </c>
      <c r="AE65" s="19" t="str">
        <f t="shared" si="3"/>
        <v/>
      </c>
      <c r="AF65" s="19" t="str">
        <f t="shared" si="4"/>
        <v/>
      </c>
      <c r="AG65" s="19" t="str">
        <f t="shared" si="5"/>
        <v/>
      </c>
      <c r="AH65" s="19" t="str">
        <f t="shared" si="6"/>
        <v/>
      </c>
      <c r="AI65" s="19" t="str">
        <f t="shared" si="7"/>
        <v/>
      </c>
      <c r="AJ65" s="19" t="str">
        <f t="shared" si="8"/>
        <v/>
      </c>
      <c r="AK65" s="19" t="str">
        <f t="shared" si="9"/>
        <v/>
      </c>
      <c r="AL65" s="19" t="str">
        <f t="shared" si="10"/>
        <v/>
      </c>
      <c r="AM65" s="19"/>
      <c r="AN65" s="19" t="str">
        <f t="shared" si="11"/>
        <v/>
      </c>
      <c r="AP65" s="19" t="str">
        <f t="shared" si="12"/>
        <v/>
      </c>
      <c r="AS65" s="16" t="e">
        <f>INDEX('Dropdown menus'!$A$1:$D$6,MATCH($K65,'Dropdown menus'!$A$1:$A$6,0),$AS$6)</f>
        <v>#N/A</v>
      </c>
      <c r="AU65" s="19" t="str">
        <f>IF($J65="","",VLOOKUP($J65,'Reference Data - Transport fuel'!$C:$O,AU$4,FALSE))</f>
        <v/>
      </c>
      <c r="AV65" s="19" t="str">
        <f>IF($J65="","",VLOOKUP($J65,'Reference Data - Transport fuel'!$C:$O,AV$4,FALSE))</f>
        <v/>
      </c>
      <c r="AW65" s="19" t="str">
        <f>IF($J65="","",VLOOKUP($J65,'Reference Data - Transport fuel'!$C:$O,AW$4,FALSE))</f>
        <v/>
      </c>
      <c r="AX65" s="19" t="str">
        <f>IF($J65="","",VLOOKUP($J65,'Reference Data - Transport fuel'!$C:$O,AX$4,FALSE))</f>
        <v/>
      </c>
      <c r="AY65" s="19" t="str">
        <f>IF($J65="","",VLOOKUP($J65,'Reference Data - Transport fuel'!$C:$O,AY$4,FALSE))</f>
        <v/>
      </c>
      <c r="AZ65" s="19" t="str">
        <f>IF($J65="","",VLOOKUP($J65,'Reference Data - Transport fuel'!$C:$O,AZ$4,FALSE))</f>
        <v/>
      </c>
      <c r="BA65" s="19" t="str">
        <f>IF($J65="","",VLOOKUP($J65,'Reference Data - Transport fuel'!$C:$O,BA$4,FALSE))</f>
        <v/>
      </c>
      <c r="BB65" s="19" t="str">
        <f>IF($J65="","",VLOOKUP($J65,'Reference Data - Transport fuel'!$C:$O,BB$4,FALSE))</f>
        <v/>
      </c>
      <c r="BC65" s="19" t="str">
        <f>IF($J65="","",VLOOKUP($J65,'Reference Data - Transport fuel'!$C:$O,BC$4,FALSE))</f>
        <v/>
      </c>
      <c r="BD65" s="19"/>
      <c r="BE65" s="19" t="str">
        <f>IF($J65="","",VLOOKUP($J65,'Reference Data - Transport fuel'!$C:$O,BE$4,FALSE))</f>
        <v/>
      </c>
      <c r="BF65" s="19"/>
      <c r="BG65" s="19" t="str">
        <f>IF($J65="","",VLOOKUP($J65,'Reference Data - Transport fuel'!$C:$O,BG$4,FALSE))</f>
        <v/>
      </c>
      <c r="BI65" s="19" t="str">
        <f t="shared" si="13"/>
        <v/>
      </c>
      <c r="BJ65" s="19" t="str">
        <f t="shared" si="14"/>
        <v/>
      </c>
      <c r="BK65" s="19" t="str">
        <f t="shared" si="15"/>
        <v/>
      </c>
      <c r="BL65" s="19" t="str">
        <f t="shared" si="16"/>
        <v/>
      </c>
      <c r="BM65" s="19" t="str">
        <f t="shared" si="17"/>
        <v/>
      </c>
      <c r="BN65" s="19" t="str">
        <f t="shared" si="18"/>
        <v/>
      </c>
      <c r="BO65" s="19" t="str">
        <f t="shared" si="19"/>
        <v/>
      </c>
      <c r="BP65" s="19" t="str">
        <f t="shared" si="20"/>
        <v/>
      </c>
      <c r="BQ65" s="19"/>
      <c r="BR65" s="201" t="str">
        <f t="shared" si="21"/>
        <v/>
      </c>
      <c r="BS65" s="188"/>
      <c r="BT65" s="19" t="str">
        <f t="shared" si="22"/>
        <v/>
      </c>
      <c r="BU65" s="19" t="str">
        <f t="shared" si="23"/>
        <v/>
      </c>
      <c r="BV65" s="188"/>
      <c r="BW65" s="188" t="str">
        <f t="shared" si="24"/>
        <v/>
      </c>
      <c r="BX65" s="188"/>
    </row>
    <row r="66" spans="4:76">
      <c r="D66" s="137"/>
      <c r="E66" s="209"/>
      <c r="J66" s="34"/>
      <c r="K66" s="178"/>
      <c r="L66" s="141"/>
      <c r="P66" s="19" t="str">
        <f>IF($D66="","",VLOOKUP($D66,'Reference Data - Fuel EFs'!$C:$O,P$4,FALSE))</f>
        <v/>
      </c>
      <c r="Q66" s="19" t="str">
        <f>IF($D66="","",VLOOKUP($D66,'Reference Data - Fuel EFs'!$C:$O,Q$4,FALSE))</f>
        <v/>
      </c>
      <c r="R66" s="19" t="str">
        <f>IF($D66="","",VLOOKUP($D66,'Reference Data - Fuel EFs'!$C:$O,R$4,FALSE))</f>
        <v/>
      </c>
      <c r="S66" s="19" t="str">
        <f>IF($D66="","",VLOOKUP($D66,'Reference Data - Fuel EFs'!$C:$O,S$4,FALSE))</f>
        <v/>
      </c>
      <c r="T66" s="19" t="str">
        <f>IF($D66="","",VLOOKUP($D66,'Reference Data - Fuel EFs'!$C:$O,T$4,FALSE))</f>
        <v/>
      </c>
      <c r="U66" s="19" t="str">
        <f>IF($D66="","",VLOOKUP($D66,'Reference Data - Fuel EFs'!$C:$O,U$4,FALSE))</f>
        <v/>
      </c>
      <c r="V66" s="19" t="str">
        <f>IF($D66="","",VLOOKUP($D66,'Reference Data - Fuel EFs'!$C:$O,V$4,FALSE))</f>
        <v/>
      </c>
      <c r="W66" s="19" t="str">
        <f>IF($D66="","",VLOOKUP($D66,'Reference Data - Fuel EFs'!$C:$O,W$4,FALSE))</f>
        <v/>
      </c>
      <c r="X66" s="19" t="str">
        <f>IF($D66="","",VLOOKUP($D66,'Reference Data - Fuel EFs'!$C:$O,X$4,FALSE))</f>
        <v/>
      </c>
      <c r="Y66" s="19"/>
      <c r="Z66" s="19" t="str">
        <f>IF($D66="","",VLOOKUP($D66,'Reference Data - Fuel EFs'!$C:$O,Z$4,FALSE))</f>
        <v/>
      </c>
      <c r="AA66" s="19"/>
      <c r="AB66" s="19" t="str">
        <f>IF($D66="","",VLOOKUP($D66,'Reference Data - Fuel EFs'!$C:$O,AB$4,FALSE))</f>
        <v/>
      </c>
      <c r="AD66" s="19" t="str">
        <f t="shared" si="2"/>
        <v/>
      </c>
      <c r="AE66" s="19" t="str">
        <f t="shared" si="3"/>
        <v/>
      </c>
      <c r="AF66" s="19" t="str">
        <f t="shared" si="4"/>
        <v/>
      </c>
      <c r="AG66" s="19" t="str">
        <f t="shared" si="5"/>
        <v/>
      </c>
      <c r="AH66" s="19" t="str">
        <f t="shared" si="6"/>
        <v/>
      </c>
      <c r="AI66" s="19" t="str">
        <f t="shared" si="7"/>
        <v/>
      </c>
      <c r="AJ66" s="19" t="str">
        <f t="shared" si="8"/>
        <v/>
      </c>
      <c r="AK66" s="19" t="str">
        <f t="shared" si="9"/>
        <v/>
      </c>
      <c r="AL66" s="19" t="str">
        <f t="shared" si="10"/>
        <v/>
      </c>
      <c r="AM66" s="19"/>
      <c r="AN66" s="19" t="str">
        <f t="shared" si="11"/>
        <v/>
      </c>
      <c r="AP66" s="19" t="str">
        <f t="shared" si="12"/>
        <v/>
      </c>
      <c r="AS66" s="16" t="e">
        <f>INDEX('Dropdown menus'!$A$1:$D$6,MATCH($K66,'Dropdown menus'!$A$1:$A$6,0),$AS$6)</f>
        <v>#N/A</v>
      </c>
      <c r="AU66" s="19" t="str">
        <f>IF($J66="","",VLOOKUP($J66,'Reference Data - Transport fuel'!$C:$O,AU$4,FALSE))</f>
        <v/>
      </c>
      <c r="AV66" s="19" t="str">
        <f>IF($J66="","",VLOOKUP($J66,'Reference Data - Transport fuel'!$C:$O,AV$4,FALSE))</f>
        <v/>
      </c>
      <c r="AW66" s="19" t="str">
        <f>IF($J66="","",VLOOKUP($J66,'Reference Data - Transport fuel'!$C:$O,AW$4,FALSE))</f>
        <v/>
      </c>
      <c r="AX66" s="19" t="str">
        <f>IF($J66="","",VLOOKUP($J66,'Reference Data - Transport fuel'!$C:$O,AX$4,FALSE))</f>
        <v/>
      </c>
      <c r="AY66" s="19" t="str">
        <f>IF($J66="","",VLOOKUP($J66,'Reference Data - Transport fuel'!$C:$O,AY$4,FALSE))</f>
        <v/>
      </c>
      <c r="AZ66" s="19" t="str">
        <f>IF($J66="","",VLOOKUP($J66,'Reference Data - Transport fuel'!$C:$O,AZ$4,FALSE))</f>
        <v/>
      </c>
      <c r="BA66" s="19" t="str">
        <f>IF($J66="","",VLOOKUP($J66,'Reference Data - Transport fuel'!$C:$O,BA$4,FALSE))</f>
        <v/>
      </c>
      <c r="BB66" s="19" t="str">
        <f>IF($J66="","",VLOOKUP($J66,'Reference Data - Transport fuel'!$C:$O,BB$4,FALSE))</f>
        <v/>
      </c>
      <c r="BC66" s="19" t="str">
        <f>IF($J66="","",VLOOKUP($J66,'Reference Data - Transport fuel'!$C:$O,BC$4,FALSE))</f>
        <v/>
      </c>
      <c r="BD66" s="19"/>
      <c r="BE66" s="19" t="str">
        <f>IF($J66="","",VLOOKUP($J66,'Reference Data - Transport fuel'!$C:$O,BE$4,FALSE))</f>
        <v/>
      </c>
      <c r="BF66" s="19"/>
      <c r="BG66" s="19" t="str">
        <f>IF($J66="","",VLOOKUP($J66,'Reference Data - Transport fuel'!$C:$O,BG$4,FALSE))</f>
        <v/>
      </c>
      <c r="BI66" s="19" t="str">
        <f t="shared" si="13"/>
        <v/>
      </c>
      <c r="BJ66" s="19" t="str">
        <f t="shared" si="14"/>
        <v/>
      </c>
      <c r="BK66" s="19" t="str">
        <f t="shared" si="15"/>
        <v/>
      </c>
      <c r="BL66" s="19" t="str">
        <f t="shared" si="16"/>
        <v/>
      </c>
      <c r="BM66" s="19" t="str">
        <f t="shared" si="17"/>
        <v/>
      </c>
      <c r="BN66" s="19" t="str">
        <f t="shared" si="18"/>
        <v/>
      </c>
      <c r="BO66" s="19" t="str">
        <f t="shared" si="19"/>
        <v/>
      </c>
      <c r="BP66" s="19" t="str">
        <f t="shared" si="20"/>
        <v/>
      </c>
      <c r="BQ66" s="19"/>
      <c r="BR66" s="201" t="str">
        <f t="shared" si="21"/>
        <v/>
      </c>
      <c r="BS66" s="188"/>
      <c r="BT66" s="19" t="str">
        <f t="shared" si="22"/>
        <v/>
      </c>
      <c r="BU66" s="19" t="str">
        <f t="shared" si="23"/>
        <v/>
      </c>
      <c r="BV66" s="188"/>
      <c r="BW66" s="188" t="str">
        <f t="shared" si="24"/>
        <v/>
      </c>
      <c r="BX66" s="188"/>
    </row>
    <row r="67" spans="4:76">
      <c r="D67" s="137"/>
      <c r="E67" s="209"/>
      <c r="J67" s="34"/>
      <c r="K67" s="178"/>
      <c r="L67" s="141"/>
      <c r="P67" s="19" t="str">
        <f>IF($D67="","",VLOOKUP($D67,'Reference Data - Fuel EFs'!$C:$O,P$4,FALSE))</f>
        <v/>
      </c>
      <c r="Q67" s="19" t="str">
        <f>IF($D67="","",VLOOKUP($D67,'Reference Data - Fuel EFs'!$C:$O,Q$4,FALSE))</f>
        <v/>
      </c>
      <c r="R67" s="19" t="str">
        <f>IF($D67="","",VLOOKUP($D67,'Reference Data - Fuel EFs'!$C:$O,R$4,FALSE))</f>
        <v/>
      </c>
      <c r="S67" s="19" t="str">
        <f>IF($D67="","",VLOOKUP($D67,'Reference Data - Fuel EFs'!$C:$O,S$4,FALSE))</f>
        <v/>
      </c>
      <c r="T67" s="19" t="str">
        <f>IF($D67="","",VLOOKUP($D67,'Reference Data - Fuel EFs'!$C:$O,T$4,FALSE))</f>
        <v/>
      </c>
      <c r="U67" s="19" t="str">
        <f>IF($D67="","",VLOOKUP($D67,'Reference Data - Fuel EFs'!$C:$O,U$4,FALSE))</f>
        <v/>
      </c>
      <c r="V67" s="19" t="str">
        <f>IF($D67="","",VLOOKUP($D67,'Reference Data - Fuel EFs'!$C:$O,V$4,FALSE))</f>
        <v/>
      </c>
      <c r="W67" s="19" t="str">
        <f>IF($D67="","",VLOOKUP($D67,'Reference Data - Fuel EFs'!$C:$O,W$4,FALSE))</f>
        <v/>
      </c>
      <c r="X67" s="19" t="str">
        <f>IF($D67="","",VLOOKUP($D67,'Reference Data - Fuel EFs'!$C:$O,X$4,FALSE))</f>
        <v/>
      </c>
      <c r="Y67" s="19"/>
      <c r="Z67" s="19" t="str">
        <f>IF($D67="","",VLOOKUP($D67,'Reference Data - Fuel EFs'!$C:$O,Z$4,FALSE))</f>
        <v/>
      </c>
      <c r="AA67" s="19"/>
      <c r="AB67" s="19" t="str">
        <f>IF($D67="","",VLOOKUP($D67,'Reference Data - Fuel EFs'!$C:$O,AB$4,FALSE))</f>
        <v/>
      </c>
      <c r="AD67" s="19" t="str">
        <f t="shared" si="2"/>
        <v/>
      </c>
      <c r="AE67" s="19" t="str">
        <f t="shared" si="3"/>
        <v/>
      </c>
      <c r="AF67" s="19" t="str">
        <f t="shared" si="4"/>
        <v/>
      </c>
      <c r="AG67" s="19" t="str">
        <f t="shared" si="5"/>
        <v/>
      </c>
      <c r="AH67" s="19" t="str">
        <f t="shared" si="6"/>
        <v/>
      </c>
      <c r="AI67" s="19" t="str">
        <f t="shared" si="7"/>
        <v/>
      </c>
      <c r="AJ67" s="19" t="str">
        <f t="shared" si="8"/>
        <v/>
      </c>
      <c r="AK67" s="19" t="str">
        <f t="shared" si="9"/>
        <v/>
      </c>
      <c r="AL67" s="19" t="str">
        <f t="shared" si="10"/>
        <v/>
      </c>
      <c r="AM67" s="19"/>
      <c r="AN67" s="19" t="str">
        <f t="shared" si="11"/>
        <v/>
      </c>
      <c r="AP67" s="19" t="str">
        <f t="shared" si="12"/>
        <v/>
      </c>
      <c r="AS67" s="16" t="e">
        <f>INDEX('Dropdown menus'!$A$1:$D$6,MATCH($K67,'Dropdown menus'!$A$1:$A$6,0),$AS$6)</f>
        <v>#N/A</v>
      </c>
      <c r="AU67" s="19" t="str">
        <f>IF($J67="","",VLOOKUP($J67,'Reference Data - Transport fuel'!$C:$O,AU$4,FALSE))</f>
        <v/>
      </c>
      <c r="AV67" s="19" t="str">
        <f>IF($J67="","",VLOOKUP($J67,'Reference Data - Transport fuel'!$C:$O,AV$4,FALSE))</f>
        <v/>
      </c>
      <c r="AW67" s="19" t="str">
        <f>IF($J67="","",VLOOKUP($J67,'Reference Data - Transport fuel'!$C:$O,AW$4,FALSE))</f>
        <v/>
      </c>
      <c r="AX67" s="19" t="str">
        <f>IF($J67="","",VLOOKUP($J67,'Reference Data - Transport fuel'!$C:$O,AX$4,FALSE))</f>
        <v/>
      </c>
      <c r="AY67" s="19" t="str">
        <f>IF($J67="","",VLOOKUP($J67,'Reference Data - Transport fuel'!$C:$O,AY$4,FALSE))</f>
        <v/>
      </c>
      <c r="AZ67" s="19" t="str">
        <f>IF($J67="","",VLOOKUP($J67,'Reference Data - Transport fuel'!$C:$O,AZ$4,FALSE))</f>
        <v/>
      </c>
      <c r="BA67" s="19" t="str">
        <f>IF($J67="","",VLOOKUP($J67,'Reference Data - Transport fuel'!$C:$O,BA$4,FALSE))</f>
        <v/>
      </c>
      <c r="BB67" s="19" t="str">
        <f>IF($J67="","",VLOOKUP($J67,'Reference Data - Transport fuel'!$C:$O,BB$4,FALSE))</f>
        <v/>
      </c>
      <c r="BC67" s="19" t="str">
        <f>IF($J67="","",VLOOKUP($J67,'Reference Data - Transport fuel'!$C:$O,BC$4,FALSE))</f>
        <v/>
      </c>
      <c r="BD67" s="19"/>
      <c r="BE67" s="19" t="str">
        <f>IF($J67="","",VLOOKUP($J67,'Reference Data - Transport fuel'!$C:$O,BE$4,FALSE))</f>
        <v/>
      </c>
      <c r="BF67" s="19"/>
      <c r="BG67" s="19" t="str">
        <f>IF($J67="","",VLOOKUP($J67,'Reference Data - Transport fuel'!$C:$O,BG$4,FALSE))</f>
        <v/>
      </c>
      <c r="BI67" s="19" t="str">
        <f t="shared" si="13"/>
        <v/>
      </c>
      <c r="BJ67" s="19" t="str">
        <f t="shared" si="14"/>
        <v/>
      </c>
      <c r="BK67" s="19" t="str">
        <f t="shared" si="15"/>
        <v/>
      </c>
      <c r="BL67" s="19" t="str">
        <f t="shared" si="16"/>
        <v/>
      </c>
      <c r="BM67" s="19" t="str">
        <f t="shared" si="17"/>
        <v/>
      </c>
      <c r="BN67" s="19" t="str">
        <f t="shared" si="18"/>
        <v/>
      </c>
      <c r="BO67" s="19" t="str">
        <f t="shared" si="19"/>
        <v/>
      </c>
      <c r="BP67" s="19" t="str">
        <f t="shared" si="20"/>
        <v/>
      </c>
      <c r="BQ67" s="19"/>
      <c r="BR67" s="201" t="str">
        <f t="shared" si="21"/>
        <v/>
      </c>
      <c r="BS67" s="188"/>
      <c r="BT67" s="19" t="str">
        <f t="shared" si="22"/>
        <v/>
      </c>
      <c r="BU67" s="19" t="str">
        <f t="shared" si="23"/>
        <v/>
      </c>
      <c r="BV67" s="188"/>
      <c r="BW67" s="188" t="str">
        <f t="shared" si="24"/>
        <v/>
      </c>
      <c r="BX67" s="188"/>
    </row>
    <row r="68" spans="4:76">
      <c r="D68" s="137"/>
      <c r="E68" s="209"/>
      <c r="J68" s="34"/>
      <c r="K68" s="178"/>
      <c r="L68" s="141"/>
      <c r="P68" s="19" t="str">
        <f>IF($D68="","",VLOOKUP($D68,'Reference Data - Fuel EFs'!$C:$O,P$4,FALSE))</f>
        <v/>
      </c>
      <c r="Q68" s="19" t="str">
        <f>IF($D68="","",VLOOKUP($D68,'Reference Data - Fuel EFs'!$C:$O,Q$4,FALSE))</f>
        <v/>
      </c>
      <c r="R68" s="19" t="str">
        <f>IF($D68="","",VLOOKUP($D68,'Reference Data - Fuel EFs'!$C:$O,R$4,FALSE))</f>
        <v/>
      </c>
      <c r="S68" s="19" t="str">
        <f>IF($D68="","",VLOOKUP($D68,'Reference Data - Fuel EFs'!$C:$O,S$4,FALSE))</f>
        <v/>
      </c>
      <c r="T68" s="19" t="str">
        <f>IF($D68="","",VLOOKUP($D68,'Reference Data - Fuel EFs'!$C:$O,T$4,FALSE))</f>
        <v/>
      </c>
      <c r="U68" s="19" t="str">
        <f>IF($D68="","",VLOOKUP($D68,'Reference Data - Fuel EFs'!$C:$O,U$4,FALSE))</f>
        <v/>
      </c>
      <c r="V68" s="19" t="str">
        <f>IF($D68="","",VLOOKUP($D68,'Reference Data - Fuel EFs'!$C:$O,V$4,FALSE))</f>
        <v/>
      </c>
      <c r="W68" s="19" t="str">
        <f>IF($D68="","",VLOOKUP($D68,'Reference Data - Fuel EFs'!$C:$O,W$4,FALSE))</f>
        <v/>
      </c>
      <c r="X68" s="19" t="str">
        <f>IF($D68="","",VLOOKUP($D68,'Reference Data - Fuel EFs'!$C:$O,X$4,FALSE))</f>
        <v/>
      </c>
      <c r="Y68" s="19"/>
      <c r="Z68" s="19" t="str">
        <f>IF($D68="","",VLOOKUP($D68,'Reference Data - Fuel EFs'!$C:$O,Z$4,FALSE))</f>
        <v/>
      </c>
      <c r="AA68" s="19"/>
      <c r="AB68" s="19" t="str">
        <f>IF($D68="","",VLOOKUP($D68,'Reference Data - Fuel EFs'!$C:$O,AB$4,FALSE))</f>
        <v/>
      </c>
      <c r="AD68" s="19" t="str">
        <f t="shared" si="2"/>
        <v/>
      </c>
      <c r="AE68" s="19" t="str">
        <f t="shared" si="3"/>
        <v/>
      </c>
      <c r="AF68" s="19" t="str">
        <f t="shared" si="4"/>
        <v/>
      </c>
      <c r="AG68" s="19" t="str">
        <f t="shared" si="5"/>
        <v/>
      </c>
      <c r="AH68" s="19" t="str">
        <f t="shared" si="6"/>
        <v/>
      </c>
      <c r="AI68" s="19" t="str">
        <f t="shared" si="7"/>
        <v/>
      </c>
      <c r="AJ68" s="19" t="str">
        <f t="shared" si="8"/>
        <v/>
      </c>
      <c r="AK68" s="19" t="str">
        <f t="shared" si="9"/>
        <v/>
      </c>
      <c r="AL68" s="19" t="str">
        <f t="shared" si="10"/>
        <v/>
      </c>
      <c r="AM68" s="19"/>
      <c r="AN68" s="19" t="str">
        <f t="shared" si="11"/>
        <v/>
      </c>
      <c r="AP68" s="19" t="str">
        <f t="shared" si="12"/>
        <v/>
      </c>
      <c r="AS68" s="16" t="e">
        <f>INDEX('Dropdown menus'!$A$1:$D$6,MATCH($K68,'Dropdown menus'!$A$1:$A$6,0),$AS$6)</f>
        <v>#N/A</v>
      </c>
      <c r="AU68" s="19" t="str">
        <f>IF($J68="","",VLOOKUP($J68,'Reference Data - Transport fuel'!$C:$O,AU$4,FALSE))</f>
        <v/>
      </c>
      <c r="AV68" s="19" t="str">
        <f>IF($J68="","",VLOOKUP($J68,'Reference Data - Transport fuel'!$C:$O,AV$4,FALSE))</f>
        <v/>
      </c>
      <c r="AW68" s="19" t="str">
        <f>IF($J68="","",VLOOKUP($J68,'Reference Data - Transport fuel'!$C:$O,AW$4,FALSE))</f>
        <v/>
      </c>
      <c r="AX68" s="19" t="str">
        <f>IF($J68="","",VLOOKUP($J68,'Reference Data - Transport fuel'!$C:$O,AX$4,FALSE))</f>
        <v/>
      </c>
      <c r="AY68" s="19" t="str">
        <f>IF($J68="","",VLOOKUP($J68,'Reference Data - Transport fuel'!$C:$O,AY$4,FALSE))</f>
        <v/>
      </c>
      <c r="AZ68" s="19" t="str">
        <f>IF($J68="","",VLOOKUP($J68,'Reference Data - Transport fuel'!$C:$O,AZ$4,FALSE))</f>
        <v/>
      </c>
      <c r="BA68" s="19" t="str">
        <f>IF($J68="","",VLOOKUP($J68,'Reference Data - Transport fuel'!$C:$O,BA$4,FALSE))</f>
        <v/>
      </c>
      <c r="BB68" s="19" t="str">
        <f>IF($J68="","",VLOOKUP($J68,'Reference Data - Transport fuel'!$C:$O,BB$4,FALSE))</f>
        <v/>
      </c>
      <c r="BC68" s="19" t="str">
        <f>IF($J68="","",VLOOKUP($J68,'Reference Data - Transport fuel'!$C:$O,BC$4,FALSE))</f>
        <v/>
      </c>
      <c r="BD68" s="19"/>
      <c r="BE68" s="19" t="str">
        <f>IF($J68="","",VLOOKUP($J68,'Reference Data - Transport fuel'!$C:$O,BE$4,FALSE))</f>
        <v/>
      </c>
      <c r="BF68" s="19"/>
      <c r="BG68" s="19" t="str">
        <f>IF($J68="","",VLOOKUP($J68,'Reference Data - Transport fuel'!$C:$O,BG$4,FALSE))</f>
        <v/>
      </c>
      <c r="BI68" s="19" t="str">
        <f t="shared" si="13"/>
        <v/>
      </c>
      <c r="BJ68" s="19" t="str">
        <f t="shared" si="14"/>
        <v/>
      </c>
      <c r="BK68" s="19" t="str">
        <f t="shared" si="15"/>
        <v/>
      </c>
      <c r="BL68" s="19" t="str">
        <f t="shared" si="16"/>
        <v/>
      </c>
      <c r="BM68" s="19" t="str">
        <f t="shared" si="17"/>
        <v/>
      </c>
      <c r="BN68" s="19" t="str">
        <f t="shared" si="18"/>
        <v/>
      </c>
      <c r="BO68" s="19" t="str">
        <f t="shared" si="19"/>
        <v/>
      </c>
      <c r="BP68" s="19" t="str">
        <f t="shared" si="20"/>
        <v/>
      </c>
      <c r="BQ68" s="19"/>
      <c r="BR68" s="201" t="str">
        <f t="shared" si="21"/>
        <v/>
      </c>
      <c r="BS68" s="188"/>
      <c r="BT68" s="19" t="str">
        <f t="shared" si="22"/>
        <v/>
      </c>
      <c r="BU68" s="19" t="str">
        <f t="shared" si="23"/>
        <v/>
      </c>
      <c r="BV68" s="188"/>
      <c r="BW68" s="188" t="str">
        <f t="shared" si="24"/>
        <v/>
      </c>
      <c r="BX68" s="188"/>
    </row>
    <row r="69" spans="4:76">
      <c r="D69" s="137"/>
      <c r="E69" s="209"/>
      <c r="J69" s="34"/>
      <c r="K69" s="178"/>
      <c r="L69" s="141"/>
      <c r="P69" s="19" t="str">
        <f>IF($D69="","",VLOOKUP($D69,'Reference Data - Fuel EFs'!$C:$O,P$4,FALSE))</f>
        <v/>
      </c>
      <c r="Q69" s="19" t="str">
        <f>IF($D69="","",VLOOKUP($D69,'Reference Data - Fuel EFs'!$C:$O,Q$4,FALSE))</f>
        <v/>
      </c>
      <c r="R69" s="19" t="str">
        <f>IF($D69="","",VLOOKUP($D69,'Reference Data - Fuel EFs'!$C:$O,R$4,FALSE))</f>
        <v/>
      </c>
      <c r="S69" s="19" t="str">
        <f>IF($D69="","",VLOOKUP($D69,'Reference Data - Fuel EFs'!$C:$O,S$4,FALSE))</f>
        <v/>
      </c>
      <c r="T69" s="19" t="str">
        <f>IF($D69="","",VLOOKUP($D69,'Reference Data - Fuel EFs'!$C:$O,T$4,FALSE))</f>
        <v/>
      </c>
      <c r="U69" s="19" t="str">
        <f>IF($D69="","",VLOOKUP($D69,'Reference Data - Fuel EFs'!$C:$O,U$4,FALSE))</f>
        <v/>
      </c>
      <c r="V69" s="19" t="str">
        <f>IF($D69="","",VLOOKUP($D69,'Reference Data - Fuel EFs'!$C:$O,V$4,FALSE))</f>
        <v/>
      </c>
      <c r="W69" s="19" t="str">
        <f>IF($D69="","",VLOOKUP($D69,'Reference Data - Fuel EFs'!$C:$O,W$4,FALSE))</f>
        <v/>
      </c>
      <c r="X69" s="19" t="str">
        <f>IF($D69="","",VLOOKUP($D69,'Reference Data - Fuel EFs'!$C:$O,X$4,FALSE))</f>
        <v/>
      </c>
      <c r="Y69" s="19"/>
      <c r="Z69" s="19" t="str">
        <f>IF($D69="","",VLOOKUP($D69,'Reference Data - Fuel EFs'!$C:$O,Z$4,FALSE))</f>
        <v/>
      </c>
      <c r="AA69" s="19"/>
      <c r="AB69" s="19" t="str">
        <f>IF($D69="","",VLOOKUP($D69,'Reference Data - Fuel EFs'!$C:$O,AB$4,FALSE))</f>
        <v/>
      </c>
      <c r="AD69" s="19" t="str">
        <f t="shared" si="2"/>
        <v/>
      </c>
      <c r="AE69" s="19" t="str">
        <f t="shared" si="3"/>
        <v/>
      </c>
      <c r="AF69" s="19" t="str">
        <f t="shared" si="4"/>
        <v/>
      </c>
      <c r="AG69" s="19" t="str">
        <f t="shared" si="5"/>
        <v/>
      </c>
      <c r="AH69" s="19" t="str">
        <f t="shared" si="6"/>
        <v/>
      </c>
      <c r="AI69" s="19" t="str">
        <f t="shared" si="7"/>
        <v/>
      </c>
      <c r="AJ69" s="19" t="str">
        <f t="shared" si="8"/>
        <v/>
      </c>
      <c r="AK69" s="19" t="str">
        <f t="shared" si="9"/>
        <v/>
      </c>
      <c r="AL69" s="19" t="str">
        <f t="shared" si="10"/>
        <v/>
      </c>
      <c r="AM69" s="19"/>
      <c r="AN69" s="19" t="str">
        <f t="shared" si="11"/>
        <v/>
      </c>
      <c r="AP69" s="19" t="str">
        <f t="shared" si="12"/>
        <v/>
      </c>
      <c r="AS69" s="16" t="e">
        <f>INDEX('Dropdown menus'!$A$1:$D$6,MATCH($K69,'Dropdown menus'!$A$1:$A$6,0),$AS$6)</f>
        <v>#N/A</v>
      </c>
      <c r="AU69" s="19" t="str">
        <f>IF($J69="","",VLOOKUP($J69,'Reference Data - Transport fuel'!$C:$O,AU$4,FALSE))</f>
        <v/>
      </c>
      <c r="AV69" s="19" t="str">
        <f>IF($J69="","",VLOOKUP($J69,'Reference Data - Transport fuel'!$C:$O,AV$4,FALSE))</f>
        <v/>
      </c>
      <c r="AW69" s="19" t="str">
        <f>IF($J69="","",VLOOKUP($J69,'Reference Data - Transport fuel'!$C:$O,AW$4,FALSE))</f>
        <v/>
      </c>
      <c r="AX69" s="19" t="str">
        <f>IF($J69="","",VLOOKUP($J69,'Reference Data - Transport fuel'!$C:$O,AX$4,FALSE))</f>
        <v/>
      </c>
      <c r="AY69" s="19" t="str">
        <f>IF($J69="","",VLOOKUP($J69,'Reference Data - Transport fuel'!$C:$O,AY$4,FALSE))</f>
        <v/>
      </c>
      <c r="AZ69" s="19" t="str">
        <f>IF($J69="","",VLOOKUP($J69,'Reference Data - Transport fuel'!$C:$O,AZ$4,FALSE))</f>
        <v/>
      </c>
      <c r="BA69" s="19" t="str">
        <f>IF($J69="","",VLOOKUP($J69,'Reference Data - Transport fuel'!$C:$O,BA$4,FALSE))</f>
        <v/>
      </c>
      <c r="BB69" s="19" t="str">
        <f>IF($J69="","",VLOOKUP($J69,'Reference Data - Transport fuel'!$C:$O,BB$4,FALSE))</f>
        <v/>
      </c>
      <c r="BC69" s="19" t="str">
        <f>IF($J69="","",VLOOKUP($J69,'Reference Data - Transport fuel'!$C:$O,BC$4,FALSE))</f>
        <v/>
      </c>
      <c r="BD69" s="19"/>
      <c r="BE69" s="19" t="str">
        <f>IF($J69="","",VLOOKUP($J69,'Reference Data - Transport fuel'!$C:$O,BE$4,FALSE))</f>
        <v/>
      </c>
      <c r="BF69" s="19"/>
      <c r="BG69" s="19" t="str">
        <f>IF($J69="","",VLOOKUP($J69,'Reference Data - Transport fuel'!$C:$O,BG$4,FALSE))</f>
        <v/>
      </c>
      <c r="BI69" s="19" t="str">
        <f t="shared" si="13"/>
        <v/>
      </c>
      <c r="BJ69" s="19" t="str">
        <f t="shared" si="14"/>
        <v/>
      </c>
      <c r="BK69" s="19" t="str">
        <f t="shared" si="15"/>
        <v/>
      </c>
      <c r="BL69" s="19" t="str">
        <f t="shared" si="16"/>
        <v/>
      </c>
      <c r="BM69" s="19" t="str">
        <f t="shared" si="17"/>
        <v/>
      </c>
      <c r="BN69" s="19" t="str">
        <f t="shared" si="18"/>
        <v/>
      </c>
      <c r="BO69" s="19" t="str">
        <f t="shared" si="19"/>
        <v/>
      </c>
      <c r="BP69" s="19" t="str">
        <f t="shared" si="20"/>
        <v/>
      </c>
      <c r="BQ69" s="19"/>
      <c r="BR69" s="201" t="str">
        <f t="shared" si="21"/>
        <v/>
      </c>
      <c r="BS69" s="188"/>
      <c r="BT69" s="19" t="str">
        <f t="shared" si="22"/>
        <v/>
      </c>
      <c r="BU69" s="19" t="str">
        <f t="shared" si="23"/>
        <v/>
      </c>
      <c r="BV69" s="188"/>
      <c r="BW69" s="188" t="str">
        <f t="shared" si="24"/>
        <v/>
      </c>
      <c r="BX69" s="188"/>
    </row>
    <row r="70" spans="4:76">
      <c r="D70" s="137"/>
      <c r="E70" s="209"/>
      <c r="J70" s="34"/>
      <c r="K70" s="178"/>
      <c r="L70" s="141"/>
      <c r="P70" s="19" t="str">
        <f>IF($D70="","",VLOOKUP($D70,'Reference Data - Fuel EFs'!$C:$O,P$4,FALSE))</f>
        <v/>
      </c>
      <c r="Q70" s="19" t="str">
        <f>IF($D70="","",VLOOKUP($D70,'Reference Data - Fuel EFs'!$C:$O,Q$4,FALSE))</f>
        <v/>
      </c>
      <c r="R70" s="19" t="str">
        <f>IF($D70="","",VLOOKUP($D70,'Reference Data - Fuel EFs'!$C:$O,R$4,FALSE))</f>
        <v/>
      </c>
      <c r="S70" s="19" t="str">
        <f>IF($D70="","",VLOOKUP($D70,'Reference Data - Fuel EFs'!$C:$O,S$4,FALSE))</f>
        <v/>
      </c>
      <c r="T70" s="19" t="str">
        <f>IF($D70="","",VLOOKUP($D70,'Reference Data - Fuel EFs'!$C:$O,T$4,FALSE))</f>
        <v/>
      </c>
      <c r="U70" s="19" t="str">
        <f>IF($D70="","",VLOOKUP($D70,'Reference Data - Fuel EFs'!$C:$O,U$4,FALSE))</f>
        <v/>
      </c>
      <c r="V70" s="19" t="str">
        <f>IF($D70="","",VLOOKUP($D70,'Reference Data - Fuel EFs'!$C:$O,V$4,FALSE))</f>
        <v/>
      </c>
      <c r="W70" s="19" t="str">
        <f>IF($D70="","",VLOOKUP($D70,'Reference Data - Fuel EFs'!$C:$O,W$4,FALSE))</f>
        <v/>
      </c>
      <c r="X70" s="19" t="str">
        <f>IF($D70="","",VLOOKUP($D70,'Reference Data - Fuel EFs'!$C:$O,X$4,FALSE))</f>
        <v/>
      </c>
      <c r="Y70" s="19"/>
      <c r="Z70" s="19" t="str">
        <f>IF($D70="","",VLOOKUP($D70,'Reference Data - Fuel EFs'!$C:$O,Z$4,FALSE))</f>
        <v/>
      </c>
      <c r="AA70" s="19"/>
      <c r="AB70" s="19" t="str">
        <f>IF($D70="","",VLOOKUP($D70,'Reference Data - Fuel EFs'!$C:$O,AB$4,FALSE))</f>
        <v/>
      </c>
      <c r="AD70" s="19" t="str">
        <f t="shared" si="2"/>
        <v/>
      </c>
      <c r="AE70" s="19" t="str">
        <f t="shared" si="3"/>
        <v/>
      </c>
      <c r="AF70" s="19" t="str">
        <f t="shared" si="4"/>
        <v/>
      </c>
      <c r="AG70" s="19" t="str">
        <f t="shared" si="5"/>
        <v/>
      </c>
      <c r="AH70" s="19" t="str">
        <f t="shared" si="6"/>
        <v/>
      </c>
      <c r="AI70" s="19" t="str">
        <f t="shared" si="7"/>
        <v/>
      </c>
      <c r="AJ70" s="19" t="str">
        <f t="shared" si="8"/>
        <v/>
      </c>
      <c r="AK70" s="19" t="str">
        <f t="shared" si="9"/>
        <v/>
      </c>
      <c r="AL70" s="19" t="str">
        <f t="shared" si="10"/>
        <v/>
      </c>
      <c r="AM70" s="19"/>
      <c r="AN70" s="19" t="str">
        <f t="shared" si="11"/>
        <v/>
      </c>
      <c r="AP70" s="19" t="str">
        <f t="shared" si="12"/>
        <v/>
      </c>
      <c r="AS70" s="16" t="e">
        <f>INDEX('Dropdown menus'!$A$1:$D$6,MATCH($K70,'Dropdown menus'!$A$1:$A$6,0),$AS$6)</f>
        <v>#N/A</v>
      </c>
      <c r="AU70" s="19" t="str">
        <f>IF($J70="","",VLOOKUP($J70,'Reference Data - Transport fuel'!$C:$O,AU$4,FALSE))</f>
        <v/>
      </c>
      <c r="AV70" s="19" t="str">
        <f>IF($J70="","",VLOOKUP($J70,'Reference Data - Transport fuel'!$C:$O,AV$4,FALSE))</f>
        <v/>
      </c>
      <c r="AW70" s="19" t="str">
        <f>IF($J70="","",VLOOKUP($J70,'Reference Data - Transport fuel'!$C:$O,AW$4,FALSE))</f>
        <v/>
      </c>
      <c r="AX70" s="19" t="str">
        <f>IF($J70="","",VLOOKUP($J70,'Reference Data - Transport fuel'!$C:$O,AX$4,FALSE))</f>
        <v/>
      </c>
      <c r="AY70" s="19" t="str">
        <f>IF($J70="","",VLOOKUP($J70,'Reference Data - Transport fuel'!$C:$O,AY$4,FALSE))</f>
        <v/>
      </c>
      <c r="AZ70" s="19" t="str">
        <f>IF($J70="","",VLOOKUP($J70,'Reference Data - Transport fuel'!$C:$O,AZ$4,FALSE))</f>
        <v/>
      </c>
      <c r="BA70" s="19" t="str">
        <f>IF($J70="","",VLOOKUP($J70,'Reference Data - Transport fuel'!$C:$O,BA$4,FALSE))</f>
        <v/>
      </c>
      <c r="BB70" s="19" t="str">
        <f>IF($J70="","",VLOOKUP($J70,'Reference Data - Transport fuel'!$C:$O,BB$4,FALSE))</f>
        <v/>
      </c>
      <c r="BC70" s="19" t="str">
        <f>IF($J70="","",VLOOKUP($J70,'Reference Data - Transport fuel'!$C:$O,BC$4,FALSE))</f>
        <v/>
      </c>
      <c r="BD70" s="19"/>
      <c r="BE70" s="19" t="str">
        <f>IF($J70="","",VLOOKUP($J70,'Reference Data - Transport fuel'!$C:$O,BE$4,FALSE))</f>
        <v/>
      </c>
      <c r="BF70" s="19"/>
      <c r="BG70" s="19" t="str">
        <f>IF($J70="","",VLOOKUP($J70,'Reference Data - Transport fuel'!$C:$O,BG$4,FALSE))</f>
        <v/>
      </c>
      <c r="BI70" s="19" t="str">
        <f t="shared" si="13"/>
        <v/>
      </c>
      <c r="BJ70" s="19" t="str">
        <f t="shared" si="14"/>
        <v/>
      </c>
      <c r="BK70" s="19" t="str">
        <f t="shared" si="15"/>
        <v/>
      </c>
      <c r="BL70" s="19" t="str">
        <f t="shared" si="16"/>
        <v/>
      </c>
      <c r="BM70" s="19" t="str">
        <f t="shared" si="17"/>
        <v/>
      </c>
      <c r="BN70" s="19" t="str">
        <f t="shared" si="18"/>
        <v/>
      </c>
      <c r="BO70" s="19" t="str">
        <f t="shared" si="19"/>
        <v/>
      </c>
      <c r="BP70" s="19" t="str">
        <f t="shared" si="20"/>
        <v/>
      </c>
      <c r="BQ70" s="19"/>
      <c r="BR70" s="201" t="str">
        <f t="shared" si="21"/>
        <v/>
      </c>
      <c r="BS70" s="188"/>
      <c r="BT70" s="19" t="str">
        <f t="shared" si="22"/>
        <v/>
      </c>
      <c r="BU70" s="19" t="str">
        <f t="shared" si="23"/>
        <v/>
      </c>
      <c r="BV70" s="188"/>
      <c r="BW70" s="188" t="str">
        <f t="shared" si="24"/>
        <v/>
      </c>
      <c r="BX70" s="188"/>
    </row>
    <row r="71" spans="4:76">
      <c r="D71" s="137"/>
      <c r="E71" s="209"/>
      <c r="J71" s="34"/>
      <c r="K71" s="178"/>
      <c r="L71" s="141"/>
      <c r="P71" s="19" t="str">
        <f>IF($D71="","",VLOOKUP($D71,'Reference Data - Fuel EFs'!$C:$O,P$4,FALSE))</f>
        <v/>
      </c>
      <c r="Q71" s="19" t="str">
        <f>IF($D71="","",VLOOKUP($D71,'Reference Data - Fuel EFs'!$C:$O,Q$4,FALSE))</f>
        <v/>
      </c>
      <c r="R71" s="19" t="str">
        <f>IF($D71="","",VLOOKUP($D71,'Reference Data - Fuel EFs'!$C:$O,R$4,FALSE))</f>
        <v/>
      </c>
      <c r="S71" s="19" t="str">
        <f>IF($D71="","",VLOOKUP($D71,'Reference Data - Fuel EFs'!$C:$O,S$4,FALSE))</f>
        <v/>
      </c>
      <c r="T71" s="19" t="str">
        <f>IF($D71="","",VLOOKUP($D71,'Reference Data - Fuel EFs'!$C:$O,T$4,FALSE))</f>
        <v/>
      </c>
      <c r="U71" s="19" t="str">
        <f>IF($D71="","",VLOOKUP($D71,'Reference Data - Fuel EFs'!$C:$O,U$4,FALSE))</f>
        <v/>
      </c>
      <c r="V71" s="19" t="str">
        <f>IF($D71="","",VLOOKUP($D71,'Reference Data - Fuel EFs'!$C:$O,V$4,FALSE))</f>
        <v/>
      </c>
      <c r="W71" s="19" t="str">
        <f>IF($D71="","",VLOOKUP($D71,'Reference Data - Fuel EFs'!$C:$O,W$4,FALSE))</f>
        <v/>
      </c>
      <c r="X71" s="19" t="str">
        <f>IF($D71="","",VLOOKUP($D71,'Reference Data - Fuel EFs'!$C:$O,X$4,FALSE))</f>
        <v/>
      </c>
      <c r="Y71" s="19"/>
      <c r="Z71" s="19" t="str">
        <f>IF($D71="","",VLOOKUP($D71,'Reference Data - Fuel EFs'!$C:$O,Z$4,FALSE))</f>
        <v/>
      </c>
      <c r="AA71" s="19"/>
      <c r="AB71" s="19" t="str">
        <f>IF($D71="","",VLOOKUP($D71,'Reference Data - Fuel EFs'!$C:$O,AB$4,FALSE))</f>
        <v/>
      </c>
      <c r="AD71" s="19" t="str">
        <f t="shared" si="2"/>
        <v/>
      </c>
      <c r="AE71" s="19" t="str">
        <f t="shared" si="3"/>
        <v/>
      </c>
      <c r="AF71" s="19" t="str">
        <f t="shared" si="4"/>
        <v/>
      </c>
      <c r="AG71" s="19" t="str">
        <f t="shared" si="5"/>
        <v/>
      </c>
      <c r="AH71" s="19" t="str">
        <f t="shared" si="6"/>
        <v/>
      </c>
      <c r="AI71" s="19" t="str">
        <f t="shared" si="7"/>
        <v/>
      </c>
      <c r="AJ71" s="19" t="str">
        <f t="shared" si="8"/>
        <v/>
      </c>
      <c r="AK71" s="19" t="str">
        <f t="shared" si="9"/>
        <v/>
      </c>
      <c r="AL71" s="19" t="str">
        <f t="shared" si="10"/>
        <v/>
      </c>
      <c r="AM71" s="19"/>
      <c r="AN71" s="19" t="str">
        <f t="shared" si="11"/>
        <v/>
      </c>
      <c r="AP71" s="19" t="str">
        <f t="shared" si="12"/>
        <v/>
      </c>
      <c r="AS71" s="16" t="e">
        <f>INDEX('Dropdown menus'!$A$1:$D$6,MATCH($K71,'Dropdown menus'!$A$1:$A$6,0),$AS$6)</f>
        <v>#N/A</v>
      </c>
      <c r="AU71" s="19" t="str">
        <f>IF($J71="","",VLOOKUP($J71,'Reference Data - Transport fuel'!$C:$O,AU$4,FALSE))</f>
        <v/>
      </c>
      <c r="AV71" s="19" t="str">
        <f>IF($J71="","",VLOOKUP($J71,'Reference Data - Transport fuel'!$C:$O,AV$4,FALSE))</f>
        <v/>
      </c>
      <c r="AW71" s="19" t="str">
        <f>IF($J71="","",VLOOKUP($J71,'Reference Data - Transport fuel'!$C:$O,AW$4,FALSE))</f>
        <v/>
      </c>
      <c r="AX71" s="19" t="str">
        <f>IF($J71="","",VLOOKUP($J71,'Reference Data - Transport fuel'!$C:$O,AX$4,FALSE))</f>
        <v/>
      </c>
      <c r="AY71" s="19" t="str">
        <f>IF($J71="","",VLOOKUP($J71,'Reference Data - Transport fuel'!$C:$O,AY$4,FALSE))</f>
        <v/>
      </c>
      <c r="AZ71" s="19" t="str">
        <f>IF($J71="","",VLOOKUP($J71,'Reference Data - Transport fuel'!$C:$O,AZ$4,FALSE))</f>
        <v/>
      </c>
      <c r="BA71" s="19" t="str">
        <f>IF($J71="","",VLOOKUP($J71,'Reference Data - Transport fuel'!$C:$O,BA$4,FALSE))</f>
        <v/>
      </c>
      <c r="BB71" s="19" t="str">
        <f>IF($J71="","",VLOOKUP($J71,'Reference Data - Transport fuel'!$C:$O,BB$4,FALSE))</f>
        <v/>
      </c>
      <c r="BC71" s="19" t="str">
        <f>IF($J71="","",VLOOKUP($J71,'Reference Data - Transport fuel'!$C:$O,BC$4,FALSE))</f>
        <v/>
      </c>
      <c r="BD71" s="19"/>
      <c r="BE71" s="19" t="str">
        <f>IF($J71="","",VLOOKUP($J71,'Reference Data - Transport fuel'!$C:$O,BE$4,FALSE))</f>
        <v/>
      </c>
      <c r="BF71" s="19"/>
      <c r="BG71" s="19" t="str">
        <f>IF($J71="","",VLOOKUP($J71,'Reference Data - Transport fuel'!$C:$O,BG$4,FALSE))</f>
        <v/>
      </c>
      <c r="BI71" s="19" t="str">
        <f t="shared" si="13"/>
        <v/>
      </c>
      <c r="BJ71" s="19" t="str">
        <f t="shared" si="14"/>
        <v/>
      </c>
      <c r="BK71" s="19" t="str">
        <f t="shared" si="15"/>
        <v/>
      </c>
      <c r="BL71" s="19" t="str">
        <f t="shared" si="16"/>
        <v/>
      </c>
      <c r="BM71" s="19" t="str">
        <f t="shared" si="17"/>
        <v/>
      </c>
      <c r="BN71" s="19" t="str">
        <f t="shared" si="18"/>
        <v/>
      </c>
      <c r="BO71" s="19" t="str">
        <f t="shared" si="19"/>
        <v/>
      </c>
      <c r="BP71" s="19" t="str">
        <f t="shared" si="20"/>
        <v/>
      </c>
      <c r="BQ71" s="19"/>
      <c r="BR71" s="201" t="str">
        <f t="shared" si="21"/>
        <v/>
      </c>
      <c r="BS71" s="188"/>
      <c r="BT71" s="19" t="str">
        <f t="shared" si="22"/>
        <v/>
      </c>
      <c r="BU71" s="19" t="str">
        <f t="shared" si="23"/>
        <v/>
      </c>
      <c r="BV71" s="188"/>
      <c r="BW71" s="188" t="str">
        <f t="shared" si="24"/>
        <v/>
      </c>
      <c r="BX71" s="188"/>
    </row>
    <row r="72" spans="4:76">
      <c r="D72" s="137"/>
      <c r="E72" s="209"/>
      <c r="J72" s="34"/>
      <c r="K72" s="178"/>
      <c r="L72" s="141"/>
      <c r="P72" s="19" t="str">
        <f>IF($D72="","",VLOOKUP($D72,'Reference Data - Fuel EFs'!$C:$O,P$4,FALSE))</f>
        <v/>
      </c>
      <c r="Q72" s="19" t="str">
        <f>IF($D72="","",VLOOKUP($D72,'Reference Data - Fuel EFs'!$C:$O,Q$4,FALSE))</f>
        <v/>
      </c>
      <c r="R72" s="19" t="str">
        <f>IF($D72="","",VLOOKUP($D72,'Reference Data - Fuel EFs'!$C:$O,R$4,FALSE))</f>
        <v/>
      </c>
      <c r="S72" s="19" t="str">
        <f>IF($D72="","",VLOOKUP($D72,'Reference Data - Fuel EFs'!$C:$O,S$4,FALSE))</f>
        <v/>
      </c>
      <c r="T72" s="19" t="str">
        <f>IF($D72="","",VLOOKUP($D72,'Reference Data - Fuel EFs'!$C:$O,T$4,FALSE))</f>
        <v/>
      </c>
      <c r="U72" s="19" t="str">
        <f>IF($D72="","",VLOOKUP($D72,'Reference Data - Fuel EFs'!$C:$O,U$4,FALSE))</f>
        <v/>
      </c>
      <c r="V72" s="19" t="str">
        <f>IF($D72="","",VLOOKUP($D72,'Reference Data - Fuel EFs'!$C:$O,V$4,FALSE))</f>
        <v/>
      </c>
      <c r="W72" s="19" t="str">
        <f>IF($D72="","",VLOOKUP($D72,'Reference Data - Fuel EFs'!$C:$O,W$4,FALSE))</f>
        <v/>
      </c>
      <c r="X72" s="19" t="str">
        <f>IF($D72="","",VLOOKUP($D72,'Reference Data - Fuel EFs'!$C:$O,X$4,FALSE))</f>
        <v/>
      </c>
      <c r="Y72" s="19"/>
      <c r="Z72" s="19" t="str">
        <f>IF($D72="","",VLOOKUP($D72,'Reference Data - Fuel EFs'!$C:$O,Z$4,FALSE))</f>
        <v/>
      </c>
      <c r="AA72" s="19"/>
      <c r="AB72" s="19" t="str">
        <f>IF($D72="","",VLOOKUP($D72,'Reference Data - Fuel EFs'!$C:$O,AB$4,FALSE))</f>
        <v/>
      </c>
      <c r="AD72" s="19" t="str">
        <f t="shared" ref="AD72:AD106" si="25">IF($D72="","",($E72*P72)-AN72)</f>
        <v/>
      </c>
      <c r="AE72" s="19" t="str">
        <f t="shared" ref="AE72:AE106" si="26">IF($D72="","",IF(Z72="Yes",0,$E72*Q72))</f>
        <v/>
      </c>
      <c r="AF72" s="19" t="str">
        <f t="shared" ref="AF72:AF106" si="27">IF($D72="","",$E72*R72)</f>
        <v/>
      </c>
      <c r="AG72" s="19" t="str">
        <f t="shared" ref="AG72:AG106" si="28">IF($D72="","",$E72*S72)</f>
        <v/>
      </c>
      <c r="AH72" s="19" t="str">
        <f t="shared" ref="AH72:AH106" si="29">IF($D72="","",$E72*T72)</f>
        <v/>
      </c>
      <c r="AI72" s="19" t="str">
        <f t="shared" ref="AI72:AI106" si="30">IF($D72="","",$E72*U72)</f>
        <v/>
      </c>
      <c r="AJ72" s="19" t="str">
        <f t="shared" ref="AJ72:AJ106" si="31">IF($D72="","",$E72*V72)</f>
        <v/>
      </c>
      <c r="AK72" s="19" t="str">
        <f t="shared" ref="AK72:AK106" si="32">IF($D72="","",$E72*W72)</f>
        <v/>
      </c>
      <c r="AL72" s="19" t="str">
        <f t="shared" ref="AL72:AL106" si="33">IF($D72="","",$E72*X72)</f>
        <v/>
      </c>
      <c r="AM72" s="19"/>
      <c r="AN72" s="19" t="str">
        <f t="shared" ref="AN72:AN106" si="34">IF($D72="","",IF(Z72="Yes",Q72*E72,0))</f>
        <v/>
      </c>
      <c r="AP72" s="19" t="str">
        <f t="shared" ref="AP72:AP106" si="35">IF($D72="","",AB72*E72)</f>
        <v/>
      </c>
      <c r="AS72" s="16" t="e">
        <f>INDEX('Dropdown menus'!$A$1:$D$6,MATCH($K72,'Dropdown menus'!$A$1:$A$6,0),$AS$6)</f>
        <v>#N/A</v>
      </c>
      <c r="AU72" s="19" t="str">
        <f>IF($J72="","",VLOOKUP($J72,'Reference Data - Transport fuel'!$C:$O,AU$4,FALSE))</f>
        <v/>
      </c>
      <c r="AV72" s="19" t="str">
        <f>IF($J72="","",VLOOKUP($J72,'Reference Data - Transport fuel'!$C:$O,AV$4,FALSE))</f>
        <v/>
      </c>
      <c r="AW72" s="19" t="str">
        <f>IF($J72="","",VLOOKUP($J72,'Reference Data - Transport fuel'!$C:$O,AW$4,FALSE))</f>
        <v/>
      </c>
      <c r="AX72" s="19" t="str">
        <f>IF($J72="","",VLOOKUP($J72,'Reference Data - Transport fuel'!$C:$O,AX$4,FALSE))</f>
        <v/>
      </c>
      <c r="AY72" s="19" t="str">
        <f>IF($J72="","",VLOOKUP($J72,'Reference Data - Transport fuel'!$C:$O,AY$4,FALSE))</f>
        <v/>
      </c>
      <c r="AZ72" s="19" t="str">
        <f>IF($J72="","",VLOOKUP($J72,'Reference Data - Transport fuel'!$C:$O,AZ$4,FALSE))</f>
        <v/>
      </c>
      <c r="BA72" s="19" t="str">
        <f>IF($J72="","",VLOOKUP($J72,'Reference Data - Transport fuel'!$C:$O,BA$4,FALSE))</f>
        <v/>
      </c>
      <c r="BB72" s="19" t="str">
        <f>IF($J72="","",VLOOKUP($J72,'Reference Data - Transport fuel'!$C:$O,BB$4,FALSE))</f>
        <v/>
      </c>
      <c r="BC72" s="19" t="str">
        <f>IF($J72="","",VLOOKUP($J72,'Reference Data - Transport fuel'!$C:$O,BC$4,FALSE))</f>
        <v/>
      </c>
      <c r="BD72" s="19"/>
      <c r="BE72" s="19" t="str">
        <f>IF($J72="","",VLOOKUP($J72,'Reference Data - Transport fuel'!$C:$O,BE$4,FALSE))</f>
        <v/>
      </c>
      <c r="BF72" s="19"/>
      <c r="BG72" s="19" t="str">
        <f>IF($J72="","",VLOOKUP($J72,'Reference Data - Transport fuel'!$C:$O,BG$4,FALSE))</f>
        <v/>
      </c>
      <c r="BI72" s="19" t="str">
        <f t="shared" ref="BI72:BI106" si="36">IF($J72="","",IF($AS72=1,(AU72*$L72)-BR72,""))</f>
        <v/>
      </c>
      <c r="BJ72" s="19" t="str">
        <f t="shared" ref="BJ72:BJ106" si="37">IF($J72="","",IF($AS72=1,IF(BE72="Yes",0,AV72*$L72),""))</f>
        <v/>
      </c>
      <c r="BK72" s="19" t="str">
        <f t="shared" ref="BK72:BK106" si="38">IF($J72="","",IF($AS72=1,AW72*$L72,""))</f>
        <v/>
      </c>
      <c r="BL72" s="19" t="str">
        <f t="shared" ref="BL72:BL106" si="39">IF($J72="","",IF($AS72=1,AX72*$L72,""))</f>
        <v/>
      </c>
      <c r="BM72" s="19" t="str">
        <f t="shared" ref="BM72:BM106" si="40">IF($J72="","",IF($AS72=1,AY72*$L72,""))</f>
        <v/>
      </c>
      <c r="BN72" s="19" t="str">
        <f t="shared" ref="BN72:BN106" si="41">IF($J72="","",IF($AS72=1,AZ72*$L72,""))</f>
        <v/>
      </c>
      <c r="BO72" s="19" t="str">
        <f t="shared" ref="BO72:BO106" si="42">IF($J72="","",IF($AS72=1,BA72*$L72,""))</f>
        <v/>
      </c>
      <c r="BP72" s="19" t="str">
        <f t="shared" ref="BP72:BP106" si="43">IF($J72="","",IF($AS72=1,BB72*$L72,""))</f>
        <v/>
      </c>
      <c r="BQ72" s="19"/>
      <c r="BR72" s="201" t="str">
        <f t="shared" ref="BR72:BR106" si="44">IF($J72="","",IF($AS72=1,IF(BE72="Yes",L72*AV72,0),""))</f>
        <v/>
      </c>
      <c r="BS72" s="188"/>
      <c r="BT72" s="19" t="str">
        <f t="shared" ref="BT72:BT106" si="45">IF($J72="","",$L72*BC72)</f>
        <v/>
      </c>
      <c r="BU72" s="19" t="str">
        <f t="shared" ref="BU72:BU106" si="46">IF($J72="","",IF($AS72=3,$L72*AU72,""))</f>
        <v/>
      </c>
      <c r="BV72" s="188"/>
      <c r="BW72" s="188" t="str">
        <f t="shared" ref="BW72:BW106" si="47">IF($J72="","",IF($AS72=1,L72*BG72,""))</f>
        <v/>
      </c>
      <c r="BX72" s="188"/>
    </row>
    <row r="73" spans="4:76">
      <c r="D73" s="137"/>
      <c r="E73" s="209"/>
      <c r="J73" s="34"/>
      <c r="K73" s="178"/>
      <c r="L73" s="141"/>
      <c r="P73" s="19" t="str">
        <f>IF($D73="","",VLOOKUP($D73,'Reference Data - Fuel EFs'!$C:$O,P$4,FALSE))</f>
        <v/>
      </c>
      <c r="Q73" s="19" t="str">
        <f>IF($D73="","",VLOOKUP($D73,'Reference Data - Fuel EFs'!$C:$O,Q$4,FALSE))</f>
        <v/>
      </c>
      <c r="R73" s="19" t="str">
        <f>IF($D73="","",VLOOKUP($D73,'Reference Data - Fuel EFs'!$C:$O,R$4,FALSE))</f>
        <v/>
      </c>
      <c r="S73" s="19" t="str">
        <f>IF($D73="","",VLOOKUP($D73,'Reference Data - Fuel EFs'!$C:$O,S$4,FALSE))</f>
        <v/>
      </c>
      <c r="T73" s="19" t="str">
        <f>IF($D73="","",VLOOKUP($D73,'Reference Data - Fuel EFs'!$C:$O,T$4,FALSE))</f>
        <v/>
      </c>
      <c r="U73" s="19" t="str">
        <f>IF($D73="","",VLOOKUP($D73,'Reference Data - Fuel EFs'!$C:$O,U$4,FALSE))</f>
        <v/>
      </c>
      <c r="V73" s="19" t="str">
        <f>IF($D73="","",VLOOKUP($D73,'Reference Data - Fuel EFs'!$C:$O,V$4,FALSE))</f>
        <v/>
      </c>
      <c r="W73" s="19" t="str">
        <f>IF($D73="","",VLOOKUP($D73,'Reference Data - Fuel EFs'!$C:$O,W$4,FALSE))</f>
        <v/>
      </c>
      <c r="X73" s="19" t="str">
        <f>IF($D73="","",VLOOKUP($D73,'Reference Data - Fuel EFs'!$C:$O,X$4,FALSE))</f>
        <v/>
      </c>
      <c r="Y73" s="19"/>
      <c r="Z73" s="19" t="str">
        <f>IF($D73="","",VLOOKUP($D73,'Reference Data - Fuel EFs'!$C:$O,Z$4,FALSE))</f>
        <v/>
      </c>
      <c r="AA73" s="19"/>
      <c r="AB73" s="19" t="str">
        <f>IF($D73="","",VLOOKUP($D73,'Reference Data - Fuel EFs'!$C:$O,AB$4,FALSE))</f>
        <v/>
      </c>
      <c r="AD73" s="19" t="str">
        <f t="shared" si="25"/>
        <v/>
      </c>
      <c r="AE73" s="19" t="str">
        <f t="shared" si="26"/>
        <v/>
      </c>
      <c r="AF73" s="19" t="str">
        <f t="shared" si="27"/>
        <v/>
      </c>
      <c r="AG73" s="19" t="str">
        <f t="shared" si="28"/>
        <v/>
      </c>
      <c r="AH73" s="19" t="str">
        <f t="shared" si="29"/>
        <v/>
      </c>
      <c r="AI73" s="19" t="str">
        <f t="shared" si="30"/>
        <v/>
      </c>
      <c r="AJ73" s="19" t="str">
        <f t="shared" si="31"/>
        <v/>
      </c>
      <c r="AK73" s="19" t="str">
        <f t="shared" si="32"/>
        <v/>
      </c>
      <c r="AL73" s="19" t="str">
        <f t="shared" si="33"/>
        <v/>
      </c>
      <c r="AM73" s="19"/>
      <c r="AN73" s="19" t="str">
        <f t="shared" si="34"/>
        <v/>
      </c>
      <c r="AP73" s="19" t="str">
        <f t="shared" si="35"/>
        <v/>
      </c>
      <c r="AS73" s="16" t="e">
        <f>INDEX('Dropdown menus'!$A$1:$D$6,MATCH($K73,'Dropdown menus'!$A$1:$A$6,0),$AS$6)</f>
        <v>#N/A</v>
      </c>
      <c r="AU73" s="19" t="str">
        <f>IF($J73="","",VLOOKUP($J73,'Reference Data - Transport fuel'!$C:$O,AU$4,FALSE))</f>
        <v/>
      </c>
      <c r="AV73" s="19" t="str">
        <f>IF($J73="","",VLOOKUP($J73,'Reference Data - Transport fuel'!$C:$O,AV$4,FALSE))</f>
        <v/>
      </c>
      <c r="AW73" s="19" t="str">
        <f>IF($J73="","",VLOOKUP($J73,'Reference Data - Transport fuel'!$C:$O,AW$4,FALSE))</f>
        <v/>
      </c>
      <c r="AX73" s="19" t="str">
        <f>IF($J73="","",VLOOKUP($J73,'Reference Data - Transport fuel'!$C:$O,AX$4,FALSE))</f>
        <v/>
      </c>
      <c r="AY73" s="19" t="str">
        <f>IF($J73="","",VLOOKUP($J73,'Reference Data - Transport fuel'!$C:$O,AY$4,FALSE))</f>
        <v/>
      </c>
      <c r="AZ73" s="19" t="str">
        <f>IF($J73="","",VLOOKUP($J73,'Reference Data - Transport fuel'!$C:$O,AZ$4,FALSE))</f>
        <v/>
      </c>
      <c r="BA73" s="19" t="str">
        <f>IF($J73="","",VLOOKUP($J73,'Reference Data - Transport fuel'!$C:$O,BA$4,FALSE))</f>
        <v/>
      </c>
      <c r="BB73" s="19" t="str">
        <f>IF($J73="","",VLOOKUP($J73,'Reference Data - Transport fuel'!$C:$O,BB$4,FALSE))</f>
        <v/>
      </c>
      <c r="BC73" s="19" t="str">
        <f>IF($J73="","",VLOOKUP($J73,'Reference Data - Transport fuel'!$C:$O,BC$4,FALSE))</f>
        <v/>
      </c>
      <c r="BD73" s="19"/>
      <c r="BE73" s="19" t="str">
        <f>IF($J73="","",VLOOKUP($J73,'Reference Data - Transport fuel'!$C:$O,BE$4,FALSE))</f>
        <v/>
      </c>
      <c r="BF73" s="19"/>
      <c r="BG73" s="19" t="str">
        <f>IF($J73="","",VLOOKUP($J73,'Reference Data - Transport fuel'!$C:$O,BG$4,FALSE))</f>
        <v/>
      </c>
      <c r="BI73" s="19" t="str">
        <f t="shared" si="36"/>
        <v/>
      </c>
      <c r="BJ73" s="19" t="str">
        <f t="shared" si="37"/>
        <v/>
      </c>
      <c r="BK73" s="19" t="str">
        <f t="shared" si="38"/>
        <v/>
      </c>
      <c r="BL73" s="19" t="str">
        <f t="shared" si="39"/>
        <v/>
      </c>
      <c r="BM73" s="19" t="str">
        <f t="shared" si="40"/>
        <v/>
      </c>
      <c r="BN73" s="19" t="str">
        <f t="shared" si="41"/>
        <v/>
      </c>
      <c r="BO73" s="19" t="str">
        <f t="shared" si="42"/>
        <v/>
      </c>
      <c r="BP73" s="19" t="str">
        <f t="shared" si="43"/>
        <v/>
      </c>
      <c r="BQ73" s="19"/>
      <c r="BR73" s="201" t="str">
        <f t="shared" si="44"/>
        <v/>
      </c>
      <c r="BS73" s="188"/>
      <c r="BT73" s="19" t="str">
        <f t="shared" si="45"/>
        <v/>
      </c>
      <c r="BU73" s="19" t="str">
        <f t="shared" si="46"/>
        <v/>
      </c>
      <c r="BV73" s="188"/>
      <c r="BW73" s="188" t="str">
        <f t="shared" si="47"/>
        <v/>
      </c>
      <c r="BX73" s="188"/>
    </row>
    <row r="74" spans="4:76">
      <c r="D74" s="137"/>
      <c r="E74" s="209"/>
      <c r="J74" s="34"/>
      <c r="K74" s="178"/>
      <c r="L74" s="141"/>
      <c r="P74" s="19" t="str">
        <f>IF($D74="","",VLOOKUP($D74,'Reference Data - Fuel EFs'!$C:$O,P$4,FALSE))</f>
        <v/>
      </c>
      <c r="Q74" s="19" t="str">
        <f>IF($D74="","",VLOOKUP($D74,'Reference Data - Fuel EFs'!$C:$O,Q$4,FALSE))</f>
        <v/>
      </c>
      <c r="R74" s="19" t="str">
        <f>IF($D74="","",VLOOKUP($D74,'Reference Data - Fuel EFs'!$C:$O,R$4,FALSE))</f>
        <v/>
      </c>
      <c r="S74" s="19" t="str">
        <f>IF($D74="","",VLOOKUP($D74,'Reference Data - Fuel EFs'!$C:$O,S$4,FALSE))</f>
        <v/>
      </c>
      <c r="T74" s="19" t="str">
        <f>IF($D74="","",VLOOKUP($D74,'Reference Data - Fuel EFs'!$C:$O,T$4,FALSE))</f>
        <v/>
      </c>
      <c r="U74" s="19" t="str">
        <f>IF($D74="","",VLOOKUP($D74,'Reference Data - Fuel EFs'!$C:$O,U$4,FALSE))</f>
        <v/>
      </c>
      <c r="V74" s="19" t="str">
        <f>IF($D74="","",VLOOKUP($D74,'Reference Data - Fuel EFs'!$C:$O,V$4,FALSE))</f>
        <v/>
      </c>
      <c r="W74" s="19" t="str">
        <f>IF($D74="","",VLOOKUP($D74,'Reference Data - Fuel EFs'!$C:$O,W$4,FALSE))</f>
        <v/>
      </c>
      <c r="X74" s="19" t="str">
        <f>IF($D74="","",VLOOKUP($D74,'Reference Data - Fuel EFs'!$C:$O,X$4,FALSE))</f>
        <v/>
      </c>
      <c r="Y74" s="19"/>
      <c r="Z74" s="19" t="str">
        <f>IF($D74="","",VLOOKUP($D74,'Reference Data - Fuel EFs'!$C:$O,Z$4,FALSE))</f>
        <v/>
      </c>
      <c r="AA74" s="19"/>
      <c r="AB74" s="19" t="str">
        <f>IF($D74="","",VLOOKUP($D74,'Reference Data - Fuel EFs'!$C:$O,AB$4,FALSE))</f>
        <v/>
      </c>
      <c r="AD74" s="19" t="str">
        <f t="shared" si="25"/>
        <v/>
      </c>
      <c r="AE74" s="19" t="str">
        <f t="shared" si="26"/>
        <v/>
      </c>
      <c r="AF74" s="19" t="str">
        <f t="shared" si="27"/>
        <v/>
      </c>
      <c r="AG74" s="19" t="str">
        <f t="shared" si="28"/>
        <v/>
      </c>
      <c r="AH74" s="19" t="str">
        <f t="shared" si="29"/>
        <v/>
      </c>
      <c r="AI74" s="19" t="str">
        <f t="shared" si="30"/>
        <v/>
      </c>
      <c r="AJ74" s="19" t="str">
        <f t="shared" si="31"/>
        <v/>
      </c>
      <c r="AK74" s="19" t="str">
        <f t="shared" si="32"/>
        <v/>
      </c>
      <c r="AL74" s="19" t="str">
        <f t="shared" si="33"/>
        <v/>
      </c>
      <c r="AM74" s="19"/>
      <c r="AN74" s="19" t="str">
        <f t="shared" si="34"/>
        <v/>
      </c>
      <c r="AP74" s="19" t="str">
        <f t="shared" si="35"/>
        <v/>
      </c>
      <c r="AS74" s="16" t="e">
        <f>INDEX('Dropdown menus'!$A$1:$D$6,MATCH($K74,'Dropdown menus'!$A$1:$A$6,0),$AS$6)</f>
        <v>#N/A</v>
      </c>
      <c r="AU74" s="19" t="str">
        <f>IF($J74="","",VLOOKUP($J74,'Reference Data - Transport fuel'!$C:$O,AU$4,FALSE))</f>
        <v/>
      </c>
      <c r="AV74" s="19" t="str">
        <f>IF($J74="","",VLOOKUP($J74,'Reference Data - Transport fuel'!$C:$O,AV$4,FALSE))</f>
        <v/>
      </c>
      <c r="AW74" s="19" t="str">
        <f>IF($J74="","",VLOOKUP($J74,'Reference Data - Transport fuel'!$C:$O,AW$4,FALSE))</f>
        <v/>
      </c>
      <c r="AX74" s="19" t="str">
        <f>IF($J74="","",VLOOKUP($J74,'Reference Data - Transport fuel'!$C:$O,AX$4,FALSE))</f>
        <v/>
      </c>
      <c r="AY74" s="19" t="str">
        <f>IF($J74="","",VLOOKUP($J74,'Reference Data - Transport fuel'!$C:$O,AY$4,FALSE))</f>
        <v/>
      </c>
      <c r="AZ74" s="19" t="str">
        <f>IF($J74="","",VLOOKUP($J74,'Reference Data - Transport fuel'!$C:$O,AZ$4,FALSE))</f>
        <v/>
      </c>
      <c r="BA74" s="19" t="str">
        <f>IF($J74="","",VLOOKUP($J74,'Reference Data - Transport fuel'!$C:$O,BA$4,FALSE))</f>
        <v/>
      </c>
      <c r="BB74" s="19" t="str">
        <f>IF($J74="","",VLOOKUP($J74,'Reference Data - Transport fuel'!$C:$O,BB$4,FALSE))</f>
        <v/>
      </c>
      <c r="BC74" s="19" t="str">
        <f>IF($J74="","",VLOOKUP($J74,'Reference Data - Transport fuel'!$C:$O,BC$4,FALSE))</f>
        <v/>
      </c>
      <c r="BD74" s="19"/>
      <c r="BE74" s="19" t="str">
        <f>IF($J74="","",VLOOKUP($J74,'Reference Data - Transport fuel'!$C:$O,BE$4,FALSE))</f>
        <v/>
      </c>
      <c r="BF74" s="19"/>
      <c r="BG74" s="19" t="str">
        <f>IF($J74="","",VLOOKUP($J74,'Reference Data - Transport fuel'!$C:$O,BG$4,FALSE))</f>
        <v/>
      </c>
      <c r="BI74" s="19" t="str">
        <f t="shared" si="36"/>
        <v/>
      </c>
      <c r="BJ74" s="19" t="str">
        <f t="shared" si="37"/>
        <v/>
      </c>
      <c r="BK74" s="19" t="str">
        <f t="shared" si="38"/>
        <v/>
      </c>
      <c r="BL74" s="19" t="str">
        <f t="shared" si="39"/>
        <v/>
      </c>
      <c r="BM74" s="19" t="str">
        <f t="shared" si="40"/>
        <v/>
      </c>
      <c r="BN74" s="19" t="str">
        <f t="shared" si="41"/>
        <v/>
      </c>
      <c r="BO74" s="19" t="str">
        <f t="shared" si="42"/>
        <v/>
      </c>
      <c r="BP74" s="19" t="str">
        <f t="shared" si="43"/>
        <v/>
      </c>
      <c r="BQ74" s="19"/>
      <c r="BR74" s="201" t="str">
        <f t="shared" si="44"/>
        <v/>
      </c>
      <c r="BS74" s="188"/>
      <c r="BT74" s="19" t="str">
        <f t="shared" si="45"/>
        <v/>
      </c>
      <c r="BU74" s="19" t="str">
        <f t="shared" si="46"/>
        <v/>
      </c>
      <c r="BV74" s="188"/>
      <c r="BW74" s="188" t="str">
        <f t="shared" si="47"/>
        <v/>
      </c>
      <c r="BX74" s="188"/>
    </row>
    <row r="75" spans="4:76">
      <c r="D75" s="137"/>
      <c r="E75" s="209"/>
      <c r="J75" s="34"/>
      <c r="K75" s="178"/>
      <c r="L75" s="141"/>
      <c r="P75" s="19" t="str">
        <f>IF($D75="","",VLOOKUP($D75,'Reference Data - Fuel EFs'!$C:$O,P$4,FALSE))</f>
        <v/>
      </c>
      <c r="Q75" s="19" t="str">
        <f>IF($D75="","",VLOOKUP($D75,'Reference Data - Fuel EFs'!$C:$O,Q$4,FALSE))</f>
        <v/>
      </c>
      <c r="R75" s="19" t="str">
        <f>IF($D75="","",VLOOKUP($D75,'Reference Data - Fuel EFs'!$C:$O,R$4,FALSE))</f>
        <v/>
      </c>
      <c r="S75" s="19" t="str">
        <f>IF($D75="","",VLOOKUP($D75,'Reference Data - Fuel EFs'!$C:$O,S$4,FALSE))</f>
        <v/>
      </c>
      <c r="T75" s="19" t="str">
        <f>IF($D75="","",VLOOKUP($D75,'Reference Data - Fuel EFs'!$C:$O,T$4,FALSE))</f>
        <v/>
      </c>
      <c r="U75" s="19" t="str">
        <f>IF($D75="","",VLOOKUP($D75,'Reference Data - Fuel EFs'!$C:$O,U$4,FALSE))</f>
        <v/>
      </c>
      <c r="V75" s="19" t="str">
        <f>IF($D75="","",VLOOKUP($D75,'Reference Data - Fuel EFs'!$C:$O,V$4,FALSE))</f>
        <v/>
      </c>
      <c r="W75" s="19" t="str">
        <f>IF($D75="","",VLOOKUP($D75,'Reference Data - Fuel EFs'!$C:$O,W$4,FALSE))</f>
        <v/>
      </c>
      <c r="X75" s="19" t="str">
        <f>IF($D75="","",VLOOKUP($D75,'Reference Data - Fuel EFs'!$C:$O,X$4,FALSE))</f>
        <v/>
      </c>
      <c r="Y75" s="19"/>
      <c r="Z75" s="19" t="str">
        <f>IF($D75="","",VLOOKUP($D75,'Reference Data - Fuel EFs'!$C:$O,Z$4,FALSE))</f>
        <v/>
      </c>
      <c r="AA75" s="19"/>
      <c r="AB75" s="19" t="str">
        <f>IF($D75="","",VLOOKUP($D75,'Reference Data - Fuel EFs'!$C:$O,AB$4,FALSE))</f>
        <v/>
      </c>
      <c r="AD75" s="19" t="str">
        <f t="shared" si="25"/>
        <v/>
      </c>
      <c r="AE75" s="19" t="str">
        <f t="shared" si="26"/>
        <v/>
      </c>
      <c r="AF75" s="19" t="str">
        <f t="shared" si="27"/>
        <v/>
      </c>
      <c r="AG75" s="19" t="str">
        <f t="shared" si="28"/>
        <v/>
      </c>
      <c r="AH75" s="19" t="str">
        <f t="shared" si="29"/>
        <v/>
      </c>
      <c r="AI75" s="19" t="str">
        <f t="shared" si="30"/>
        <v/>
      </c>
      <c r="AJ75" s="19" t="str">
        <f t="shared" si="31"/>
        <v/>
      </c>
      <c r="AK75" s="19" t="str">
        <f t="shared" si="32"/>
        <v/>
      </c>
      <c r="AL75" s="19" t="str">
        <f t="shared" si="33"/>
        <v/>
      </c>
      <c r="AM75" s="19"/>
      <c r="AN75" s="19" t="str">
        <f t="shared" si="34"/>
        <v/>
      </c>
      <c r="AP75" s="19" t="str">
        <f t="shared" si="35"/>
        <v/>
      </c>
      <c r="AS75" s="16" t="e">
        <f>INDEX('Dropdown menus'!$A$1:$D$6,MATCH($K75,'Dropdown menus'!$A$1:$A$6,0),$AS$6)</f>
        <v>#N/A</v>
      </c>
      <c r="AU75" s="19" t="str">
        <f>IF($J75="","",VLOOKUP($J75,'Reference Data - Transport fuel'!$C:$O,AU$4,FALSE))</f>
        <v/>
      </c>
      <c r="AV75" s="19" t="str">
        <f>IF($J75="","",VLOOKUP($J75,'Reference Data - Transport fuel'!$C:$O,AV$4,FALSE))</f>
        <v/>
      </c>
      <c r="AW75" s="19" t="str">
        <f>IF($J75="","",VLOOKUP($J75,'Reference Data - Transport fuel'!$C:$O,AW$4,FALSE))</f>
        <v/>
      </c>
      <c r="AX75" s="19" t="str">
        <f>IF($J75="","",VLOOKUP($J75,'Reference Data - Transport fuel'!$C:$O,AX$4,FALSE))</f>
        <v/>
      </c>
      <c r="AY75" s="19" t="str">
        <f>IF($J75="","",VLOOKUP($J75,'Reference Data - Transport fuel'!$C:$O,AY$4,FALSE))</f>
        <v/>
      </c>
      <c r="AZ75" s="19" t="str">
        <f>IF($J75="","",VLOOKUP($J75,'Reference Data - Transport fuel'!$C:$O,AZ$4,FALSE))</f>
        <v/>
      </c>
      <c r="BA75" s="19" t="str">
        <f>IF($J75="","",VLOOKUP($J75,'Reference Data - Transport fuel'!$C:$O,BA$4,FALSE))</f>
        <v/>
      </c>
      <c r="BB75" s="19" t="str">
        <f>IF($J75="","",VLOOKUP($J75,'Reference Data - Transport fuel'!$C:$O,BB$4,FALSE))</f>
        <v/>
      </c>
      <c r="BC75" s="19" t="str">
        <f>IF($J75="","",VLOOKUP($J75,'Reference Data - Transport fuel'!$C:$O,BC$4,FALSE))</f>
        <v/>
      </c>
      <c r="BD75" s="19"/>
      <c r="BE75" s="19" t="str">
        <f>IF($J75="","",VLOOKUP($J75,'Reference Data - Transport fuel'!$C:$O,BE$4,FALSE))</f>
        <v/>
      </c>
      <c r="BF75" s="19"/>
      <c r="BG75" s="19" t="str">
        <f>IF($J75="","",VLOOKUP($J75,'Reference Data - Transport fuel'!$C:$O,BG$4,FALSE))</f>
        <v/>
      </c>
      <c r="BI75" s="19" t="str">
        <f t="shared" si="36"/>
        <v/>
      </c>
      <c r="BJ75" s="19" t="str">
        <f t="shared" si="37"/>
        <v/>
      </c>
      <c r="BK75" s="19" t="str">
        <f t="shared" si="38"/>
        <v/>
      </c>
      <c r="BL75" s="19" t="str">
        <f t="shared" si="39"/>
        <v/>
      </c>
      <c r="BM75" s="19" t="str">
        <f t="shared" si="40"/>
        <v/>
      </c>
      <c r="BN75" s="19" t="str">
        <f t="shared" si="41"/>
        <v/>
      </c>
      <c r="BO75" s="19" t="str">
        <f t="shared" si="42"/>
        <v/>
      </c>
      <c r="BP75" s="19" t="str">
        <f t="shared" si="43"/>
        <v/>
      </c>
      <c r="BQ75" s="19"/>
      <c r="BR75" s="201" t="str">
        <f t="shared" si="44"/>
        <v/>
      </c>
      <c r="BS75" s="188"/>
      <c r="BT75" s="19" t="str">
        <f t="shared" si="45"/>
        <v/>
      </c>
      <c r="BU75" s="19" t="str">
        <f t="shared" si="46"/>
        <v/>
      </c>
      <c r="BV75" s="188"/>
      <c r="BW75" s="188" t="str">
        <f t="shared" si="47"/>
        <v/>
      </c>
      <c r="BX75" s="188"/>
    </row>
    <row r="76" spans="4:76">
      <c r="D76" s="137"/>
      <c r="E76" s="209"/>
      <c r="J76" s="34"/>
      <c r="K76" s="178"/>
      <c r="L76" s="141"/>
      <c r="P76" s="19" t="str">
        <f>IF($D76="","",VLOOKUP($D76,'Reference Data - Fuel EFs'!$C:$O,P$4,FALSE))</f>
        <v/>
      </c>
      <c r="Q76" s="19" t="str">
        <f>IF($D76="","",VLOOKUP($D76,'Reference Data - Fuel EFs'!$C:$O,Q$4,FALSE))</f>
        <v/>
      </c>
      <c r="R76" s="19" t="str">
        <f>IF($D76="","",VLOOKUP($D76,'Reference Data - Fuel EFs'!$C:$O,R$4,FALSE))</f>
        <v/>
      </c>
      <c r="S76" s="19" t="str">
        <f>IF($D76="","",VLOOKUP($D76,'Reference Data - Fuel EFs'!$C:$O,S$4,FALSE))</f>
        <v/>
      </c>
      <c r="T76" s="19" t="str">
        <f>IF($D76="","",VLOOKUP($D76,'Reference Data - Fuel EFs'!$C:$O,T$4,FALSE))</f>
        <v/>
      </c>
      <c r="U76" s="19" t="str">
        <f>IF($D76="","",VLOOKUP($D76,'Reference Data - Fuel EFs'!$C:$O,U$4,FALSE))</f>
        <v/>
      </c>
      <c r="V76" s="19" t="str">
        <f>IF($D76="","",VLOOKUP($D76,'Reference Data - Fuel EFs'!$C:$O,V$4,FALSE))</f>
        <v/>
      </c>
      <c r="W76" s="19" t="str">
        <f>IF($D76="","",VLOOKUP($D76,'Reference Data - Fuel EFs'!$C:$O,W$4,FALSE))</f>
        <v/>
      </c>
      <c r="X76" s="19" t="str">
        <f>IF($D76="","",VLOOKUP($D76,'Reference Data - Fuel EFs'!$C:$O,X$4,FALSE))</f>
        <v/>
      </c>
      <c r="Y76" s="19"/>
      <c r="Z76" s="19" t="str">
        <f>IF($D76="","",VLOOKUP($D76,'Reference Data - Fuel EFs'!$C:$O,Z$4,FALSE))</f>
        <v/>
      </c>
      <c r="AA76" s="19"/>
      <c r="AB76" s="19" t="str">
        <f>IF($D76="","",VLOOKUP($D76,'Reference Data - Fuel EFs'!$C:$O,AB$4,FALSE))</f>
        <v/>
      </c>
      <c r="AD76" s="19" t="str">
        <f t="shared" si="25"/>
        <v/>
      </c>
      <c r="AE76" s="19" t="str">
        <f t="shared" si="26"/>
        <v/>
      </c>
      <c r="AF76" s="19" t="str">
        <f t="shared" si="27"/>
        <v/>
      </c>
      <c r="AG76" s="19" t="str">
        <f t="shared" si="28"/>
        <v/>
      </c>
      <c r="AH76" s="19" t="str">
        <f t="shared" si="29"/>
        <v/>
      </c>
      <c r="AI76" s="19" t="str">
        <f t="shared" si="30"/>
        <v/>
      </c>
      <c r="AJ76" s="19" t="str">
        <f t="shared" si="31"/>
        <v/>
      </c>
      <c r="AK76" s="19" t="str">
        <f t="shared" si="32"/>
        <v/>
      </c>
      <c r="AL76" s="19" t="str">
        <f t="shared" si="33"/>
        <v/>
      </c>
      <c r="AM76" s="19"/>
      <c r="AN76" s="19" t="str">
        <f t="shared" si="34"/>
        <v/>
      </c>
      <c r="AP76" s="19" t="str">
        <f t="shared" si="35"/>
        <v/>
      </c>
      <c r="AS76" s="16" t="e">
        <f>INDEX('Dropdown menus'!$A$1:$D$6,MATCH($K76,'Dropdown menus'!$A$1:$A$6,0),$AS$6)</f>
        <v>#N/A</v>
      </c>
      <c r="AU76" s="19" t="str">
        <f>IF($J76="","",VLOOKUP($J76,'Reference Data - Transport fuel'!$C:$O,AU$4,FALSE))</f>
        <v/>
      </c>
      <c r="AV76" s="19" t="str">
        <f>IF($J76="","",VLOOKUP($J76,'Reference Data - Transport fuel'!$C:$O,AV$4,FALSE))</f>
        <v/>
      </c>
      <c r="AW76" s="19" t="str">
        <f>IF($J76="","",VLOOKUP($J76,'Reference Data - Transport fuel'!$C:$O,AW$4,FALSE))</f>
        <v/>
      </c>
      <c r="AX76" s="19" t="str">
        <f>IF($J76="","",VLOOKUP($J76,'Reference Data - Transport fuel'!$C:$O,AX$4,FALSE))</f>
        <v/>
      </c>
      <c r="AY76" s="19" t="str">
        <f>IF($J76="","",VLOOKUP($J76,'Reference Data - Transport fuel'!$C:$O,AY$4,FALSE))</f>
        <v/>
      </c>
      <c r="AZ76" s="19" t="str">
        <f>IF($J76="","",VLOOKUP($J76,'Reference Data - Transport fuel'!$C:$O,AZ$4,FALSE))</f>
        <v/>
      </c>
      <c r="BA76" s="19" t="str">
        <f>IF($J76="","",VLOOKUP($J76,'Reference Data - Transport fuel'!$C:$O,BA$4,FALSE))</f>
        <v/>
      </c>
      <c r="BB76" s="19" t="str">
        <f>IF($J76="","",VLOOKUP($J76,'Reference Data - Transport fuel'!$C:$O,BB$4,FALSE))</f>
        <v/>
      </c>
      <c r="BC76" s="19" t="str">
        <f>IF($J76="","",VLOOKUP($J76,'Reference Data - Transport fuel'!$C:$O,BC$4,FALSE))</f>
        <v/>
      </c>
      <c r="BD76" s="19"/>
      <c r="BE76" s="19" t="str">
        <f>IF($J76="","",VLOOKUP($J76,'Reference Data - Transport fuel'!$C:$O,BE$4,FALSE))</f>
        <v/>
      </c>
      <c r="BF76" s="19"/>
      <c r="BG76" s="19" t="str">
        <f>IF($J76="","",VLOOKUP($J76,'Reference Data - Transport fuel'!$C:$O,BG$4,FALSE))</f>
        <v/>
      </c>
      <c r="BI76" s="19" t="str">
        <f t="shared" si="36"/>
        <v/>
      </c>
      <c r="BJ76" s="19" t="str">
        <f t="shared" si="37"/>
        <v/>
      </c>
      <c r="BK76" s="19" t="str">
        <f t="shared" si="38"/>
        <v/>
      </c>
      <c r="BL76" s="19" t="str">
        <f t="shared" si="39"/>
        <v/>
      </c>
      <c r="BM76" s="19" t="str">
        <f t="shared" si="40"/>
        <v/>
      </c>
      <c r="BN76" s="19" t="str">
        <f t="shared" si="41"/>
        <v/>
      </c>
      <c r="BO76" s="19" t="str">
        <f t="shared" si="42"/>
        <v/>
      </c>
      <c r="BP76" s="19" t="str">
        <f t="shared" si="43"/>
        <v/>
      </c>
      <c r="BQ76" s="19"/>
      <c r="BR76" s="201" t="str">
        <f t="shared" si="44"/>
        <v/>
      </c>
      <c r="BS76" s="188"/>
      <c r="BT76" s="19" t="str">
        <f t="shared" si="45"/>
        <v/>
      </c>
      <c r="BU76" s="19" t="str">
        <f t="shared" si="46"/>
        <v/>
      </c>
      <c r="BV76" s="188"/>
      <c r="BW76" s="188" t="str">
        <f t="shared" si="47"/>
        <v/>
      </c>
      <c r="BX76" s="188"/>
    </row>
    <row r="77" spans="4:76">
      <c r="D77" s="137"/>
      <c r="E77" s="209"/>
      <c r="J77" s="34"/>
      <c r="K77" s="178"/>
      <c r="L77" s="141"/>
      <c r="P77" s="19" t="str">
        <f>IF($D77="","",VLOOKUP($D77,'Reference Data - Fuel EFs'!$C:$O,P$4,FALSE))</f>
        <v/>
      </c>
      <c r="Q77" s="19" t="str">
        <f>IF($D77="","",VLOOKUP($D77,'Reference Data - Fuel EFs'!$C:$O,Q$4,FALSE))</f>
        <v/>
      </c>
      <c r="R77" s="19" t="str">
        <f>IF($D77="","",VLOOKUP($D77,'Reference Data - Fuel EFs'!$C:$O,R$4,FALSE))</f>
        <v/>
      </c>
      <c r="S77" s="19" t="str">
        <f>IF($D77="","",VLOOKUP($D77,'Reference Data - Fuel EFs'!$C:$O,S$4,FALSE))</f>
        <v/>
      </c>
      <c r="T77" s="19" t="str">
        <f>IF($D77="","",VLOOKUP($D77,'Reference Data - Fuel EFs'!$C:$O,T$4,FALSE))</f>
        <v/>
      </c>
      <c r="U77" s="19" t="str">
        <f>IF($D77="","",VLOOKUP($D77,'Reference Data - Fuel EFs'!$C:$O,U$4,FALSE))</f>
        <v/>
      </c>
      <c r="V77" s="19" t="str">
        <f>IF($D77="","",VLOOKUP($D77,'Reference Data - Fuel EFs'!$C:$O,V$4,FALSE))</f>
        <v/>
      </c>
      <c r="W77" s="19" t="str">
        <f>IF($D77="","",VLOOKUP($D77,'Reference Data - Fuel EFs'!$C:$O,W$4,FALSE))</f>
        <v/>
      </c>
      <c r="X77" s="19" t="str">
        <f>IF($D77="","",VLOOKUP($D77,'Reference Data - Fuel EFs'!$C:$O,X$4,FALSE))</f>
        <v/>
      </c>
      <c r="Y77" s="19"/>
      <c r="Z77" s="19" t="str">
        <f>IF($D77="","",VLOOKUP($D77,'Reference Data - Fuel EFs'!$C:$O,Z$4,FALSE))</f>
        <v/>
      </c>
      <c r="AA77" s="19"/>
      <c r="AB77" s="19" t="str">
        <f>IF($D77="","",VLOOKUP($D77,'Reference Data - Fuel EFs'!$C:$O,AB$4,FALSE))</f>
        <v/>
      </c>
      <c r="AD77" s="19" t="str">
        <f t="shared" si="25"/>
        <v/>
      </c>
      <c r="AE77" s="19" t="str">
        <f t="shared" si="26"/>
        <v/>
      </c>
      <c r="AF77" s="19" t="str">
        <f t="shared" si="27"/>
        <v/>
      </c>
      <c r="AG77" s="19" t="str">
        <f t="shared" si="28"/>
        <v/>
      </c>
      <c r="AH77" s="19" t="str">
        <f t="shared" si="29"/>
        <v/>
      </c>
      <c r="AI77" s="19" t="str">
        <f t="shared" si="30"/>
        <v/>
      </c>
      <c r="AJ77" s="19" t="str">
        <f t="shared" si="31"/>
        <v/>
      </c>
      <c r="AK77" s="19" t="str">
        <f t="shared" si="32"/>
        <v/>
      </c>
      <c r="AL77" s="19" t="str">
        <f t="shared" si="33"/>
        <v/>
      </c>
      <c r="AM77" s="19"/>
      <c r="AN77" s="19" t="str">
        <f t="shared" si="34"/>
        <v/>
      </c>
      <c r="AP77" s="19" t="str">
        <f t="shared" si="35"/>
        <v/>
      </c>
      <c r="AS77" s="16" t="e">
        <f>INDEX('Dropdown menus'!$A$1:$D$6,MATCH($K77,'Dropdown menus'!$A$1:$A$6,0),$AS$6)</f>
        <v>#N/A</v>
      </c>
      <c r="AU77" s="19" t="str">
        <f>IF($J77="","",VLOOKUP($J77,'Reference Data - Transport fuel'!$C:$O,AU$4,FALSE))</f>
        <v/>
      </c>
      <c r="AV77" s="19" t="str">
        <f>IF($J77="","",VLOOKUP($J77,'Reference Data - Transport fuel'!$C:$O,AV$4,FALSE))</f>
        <v/>
      </c>
      <c r="AW77" s="19" t="str">
        <f>IF($J77="","",VLOOKUP($J77,'Reference Data - Transport fuel'!$C:$O,AW$4,FALSE))</f>
        <v/>
      </c>
      <c r="AX77" s="19" t="str">
        <f>IF($J77="","",VLOOKUP($J77,'Reference Data - Transport fuel'!$C:$O,AX$4,FALSE))</f>
        <v/>
      </c>
      <c r="AY77" s="19" t="str">
        <f>IF($J77="","",VLOOKUP($J77,'Reference Data - Transport fuel'!$C:$O,AY$4,FALSE))</f>
        <v/>
      </c>
      <c r="AZ77" s="19" t="str">
        <f>IF($J77="","",VLOOKUP($J77,'Reference Data - Transport fuel'!$C:$O,AZ$4,FALSE))</f>
        <v/>
      </c>
      <c r="BA77" s="19" t="str">
        <f>IF($J77="","",VLOOKUP($J77,'Reference Data - Transport fuel'!$C:$O,BA$4,FALSE))</f>
        <v/>
      </c>
      <c r="BB77" s="19" t="str">
        <f>IF($J77="","",VLOOKUP($J77,'Reference Data - Transport fuel'!$C:$O,BB$4,FALSE))</f>
        <v/>
      </c>
      <c r="BC77" s="19" t="str">
        <f>IF($J77="","",VLOOKUP($J77,'Reference Data - Transport fuel'!$C:$O,BC$4,FALSE))</f>
        <v/>
      </c>
      <c r="BD77" s="19"/>
      <c r="BE77" s="19" t="str">
        <f>IF($J77="","",VLOOKUP($J77,'Reference Data - Transport fuel'!$C:$O,BE$4,FALSE))</f>
        <v/>
      </c>
      <c r="BF77" s="19"/>
      <c r="BG77" s="19" t="str">
        <f>IF($J77="","",VLOOKUP($J77,'Reference Data - Transport fuel'!$C:$O,BG$4,FALSE))</f>
        <v/>
      </c>
      <c r="BI77" s="19" t="str">
        <f t="shared" si="36"/>
        <v/>
      </c>
      <c r="BJ77" s="19" t="str">
        <f t="shared" si="37"/>
        <v/>
      </c>
      <c r="BK77" s="19" t="str">
        <f t="shared" si="38"/>
        <v/>
      </c>
      <c r="BL77" s="19" t="str">
        <f t="shared" si="39"/>
        <v/>
      </c>
      <c r="BM77" s="19" t="str">
        <f t="shared" si="40"/>
        <v/>
      </c>
      <c r="BN77" s="19" t="str">
        <f t="shared" si="41"/>
        <v/>
      </c>
      <c r="BO77" s="19" t="str">
        <f t="shared" si="42"/>
        <v/>
      </c>
      <c r="BP77" s="19" t="str">
        <f t="shared" si="43"/>
        <v/>
      </c>
      <c r="BQ77" s="19"/>
      <c r="BR77" s="201" t="str">
        <f t="shared" si="44"/>
        <v/>
      </c>
      <c r="BS77" s="188"/>
      <c r="BT77" s="19" t="str">
        <f t="shared" si="45"/>
        <v/>
      </c>
      <c r="BU77" s="19" t="str">
        <f t="shared" si="46"/>
        <v/>
      </c>
      <c r="BV77" s="188"/>
      <c r="BW77" s="188" t="str">
        <f t="shared" si="47"/>
        <v/>
      </c>
      <c r="BX77" s="188"/>
    </row>
    <row r="78" spans="4:76">
      <c r="D78" s="137"/>
      <c r="E78" s="209"/>
      <c r="J78" s="34"/>
      <c r="K78" s="178"/>
      <c r="L78" s="141"/>
      <c r="P78" s="19" t="str">
        <f>IF($D78="","",VLOOKUP($D78,'Reference Data - Fuel EFs'!$C:$O,P$4,FALSE))</f>
        <v/>
      </c>
      <c r="Q78" s="19" t="str">
        <f>IF($D78="","",VLOOKUP($D78,'Reference Data - Fuel EFs'!$C:$O,Q$4,FALSE))</f>
        <v/>
      </c>
      <c r="R78" s="19" t="str">
        <f>IF($D78="","",VLOOKUP($D78,'Reference Data - Fuel EFs'!$C:$O,R$4,FALSE))</f>
        <v/>
      </c>
      <c r="S78" s="19" t="str">
        <f>IF($D78="","",VLOOKUP($D78,'Reference Data - Fuel EFs'!$C:$O,S$4,FALSE))</f>
        <v/>
      </c>
      <c r="T78" s="19" t="str">
        <f>IF($D78="","",VLOOKUP($D78,'Reference Data - Fuel EFs'!$C:$O,T$4,FALSE))</f>
        <v/>
      </c>
      <c r="U78" s="19" t="str">
        <f>IF($D78="","",VLOOKUP($D78,'Reference Data - Fuel EFs'!$C:$O,U$4,FALSE))</f>
        <v/>
      </c>
      <c r="V78" s="19" t="str">
        <f>IF($D78="","",VLOOKUP($D78,'Reference Data - Fuel EFs'!$C:$O,V$4,FALSE))</f>
        <v/>
      </c>
      <c r="W78" s="19" t="str">
        <f>IF($D78="","",VLOOKUP($D78,'Reference Data - Fuel EFs'!$C:$O,W$4,FALSE))</f>
        <v/>
      </c>
      <c r="X78" s="19" t="str">
        <f>IF($D78="","",VLOOKUP($D78,'Reference Data - Fuel EFs'!$C:$O,X$4,FALSE))</f>
        <v/>
      </c>
      <c r="Y78" s="19"/>
      <c r="Z78" s="19" t="str">
        <f>IF($D78="","",VLOOKUP($D78,'Reference Data - Fuel EFs'!$C:$O,Z$4,FALSE))</f>
        <v/>
      </c>
      <c r="AA78" s="19"/>
      <c r="AB78" s="19" t="str">
        <f>IF($D78="","",VLOOKUP($D78,'Reference Data - Fuel EFs'!$C:$O,AB$4,FALSE))</f>
        <v/>
      </c>
      <c r="AD78" s="19" t="str">
        <f t="shared" si="25"/>
        <v/>
      </c>
      <c r="AE78" s="19" t="str">
        <f t="shared" si="26"/>
        <v/>
      </c>
      <c r="AF78" s="19" t="str">
        <f t="shared" si="27"/>
        <v/>
      </c>
      <c r="AG78" s="19" t="str">
        <f t="shared" si="28"/>
        <v/>
      </c>
      <c r="AH78" s="19" t="str">
        <f t="shared" si="29"/>
        <v/>
      </c>
      <c r="AI78" s="19" t="str">
        <f t="shared" si="30"/>
        <v/>
      </c>
      <c r="AJ78" s="19" t="str">
        <f t="shared" si="31"/>
        <v/>
      </c>
      <c r="AK78" s="19" t="str">
        <f t="shared" si="32"/>
        <v/>
      </c>
      <c r="AL78" s="19" t="str">
        <f t="shared" si="33"/>
        <v/>
      </c>
      <c r="AM78" s="19"/>
      <c r="AN78" s="19" t="str">
        <f t="shared" si="34"/>
        <v/>
      </c>
      <c r="AP78" s="19" t="str">
        <f t="shared" si="35"/>
        <v/>
      </c>
      <c r="AS78" s="16" t="e">
        <f>INDEX('Dropdown menus'!$A$1:$D$6,MATCH($K78,'Dropdown menus'!$A$1:$A$6,0),$AS$6)</f>
        <v>#N/A</v>
      </c>
      <c r="AU78" s="19" t="str">
        <f>IF($J78="","",VLOOKUP($J78,'Reference Data - Transport fuel'!$C:$O,AU$4,FALSE))</f>
        <v/>
      </c>
      <c r="AV78" s="19" t="str">
        <f>IF($J78="","",VLOOKUP($J78,'Reference Data - Transport fuel'!$C:$O,AV$4,FALSE))</f>
        <v/>
      </c>
      <c r="AW78" s="19" t="str">
        <f>IF($J78="","",VLOOKUP($J78,'Reference Data - Transport fuel'!$C:$O,AW$4,FALSE))</f>
        <v/>
      </c>
      <c r="AX78" s="19" t="str">
        <f>IF($J78="","",VLOOKUP($J78,'Reference Data - Transport fuel'!$C:$O,AX$4,FALSE))</f>
        <v/>
      </c>
      <c r="AY78" s="19" t="str">
        <f>IF($J78="","",VLOOKUP($J78,'Reference Data - Transport fuel'!$C:$O,AY$4,FALSE))</f>
        <v/>
      </c>
      <c r="AZ78" s="19" t="str">
        <f>IF($J78="","",VLOOKUP($J78,'Reference Data - Transport fuel'!$C:$O,AZ$4,FALSE))</f>
        <v/>
      </c>
      <c r="BA78" s="19" t="str">
        <f>IF($J78="","",VLOOKUP($J78,'Reference Data - Transport fuel'!$C:$O,BA$4,FALSE))</f>
        <v/>
      </c>
      <c r="BB78" s="19" t="str">
        <f>IF($J78="","",VLOOKUP($J78,'Reference Data - Transport fuel'!$C:$O,BB$4,FALSE))</f>
        <v/>
      </c>
      <c r="BC78" s="19" t="str">
        <f>IF($J78="","",VLOOKUP($J78,'Reference Data - Transport fuel'!$C:$O,BC$4,FALSE))</f>
        <v/>
      </c>
      <c r="BD78" s="19"/>
      <c r="BE78" s="19" t="str">
        <f>IF($J78="","",VLOOKUP($J78,'Reference Data - Transport fuel'!$C:$O,BE$4,FALSE))</f>
        <v/>
      </c>
      <c r="BF78" s="19"/>
      <c r="BG78" s="19" t="str">
        <f>IF($J78="","",VLOOKUP($J78,'Reference Data - Transport fuel'!$C:$O,BG$4,FALSE))</f>
        <v/>
      </c>
      <c r="BI78" s="19" t="str">
        <f t="shared" si="36"/>
        <v/>
      </c>
      <c r="BJ78" s="19" t="str">
        <f t="shared" si="37"/>
        <v/>
      </c>
      <c r="BK78" s="19" t="str">
        <f t="shared" si="38"/>
        <v/>
      </c>
      <c r="BL78" s="19" t="str">
        <f t="shared" si="39"/>
        <v/>
      </c>
      <c r="BM78" s="19" t="str">
        <f t="shared" si="40"/>
        <v/>
      </c>
      <c r="BN78" s="19" t="str">
        <f t="shared" si="41"/>
        <v/>
      </c>
      <c r="BO78" s="19" t="str">
        <f t="shared" si="42"/>
        <v/>
      </c>
      <c r="BP78" s="19" t="str">
        <f t="shared" si="43"/>
        <v/>
      </c>
      <c r="BQ78" s="19"/>
      <c r="BR78" s="201" t="str">
        <f t="shared" si="44"/>
        <v/>
      </c>
      <c r="BS78" s="188"/>
      <c r="BT78" s="19" t="str">
        <f t="shared" si="45"/>
        <v/>
      </c>
      <c r="BU78" s="19" t="str">
        <f t="shared" si="46"/>
        <v/>
      </c>
      <c r="BV78" s="188"/>
      <c r="BW78" s="188" t="str">
        <f t="shared" si="47"/>
        <v/>
      </c>
      <c r="BX78" s="188"/>
    </row>
    <row r="79" spans="4:76">
      <c r="D79" s="137"/>
      <c r="E79" s="209"/>
      <c r="J79" s="34"/>
      <c r="K79" s="178"/>
      <c r="L79" s="141"/>
      <c r="P79" s="19" t="str">
        <f>IF($D79="","",VLOOKUP($D79,'Reference Data - Fuel EFs'!$C:$O,P$4,FALSE))</f>
        <v/>
      </c>
      <c r="Q79" s="19" t="str">
        <f>IF($D79="","",VLOOKUP($D79,'Reference Data - Fuel EFs'!$C:$O,Q$4,FALSE))</f>
        <v/>
      </c>
      <c r="R79" s="19" t="str">
        <f>IF($D79="","",VLOOKUP($D79,'Reference Data - Fuel EFs'!$C:$O,R$4,FALSE))</f>
        <v/>
      </c>
      <c r="S79" s="19" t="str">
        <f>IF($D79="","",VLOOKUP($D79,'Reference Data - Fuel EFs'!$C:$O,S$4,FALSE))</f>
        <v/>
      </c>
      <c r="T79" s="19" t="str">
        <f>IF($D79="","",VLOOKUP($D79,'Reference Data - Fuel EFs'!$C:$O,T$4,FALSE))</f>
        <v/>
      </c>
      <c r="U79" s="19" t="str">
        <f>IF($D79="","",VLOOKUP($D79,'Reference Data - Fuel EFs'!$C:$O,U$4,FALSE))</f>
        <v/>
      </c>
      <c r="V79" s="19" t="str">
        <f>IF($D79="","",VLOOKUP($D79,'Reference Data - Fuel EFs'!$C:$O,V$4,FALSE))</f>
        <v/>
      </c>
      <c r="W79" s="19" t="str">
        <f>IF($D79="","",VLOOKUP($D79,'Reference Data - Fuel EFs'!$C:$O,W$4,FALSE))</f>
        <v/>
      </c>
      <c r="X79" s="19" t="str">
        <f>IF($D79="","",VLOOKUP($D79,'Reference Data - Fuel EFs'!$C:$O,X$4,FALSE))</f>
        <v/>
      </c>
      <c r="Y79" s="19"/>
      <c r="Z79" s="19" t="str">
        <f>IF($D79="","",VLOOKUP($D79,'Reference Data - Fuel EFs'!$C:$O,Z$4,FALSE))</f>
        <v/>
      </c>
      <c r="AA79" s="19"/>
      <c r="AB79" s="19" t="str">
        <f>IF($D79="","",VLOOKUP($D79,'Reference Data - Fuel EFs'!$C:$O,AB$4,FALSE))</f>
        <v/>
      </c>
      <c r="AD79" s="19" t="str">
        <f t="shared" si="25"/>
        <v/>
      </c>
      <c r="AE79" s="19" t="str">
        <f t="shared" si="26"/>
        <v/>
      </c>
      <c r="AF79" s="19" t="str">
        <f t="shared" si="27"/>
        <v/>
      </c>
      <c r="AG79" s="19" t="str">
        <f t="shared" si="28"/>
        <v/>
      </c>
      <c r="AH79" s="19" t="str">
        <f t="shared" si="29"/>
        <v/>
      </c>
      <c r="AI79" s="19" t="str">
        <f t="shared" si="30"/>
        <v/>
      </c>
      <c r="AJ79" s="19" t="str">
        <f t="shared" si="31"/>
        <v/>
      </c>
      <c r="AK79" s="19" t="str">
        <f t="shared" si="32"/>
        <v/>
      </c>
      <c r="AL79" s="19" t="str">
        <f t="shared" si="33"/>
        <v/>
      </c>
      <c r="AM79" s="19"/>
      <c r="AN79" s="19" t="str">
        <f t="shared" si="34"/>
        <v/>
      </c>
      <c r="AP79" s="19" t="str">
        <f t="shared" si="35"/>
        <v/>
      </c>
      <c r="AS79" s="16" t="e">
        <f>INDEX('Dropdown menus'!$A$1:$D$6,MATCH($K79,'Dropdown menus'!$A$1:$A$6,0),$AS$6)</f>
        <v>#N/A</v>
      </c>
      <c r="AU79" s="19" t="str">
        <f>IF($J79="","",VLOOKUP($J79,'Reference Data - Transport fuel'!$C:$O,AU$4,FALSE))</f>
        <v/>
      </c>
      <c r="AV79" s="19" t="str">
        <f>IF($J79="","",VLOOKUP($J79,'Reference Data - Transport fuel'!$C:$O,AV$4,FALSE))</f>
        <v/>
      </c>
      <c r="AW79" s="19" t="str">
        <f>IF($J79="","",VLOOKUP($J79,'Reference Data - Transport fuel'!$C:$O,AW$4,FALSE))</f>
        <v/>
      </c>
      <c r="AX79" s="19" t="str">
        <f>IF($J79="","",VLOOKUP($J79,'Reference Data - Transport fuel'!$C:$O,AX$4,FALSE))</f>
        <v/>
      </c>
      <c r="AY79" s="19" t="str">
        <f>IF($J79="","",VLOOKUP($J79,'Reference Data - Transport fuel'!$C:$O,AY$4,FALSE))</f>
        <v/>
      </c>
      <c r="AZ79" s="19" t="str">
        <f>IF($J79="","",VLOOKUP($J79,'Reference Data - Transport fuel'!$C:$O,AZ$4,FALSE))</f>
        <v/>
      </c>
      <c r="BA79" s="19" t="str">
        <f>IF($J79="","",VLOOKUP($J79,'Reference Data - Transport fuel'!$C:$O,BA$4,FALSE))</f>
        <v/>
      </c>
      <c r="BB79" s="19" t="str">
        <f>IF($J79="","",VLOOKUP($J79,'Reference Data - Transport fuel'!$C:$O,BB$4,FALSE))</f>
        <v/>
      </c>
      <c r="BC79" s="19" t="str">
        <f>IF($J79="","",VLOOKUP($J79,'Reference Data - Transport fuel'!$C:$O,BC$4,FALSE))</f>
        <v/>
      </c>
      <c r="BD79" s="19"/>
      <c r="BE79" s="19" t="str">
        <f>IF($J79="","",VLOOKUP($J79,'Reference Data - Transport fuel'!$C:$O,BE$4,FALSE))</f>
        <v/>
      </c>
      <c r="BF79" s="19"/>
      <c r="BG79" s="19" t="str">
        <f>IF($J79="","",VLOOKUP($J79,'Reference Data - Transport fuel'!$C:$O,BG$4,FALSE))</f>
        <v/>
      </c>
      <c r="BI79" s="19" t="str">
        <f t="shared" si="36"/>
        <v/>
      </c>
      <c r="BJ79" s="19" t="str">
        <f t="shared" si="37"/>
        <v/>
      </c>
      <c r="BK79" s="19" t="str">
        <f t="shared" si="38"/>
        <v/>
      </c>
      <c r="BL79" s="19" t="str">
        <f t="shared" si="39"/>
        <v/>
      </c>
      <c r="BM79" s="19" t="str">
        <f t="shared" si="40"/>
        <v/>
      </c>
      <c r="BN79" s="19" t="str">
        <f t="shared" si="41"/>
        <v/>
      </c>
      <c r="BO79" s="19" t="str">
        <f t="shared" si="42"/>
        <v/>
      </c>
      <c r="BP79" s="19" t="str">
        <f t="shared" si="43"/>
        <v/>
      </c>
      <c r="BQ79" s="19"/>
      <c r="BR79" s="201" t="str">
        <f t="shared" si="44"/>
        <v/>
      </c>
      <c r="BS79" s="188"/>
      <c r="BT79" s="19" t="str">
        <f t="shared" si="45"/>
        <v/>
      </c>
      <c r="BU79" s="19" t="str">
        <f t="shared" si="46"/>
        <v/>
      </c>
      <c r="BV79" s="188"/>
      <c r="BW79" s="188" t="str">
        <f t="shared" si="47"/>
        <v/>
      </c>
      <c r="BX79" s="188"/>
    </row>
    <row r="80" spans="4:76">
      <c r="D80" s="137"/>
      <c r="E80" s="209"/>
      <c r="J80" s="34"/>
      <c r="K80" s="178"/>
      <c r="L80" s="141"/>
      <c r="P80" s="19" t="str">
        <f>IF($D80="","",VLOOKUP($D80,'Reference Data - Fuel EFs'!$C:$O,P$4,FALSE))</f>
        <v/>
      </c>
      <c r="Q80" s="19" t="str">
        <f>IF($D80="","",VLOOKUP($D80,'Reference Data - Fuel EFs'!$C:$O,Q$4,FALSE))</f>
        <v/>
      </c>
      <c r="R80" s="19" t="str">
        <f>IF($D80="","",VLOOKUP($D80,'Reference Data - Fuel EFs'!$C:$O,R$4,FALSE))</f>
        <v/>
      </c>
      <c r="S80" s="19" t="str">
        <f>IF($D80="","",VLOOKUP($D80,'Reference Data - Fuel EFs'!$C:$O,S$4,FALSE))</f>
        <v/>
      </c>
      <c r="T80" s="19" t="str">
        <f>IF($D80="","",VLOOKUP($D80,'Reference Data - Fuel EFs'!$C:$O,T$4,FALSE))</f>
        <v/>
      </c>
      <c r="U80" s="19" t="str">
        <f>IF($D80="","",VLOOKUP($D80,'Reference Data - Fuel EFs'!$C:$O,U$4,FALSE))</f>
        <v/>
      </c>
      <c r="V80" s="19" t="str">
        <f>IF($D80="","",VLOOKUP($D80,'Reference Data - Fuel EFs'!$C:$O,V$4,FALSE))</f>
        <v/>
      </c>
      <c r="W80" s="19" t="str">
        <f>IF($D80="","",VLOOKUP($D80,'Reference Data - Fuel EFs'!$C:$O,W$4,FALSE))</f>
        <v/>
      </c>
      <c r="X80" s="19" t="str">
        <f>IF($D80="","",VLOOKUP($D80,'Reference Data - Fuel EFs'!$C:$O,X$4,FALSE))</f>
        <v/>
      </c>
      <c r="Y80" s="19"/>
      <c r="Z80" s="19" t="str">
        <f>IF($D80="","",VLOOKUP($D80,'Reference Data - Fuel EFs'!$C:$O,Z$4,FALSE))</f>
        <v/>
      </c>
      <c r="AA80" s="19"/>
      <c r="AB80" s="19" t="str">
        <f>IF($D80="","",VLOOKUP($D80,'Reference Data - Fuel EFs'!$C:$O,AB$4,FALSE))</f>
        <v/>
      </c>
      <c r="AD80" s="19" t="str">
        <f t="shared" si="25"/>
        <v/>
      </c>
      <c r="AE80" s="19" t="str">
        <f t="shared" si="26"/>
        <v/>
      </c>
      <c r="AF80" s="19" t="str">
        <f t="shared" si="27"/>
        <v/>
      </c>
      <c r="AG80" s="19" t="str">
        <f t="shared" si="28"/>
        <v/>
      </c>
      <c r="AH80" s="19" t="str">
        <f t="shared" si="29"/>
        <v/>
      </c>
      <c r="AI80" s="19" t="str">
        <f t="shared" si="30"/>
        <v/>
      </c>
      <c r="AJ80" s="19" t="str">
        <f t="shared" si="31"/>
        <v/>
      </c>
      <c r="AK80" s="19" t="str">
        <f t="shared" si="32"/>
        <v/>
      </c>
      <c r="AL80" s="19" t="str">
        <f t="shared" si="33"/>
        <v/>
      </c>
      <c r="AM80" s="19"/>
      <c r="AN80" s="19" t="str">
        <f t="shared" si="34"/>
        <v/>
      </c>
      <c r="AP80" s="19" t="str">
        <f t="shared" si="35"/>
        <v/>
      </c>
      <c r="AS80" s="16" t="e">
        <f>INDEX('Dropdown menus'!$A$1:$D$6,MATCH($K80,'Dropdown menus'!$A$1:$A$6,0),$AS$6)</f>
        <v>#N/A</v>
      </c>
      <c r="AU80" s="19" t="str">
        <f>IF($J80="","",VLOOKUP($J80,'Reference Data - Transport fuel'!$C:$O,AU$4,FALSE))</f>
        <v/>
      </c>
      <c r="AV80" s="19" t="str">
        <f>IF($J80="","",VLOOKUP($J80,'Reference Data - Transport fuel'!$C:$O,AV$4,FALSE))</f>
        <v/>
      </c>
      <c r="AW80" s="19" t="str">
        <f>IF($J80="","",VLOOKUP($J80,'Reference Data - Transport fuel'!$C:$O,AW$4,FALSE))</f>
        <v/>
      </c>
      <c r="AX80" s="19" t="str">
        <f>IF($J80="","",VLOOKUP($J80,'Reference Data - Transport fuel'!$C:$O,AX$4,FALSE))</f>
        <v/>
      </c>
      <c r="AY80" s="19" t="str">
        <f>IF($J80="","",VLOOKUP($J80,'Reference Data - Transport fuel'!$C:$O,AY$4,FALSE))</f>
        <v/>
      </c>
      <c r="AZ80" s="19" t="str">
        <f>IF($J80="","",VLOOKUP($J80,'Reference Data - Transport fuel'!$C:$O,AZ$4,FALSE))</f>
        <v/>
      </c>
      <c r="BA80" s="19" t="str">
        <f>IF($J80="","",VLOOKUP($J80,'Reference Data - Transport fuel'!$C:$O,BA$4,FALSE))</f>
        <v/>
      </c>
      <c r="BB80" s="19" t="str">
        <f>IF($J80="","",VLOOKUP($J80,'Reference Data - Transport fuel'!$C:$O,BB$4,FALSE))</f>
        <v/>
      </c>
      <c r="BC80" s="19" t="str">
        <f>IF($J80="","",VLOOKUP($J80,'Reference Data - Transport fuel'!$C:$O,BC$4,FALSE))</f>
        <v/>
      </c>
      <c r="BD80" s="19"/>
      <c r="BE80" s="19" t="str">
        <f>IF($J80="","",VLOOKUP($J80,'Reference Data - Transport fuel'!$C:$O,BE$4,FALSE))</f>
        <v/>
      </c>
      <c r="BF80" s="19"/>
      <c r="BG80" s="19" t="str">
        <f>IF($J80="","",VLOOKUP($J80,'Reference Data - Transport fuel'!$C:$O,BG$4,FALSE))</f>
        <v/>
      </c>
      <c r="BI80" s="19" t="str">
        <f t="shared" si="36"/>
        <v/>
      </c>
      <c r="BJ80" s="19" t="str">
        <f t="shared" si="37"/>
        <v/>
      </c>
      <c r="BK80" s="19" t="str">
        <f t="shared" si="38"/>
        <v/>
      </c>
      <c r="BL80" s="19" t="str">
        <f t="shared" si="39"/>
        <v/>
      </c>
      <c r="BM80" s="19" t="str">
        <f t="shared" si="40"/>
        <v/>
      </c>
      <c r="BN80" s="19" t="str">
        <f t="shared" si="41"/>
        <v/>
      </c>
      <c r="BO80" s="19" t="str">
        <f t="shared" si="42"/>
        <v/>
      </c>
      <c r="BP80" s="19" t="str">
        <f t="shared" si="43"/>
        <v/>
      </c>
      <c r="BQ80" s="19"/>
      <c r="BR80" s="201" t="str">
        <f t="shared" si="44"/>
        <v/>
      </c>
      <c r="BS80" s="188"/>
      <c r="BT80" s="19" t="str">
        <f t="shared" si="45"/>
        <v/>
      </c>
      <c r="BU80" s="19" t="str">
        <f t="shared" si="46"/>
        <v/>
      </c>
      <c r="BV80" s="188"/>
      <c r="BW80" s="188" t="str">
        <f t="shared" si="47"/>
        <v/>
      </c>
      <c r="BX80" s="188"/>
    </row>
    <row r="81" spans="4:76">
      <c r="D81" s="137"/>
      <c r="E81" s="209"/>
      <c r="J81" s="34"/>
      <c r="K81" s="178"/>
      <c r="L81" s="141"/>
      <c r="P81" s="19" t="str">
        <f>IF($D81="","",VLOOKUP($D81,'Reference Data - Fuel EFs'!$C:$O,P$4,FALSE))</f>
        <v/>
      </c>
      <c r="Q81" s="19" t="str">
        <f>IF($D81="","",VLOOKUP($D81,'Reference Data - Fuel EFs'!$C:$O,Q$4,FALSE))</f>
        <v/>
      </c>
      <c r="R81" s="19" t="str">
        <f>IF($D81="","",VLOOKUP($D81,'Reference Data - Fuel EFs'!$C:$O,R$4,FALSE))</f>
        <v/>
      </c>
      <c r="S81" s="19" t="str">
        <f>IF($D81="","",VLOOKUP($D81,'Reference Data - Fuel EFs'!$C:$O,S$4,FALSE))</f>
        <v/>
      </c>
      <c r="T81" s="19" t="str">
        <f>IF($D81="","",VLOOKUP($D81,'Reference Data - Fuel EFs'!$C:$O,T$4,FALSE))</f>
        <v/>
      </c>
      <c r="U81" s="19" t="str">
        <f>IF($D81="","",VLOOKUP($D81,'Reference Data - Fuel EFs'!$C:$O,U$4,FALSE))</f>
        <v/>
      </c>
      <c r="V81" s="19" t="str">
        <f>IF($D81="","",VLOOKUP($D81,'Reference Data - Fuel EFs'!$C:$O,V$4,FALSE))</f>
        <v/>
      </c>
      <c r="W81" s="19" t="str">
        <f>IF($D81="","",VLOOKUP($D81,'Reference Data - Fuel EFs'!$C:$O,W$4,FALSE))</f>
        <v/>
      </c>
      <c r="X81" s="19" t="str">
        <f>IF($D81="","",VLOOKUP($D81,'Reference Data - Fuel EFs'!$C:$O,X$4,FALSE))</f>
        <v/>
      </c>
      <c r="Y81" s="19"/>
      <c r="Z81" s="19" t="str">
        <f>IF($D81="","",VLOOKUP($D81,'Reference Data - Fuel EFs'!$C:$O,Z$4,FALSE))</f>
        <v/>
      </c>
      <c r="AA81" s="19"/>
      <c r="AB81" s="19" t="str">
        <f>IF($D81="","",VLOOKUP($D81,'Reference Data - Fuel EFs'!$C:$O,AB$4,FALSE))</f>
        <v/>
      </c>
      <c r="AD81" s="19" t="str">
        <f t="shared" si="25"/>
        <v/>
      </c>
      <c r="AE81" s="19" t="str">
        <f t="shared" si="26"/>
        <v/>
      </c>
      <c r="AF81" s="19" t="str">
        <f t="shared" si="27"/>
        <v/>
      </c>
      <c r="AG81" s="19" t="str">
        <f t="shared" si="28"/>
        <v/>
      </c>
      <c r="AH81" s="19" t="str">
        <f t="shared" si="29"/>
        <v/>
      </c>
      <c r="AI81" s="19" t="str">
        <f t="shared" si="30"/>
        <v/>
      </c>
      <c r="AJ81" s="19" t="str">
        <f t="shared" si="31"/>
        <v/>
      </c>
      <c r="AK81" s="19" t="str">
        <f t="shared" si="32"/>
        <v/>
      </c>
      <c r="AL81" s="19" t="str">
        <f t="shared" si="33"/>
        <v/>
      </c>
      <c r="AM81" s="19"/>
      <c r="AN81" s="19" t="str">
        <f t="shared" si="34"/>
        <v/>
      </c>
      <c r="AP81" s="19" t="str">
        <f t="shared" si="35"/>
        <v/>
      </c>
      <c r="AS81" s="16" t="e">
        <f>INDEX('Dropdown menus'!$A$1:$D$6,MATCH($K81,'Dropdown menus'!$A$1:$A$6,0),$AS$6)</f>
        <v>#N/A</v>
      </c>
      <c r="AU81" s="19" t="str">
        <f>IF($J81="","",VLOOKUP($J81,'Reference Data - Transport fuel'!$C:$O,AU$4,FALSE))</f>
        <v/>
      </c>
      <c r="AV81" s="19" t="str">
        <f>IF($J81="","",VLOOKUP($J81,'Reference Data - Transport fuel'!$C:$O,AV$4,FALSE))</f>
        <v/>
      </c>
      <c r="AW81" s="19" t="str">
        <f>IF($J81="","",VLOOKUP($J81,'Reference Data - Transport fuel'!$C:$O,AW$4,FALSE))</f>
        <v/>
      </c>
      <c r="AX81" s="19" t="str">
        <f>IF($J81="","",VLOOKUP($J81,'Reference Data - Transport fuel'!$C:$O,AX$4,FALSE))</f>
        <v/>
      </c>
      <c r="AY81" s="19" t="str">
        <f>IF($J81="","",VLOOKUP($J81,'Reference Data - Transport fuel'!$C:$O,AY$4,FALSE))</f>
        <v/>
      </c>
      <c r="AZ81" s="19" t="str">
        <f>IF($J81="","",VLOOKUP($J81,'Reference Data - Transport fuel'!$C:$O,AZ$4,FALSE))</f>
        <v/>
      </c>
      <c r="BA81" s="19" t="str">
        <f>IF($J81="","",VLOOKUP($J81,'Reference Data - Transport fuel'!$C:$O,BA$4,FALSE))</f>
        <v/>
      </c>
      <c r="BB81" s="19" t="str">
        <f>IF($J81="","",VLOOKUP($J81,'Reference Data - Transport fuel'!$C:$O,BB$4,FALSE))</f>
        <v/>
      </c>
      <c r="BC81" s="19" t="str">
        <f>IF($J81="","",VLOOKUP($J81,'Reference Data - Transport fuel'!$C:$O,BC$4,FALSE))</f>
        <v/>
      </c>
      <c r="BD81" s="19"/>
      <c r="BE81" s="19" t="str">
        <f>IF($J81="","",VLOOKUP($J81,'Reference Data - Transport fuel'!$C:$O,BE$4,FALSE))</f>
        <v/>
      </c>
      <c r="BF81" s="19"/>
      <c r="BG81" s="19" t="str">
        <f>IF($J81="","",VLOOKUP($J81,'Reference Data - Transport fuel'!$C:$O,BG$4,FALSE))</f>
        <v/>
      </c>
      <c r="BI81" s="19" t="str">
        <f t="shared" si="36"/>
        <v/>
      </c>
      <c r="BJ81" s="19" t="str">
        <f t="shared" si="37"/>
        <v/>
      </c>
      <c r="BK81" s="19" t="str">
        <f t="shared" si="38"/>
        <v/>
      </c>
      <c r="BL81" s="19" t="str">
        <f t="shared" si="39"/>
        <v/>
      </c>
      <c r="BM81" s="19" t="str">
        <f t="shared" si="40"/>
        <v/>
      </c>
      <c r="BN81" s="19" t="str">
        <f t="shared" si="41"/>
        <v/>
      </c>
      <c r="BO81" s="19" t="str">
        <f t="shared" si="42"/>
        <v/>
      </c>
      <c r="BP81" s="19" t="str">
        <f t="shared" si="43"/>
        <v/>
      </c>
      <c r="BQ81" s="19"/>
      <c r="BR81" s="201" t="str">
        <f t="shared" si="44"/>
        <v/>
      </c>
      <c r="BS81" s="188"/>
      <c r="BT81" s="19" t="str">
        <f t="shared" si="45"/>
        <v/>
      </c>
      <c r="BU81" s="19" t="str">
        <f t="shared" si="46"/>
        <v/>
      </c>
      <c r="BV81" s="188"/>
      <c r="BW81" s="188" t="str">
        <f t="shared" si="47"/>
        <v/>
      </c>
      <c r="BX81" s="188"/>
    </row>
    <row r="82" spans="4:76">
      <c r="D82" s="137"/>
      <c r="E82" s="209"/>
      <c r="J82" s="34"/>
      <c r="K82" s="178"/>
      <c r="L82" s="141"/>
      <c r="P82" s="19" t="str">
        <f>IF($D82="","",VLOOKUP($D82,'Reference Data - Fuel EFs'!$C:$O,P$4,FALSE))</f>
        <v/>
      </c>
      <c r="Q82" s="19" t="str">
        <f>IF($D82="","",VLOOKUP($D82,'Reference Data - Fuel EFs'!$C:$O,Q$4,FALSE))</f>
        <v/>
      </c>
      <c r="R82" s="19" t="str">
        <f>IF($D82="","",VLOOKUP($D82,'Reference Data - Fuel EFs'!$C:$O,R$4,FALSE))</f>
        <v/>
      </c>
      <c r="S82" s="19" t="str">
        <f>IF($D82="","",VLOOKUP($D82,'Reference Data - Fuel EFs'!$C:$O,S$4,FALSE))</f>
        <v/>
      </c>
      <c r="T82" s="19" t="str">
        <f>IF($D82="","",VLOOKUP($D82,'Reference Data - Fuel EFs'!$C:$O,T$4,FALSE))</f>
        <v/>
      </c>
      <c r="U82" s="19" t="str">
        <f>IF($D82="","",VLOOKUP($D82,'Reference Data - Fuel EFs'!$C:$O,U$4,FALSE))</f>
        <v/>
      </c>
      <c r="V82" s="19" t="str">
        <f>IF($D82="","",VLOOKUP($D82,'Reference Data - Fuel EFs'!$C:$O,V$4,FALSE))</f>
        <v/>
      </c>
      <c r="W82" s="19" t="str">
        <f>IF($D82="","",VLOOKUP($D82,'Reference Data - Fuel EFs'!$C:$O,W$4,FALSE))</f>
        <v/>
      </c>
      <c r="X82" s="19" t="str">
        <f>IF($D82="","",VLOOKUP($D82,'Reference Data - Fuel EFs'!$C:$O,X$4,FALSE))</f>
        <v/>
      </c>
      <c r="Y82" s="19"/>
      <c r="Z82" s="19" t="str">
        <f>IF($D82="","",VLOOKUP($D82,'Reference Data - Fuel EFs'!$C:$O,Z$4,FALSE))</f>
        <v/>
      </c>
      <c r="AA82" s="19"/>
      <c r="AB82" s="19" t="str">
        <f>IF($D82="","",VLOOKUP($D82,'Reference Data - Fuel EFs'!$C:$O,AB$4,FALSE))</f>
        <v/>
      </c>
      <c r="AD82" s="19" t="str">
        <f t="shared" si="25"/>
        <v/>
      </c>
      <c r="AE82" s="19" t="str">
        <f t="shared" si="26"/>
        <v/>
      </c>
      <c r="AF82" s="19" t="str">
        <f t="shared" si="27"/>
        <v/>
      </c>
      <c r="AG82" s="19" t="str">
        <f t="shared" si="28"/>
        <v/>
      </c>
      <c r="AH82" s="19" t="str">
        <f t="shared" si="29"/>
        <v/>
      </c>
      <c r="AI82" s="19" t="str">
        <f t="shared" si="30"/>
        <v/>
      </c>
      <c r="AJ82" s="19" t="str">
        <f t="shared" si="31"/>
        <v/>
      </c>
      <c r="AK82" s="19" t="str">
        <f t="shared" si="32"/>
        <v/>
      </c>
      <c r="AL82" s="19" t="str">
        <f t="shared" si="33"/>
        <v/>
      </c>
      <c r="AM82" s="19"/>
      <c r="AN82" s="19" t="str">
        <f t="shared" si="34"/>
        <v/>
      </c>
      <c r="AP82" s="19" t="str">
        <f t="shared" si="35"/>
        <v/>
      </c>
      <c r="AS82" s="16" t="e">
        <f>INDEX('Dropdown menus'!$A$1:$D$6,MATCH($K82,'Dropdown menus'!$A$1:$A$6,0),$AS$6)</f>
        <v>#N/A</v>
      </c>
      <c r="AU82" s="19" t="str">
        <f>IF($J82="","",VLOOKUP($J82,'Reference Data - Transport fuel'!$C:$O,AU$4,FALSE))</f>
        <v/>
      </c>
      <c r="AV82" s="19" t="str">
        <f>IF($J82="","",VLOOKUP($J82,'Reference Data - Transport fuel'!$C:$O,AV$4,FALSE))</f>
        <v/>
      </c>
      <c r="AW82" s="19" t="str">
        <f>IF($J82="","",VLOOKUP($J82,'Reference Data - Transport fuel'!$C:$O,AW$4,FALSE))</f>
        <v/>
      </c>
      <c r="AX82" s="19" t="str">
        <f>IF($J82="","",VLOOKUP($J82,'Reference Data - Transport fuel'!$C:$O,AX$4,FALSE))</f>
        <v/>
      </c>
      <c r="AY82" s="19" t="str">
        <f>IF($J82="","",VLOOKUP($J82,'Reference Data - Transport fuel'!$C:$O,AY$4,FALSE))</f>
        <v/>
      </c>
      <c r="AZ82" s="19" t="str">
        <f>IF($J82="","",VLOOKUP($J82,'Reference Data - Transport fuel'!$C:$O,AZ$4,FALSE))</f>
        <v/>
      </c>
      <c r="BA82" s="19" t="str">
        <f>IF($J82="","",VLOOKUP($J82,'Reference Data - Transport fuel'!$C:$O,BA$4,FALSE))</f>
        <v/>
      </c>
      <c r="BB82" s="19" t="str">
        <f>IF($J82="","",VLOOKUP($J82,'Reference Data - Transport fuel'!$C:$O,BB$4,FALSE))</f>
        <v/>
      </c>
      <c r="BC82" s="19" t="str">
        <f>IF($J82="","",VLOOKUP($J82,'Reference Data - Transport fuel'!$C:$O,BC$4,FALSE))</f>
        <v/>
      </c>
      <c r="BD82" s="19"/>
      <c r="BE82" s="19" t="str">
        <f>IF($J82="","",VLOOKUP($J82,'Reference Data - Transport fuel'!$C:$O,BE$4,FALSE))</f>
        <v/>
      </c>
      <c r="BF82" s="19"/>
      <c r="BG82" s="19" t="str">
        <f>IF($J82="","",VLOOKUP($J82,'Reference Data - Transport fuel'!$C:$O,BG$4,FALSE))</f>
        <v/>
      </c>
      <c r="BI82" s="19" t="str">
        <f t="shared" si="36"/>
        <v/>
      </c>
      <c r="BJ82" s="19" t="str">
        <f t="shared" si="37"/>
        <v/>
      </c>
      <c r="BK82" s="19" t="str">
        <f t="shared" si="38"/>
        <v/>
      </c>
      <c r="BL82" s="19" t="str">
        <f t="shared" si="39"/>
        <v/>
      </c>
      <c r="BM82" s="19" t="str">
        <f t="shared" si="40"/>
        <v/>
      </c>
      <c r="BN82" s="19" t="str">
        <f t="shared" si="41"/>
        <v/>
      </c>
      <c r="BO82" s="19" t="str">
        <f t="shared" si="42"/>
        <v/>
      </c>
      <c r="BP82" s="19" t="str">
        <f t="shared" si="43"/>
        <v/>
      </c>
      <c r="BQ82" s="19"/>
      <c r="BR82" s="201" t="str">
        <f t="shared" si="44"/>
        <v/>
      </c>
      <c r="BS82" s="188"/>
      <c r="BT82" s="19" t="str">
        <f t="shared" si="45"/>
        <v/>
      </c>
      <c r="BU82" s="19" t="str">
        <f t="shared" si="46"/>
        <v/>
      </c>
      <c r="BV82" s="188"/>
      <c r="BW82" s="188" t="str">
        <f t="shared" si="47"/>
        <v/>
      </c>
      <c r="BX82" s="188"/>
    </row>
    <row r="83" spans="4:76">
      <c r="D83" s="137"/>
      <c r="E83" s="209"/>
      <c r="J83" s="34"/>
      <c r="K83" s="178"/>
      <c r="L83" s="141"/>
      <c r="P83" s="19" t="str">
        <f>IF($D83="","",VLOOKUP($D83,'Reference Data - Fuel EFs'!$C:$O,P$4,FALSE))</f>
        <v/>
      </c>
      <c r="Q83" s="19" t="str">
        <f>IF($D83="","",VLOOKUP($D83,'Reference Data - Fuel EFs'!$C:$O,Q$4,FALSE))</f>
        <v/>
      </c>
      <c r="R83" s="19" t="str">
        <f>IF($D83="","",VLOOKUP($D83,'Reference Data - Fuel EFs'!$C:$O,R$4,FALSE))</f>
        <v/>
      </c>
      <c r="S83" s="19" t="str">
        <f>IF($D83="","",VLOOKUP($D83,'Reference Data - Fuel EFs'!$C:$O,S$4,FALSE))</f>
        <v/>
      </c>
      <c r="T83" s="19" t="str">
        <f>IF($D83="","",VLOOKUP($D83,'Reference Data - Fuel EFs'!$C:$O,T$4,FALSE))</f>
        <v/>
      </c>
      <c r="U83" s="19" t="str">
        <f>IF($D83="","",VLOOKUP($D83,'Reference Data - Fuel EFs'!$C:$O,U$4,FALSE))</f>
        <v/>
      </c>
      <c r="V83" s="19" t="str">
        <f>IF($D83="","",VLOOKUP($D83,'Reference Data - Fuel EFs'!$C:$O,V$4,FALSE))</f>
        <v/>
      </c>
      <c r="W83" s="19" t="str">
        <f>IF($D83="","",VLOOKUP($D83,'Reference Data - Fuel EFs'!$C:$O,W$4,FALSE))</f>
        <v/>
      </c>
      <c r="X83" s="19" t="str">
        <f>IF($D83="","",VLOOKUP($D83,'Reference Data - Fuel EFs'!$C:$O,X$4,FALSE))</f>
        <v/>
      </c>
      <c r="Y83" s="19"/>
      <c r="Z83" s="19" t="str">
        <f>IF($D83="","",VLOOKUP($D83,'Reference Data - Fuel EFs'!$C:$O,Z$4,FALSE))</f>
        <v/>
      </c>
      <c r="AA83" s="19"/>
      <c r="AB83" s="19" t="str">
        <f>IF($D83="","",VLOOKUP($D83,'Reference Data - Fuel EFs'!$C:$O,AB$4,FALSE))</f>
        <v/>
      </c>
      <c r="AD83" s="19" t="str">
        <f t="shared" si="25"/>
        <v/>
      </c>
      <c r="AE83" s="19" t="str">
        <f t="shared" si="26"/>
        <v/>
      </c>
      <c r="AF83" s="19" t="str">
        <f t="shared" si="27"/>
        <v/>
      </c>
      <c r="AG83" s="19" t="str">
        <f t="shared" si="28"/>
        <v/>
      </c>
      <c r="AH83" s="19" t="str">
        <f t="shared" si="29"/>
        <v/>
      </c>
      <c r="AI83" s="19" t="str">
        <f t="shared" si="30"/>
        <v/>
      </c>
      <c r="AJ83" s="19" t="str">
        <f t="shared" si="31"/>
        <v/>
      </c>
      <c r="AK83" s="19" t="str">
        <f t="shared" si="32"/>
        <v/>
      </c>
      <c r="AL83" s="19" t="str">
        <f t="shared" si="33"/>
        <v/>
      </c>
      <c r="AM83" s="19"/>
      <c r="AN83" s="19" t="str">
        <f t="shared" si="34"/>
        <v/>
      </c>
      <c r="AP83" s="19" t="str">
        <f t="shared" si="35"/>
        <v/>
      </c>
      <c r="AS83" s="16" t="e">
        <f>INDEX('Dropdown menus'!$A$1:$D$6,MATCH($K83,'Dropdown menus'!$A$1:$A$6,0),$AS$6)</f>
        <v>#N/A</v>
      </c>
      <c r="AU83" s="19" t="str">
        <f>IF($J83="","",VLOOKUP($J83,'Reference Data - Transport fuel'!$C:$O,AU$4,FALSE))</f>
        <v/>
      </c>
      <c r="AV83" s="19" t="str">
        <f>IF($J83="","",VLOOKUP($J83,'Reference Data - Transport fuel'!$C:$O,AV$4,FALSE))</f>
        <v/>
      </c>
      <c r="AW83" s="19" t="str">
        <f>IF($J83="","",VLOOKUP($J83,'Reference Data - Transport fuel'!$C:$O,AW$4,FALSE))</f>
        <v/>
      </c>
      <c r="AX83" s="19" t="str">
        <f>IF($J83="","",VLOOKUP($J83,'Reference Data - Transport fuel'!$C:$O,AX$4,FALSE))</f>
        <v/>
      </c>
      <c r="AY83" s="19" t="str">
        <f>IF($J83="","",VLOOKUP($J83,'Reference Data - Transport fuel'!$C:$O,AY$4,FALSE))</f>
        <v/>
      </c>
      <c r="AZ83" s="19" t="str">
        <f>IF($J83="","",VLOOKUP($J83,'Reference Data - Transport fuel'!$C:$O,AZ$4,FALSE))</f>
        <v/>
      </c>
      <c r="BA83" s="19" t="str">
        <f>IF($J83="","",VLOOKUP($J83,'Reference Data - Transport fuel'!$C:$O,BA$4,FALSE))</f>
        <v/>
      </c>
      <c r="BB83" s="19" t="str">
        <f>IF($J83="","",VLOOKUP($J83,'Reference Data - Transport fuel'!$C:$O,BB$4,FALSE))</f>
        <v/>
      </c>
      <c r="BC83" s="19" t="str">
        <f>IF($J83="","",VLOOKUP($J83,'Reference Data - Transport fuel'!$C:$O,BC$4,FALSE))</f>
        <v/>
      </c>
      <c r="BD83" s="19"/>
      <c r="BE83" s="19" t="str">
        <f>IF($J83="","",VLOOKUP($J83,'Reference Data - Transport fuel'!$C:$O,BE$4,FALSE))</f>
        <v/>
      </c>
      <c r="BF83" s="19"/>
      <c r="BG83" s="19" t="str">
        <f>IF($J83="","",VLOOKUP($J83,'Reference Data - Transport fuel'!$C:$O,BG$4,FALSE))</f>
        <v/>
      </c>
      <c r="BI83" s="19" t="str">
        <f t="shared" si="36"/>
        <v/>
      </c>
      <c r="BJ83" s="19" t="str">
        <f t="shared" si="37"/>
        <v/>
      </c>
      <c r="BK83" s="19" t="str">
        <f t="shared" si="38"/>
        <v/>
      </c>
      <c r="BL83" s="19" t="str">
        <f t="shared" si="39"/>
        <v/>
      </c>
      <c r="BM83" s="19" t="str">
        <f t="shared" si="40"/>
        <v/>
      </c>
      <c r="BN83" s="19" t="str">
        <f t="shared" si="41"/>
        <v/>
      </c>
      <c r="BO83" s="19" t="str">
        <f t="shared" si="42"/>
        <v/>
      </c>
      <c r="BP83" s="19" t="str">
        <f t="shared" si="43"/>
        <v/>
      </c>
      <c r="BQ83" s="19"/>
      <c r="BR83" s="201" t="str">
        <f t="shared" si="44"/>
        <v/>
      </c>
      <c r="BS83" s="188"/>
      <c r="BT83" s="19" t="str">
        <f t="shared" si="45"/>
        <v/>
      </c>
      <c r="BU83" s="19" t="str">
        <f t="shared" si="46"/>
        <v/>
      </c>
      <c r="BV83" s="188"/>
      <c r="BW83" s="188" t="str">
        <f t="shared" si="47"/>
        <v/>
      </c>
      <c r="BX83" s="188"/>
    </row>
    <row r="84" spans="4:76">
      <c r="D84" s="137"/>
      <c r="E84" s="209"/>
      <c r="J84" s="34"/>
      <c r="K84" s="178"/>
      <c r="L84" s="141"/>
      <c r="P84" s="19" t="str">
        <f>IF($D84="","",VLOOKUP($D84,'Reference Data - Fuel EFs'!$C:$O,P$4,FALSE))</f>
        <v/>
      </c>
      <c r="Q84" s="19" t="str">
        <f>IF($D84="","",VLOOKUP($D84,'Reference Data - Fuel EFs'!$C:$O,Q$4,FALSE))</f>
        <v/>
      </c>
      <c r="R84" s="19" t="str">
        <f>IF($D84="","",VLOOKUP($D84,'Reference Data - Fuel EFs'!$C:$O,R$4,FALSE))</f>
        <v/>
      </c>
      <c r="S84" s="19" t="str">
        <f>IF($D84="","",VLOOKUP($D84,'Reference Data - Fuel EFs'!$C:$O,S$4,FALSE))</f>
        <v/>
      </c>
      <c r="T84" s="19" t="str">
        <f>IF($D84="","",VLOOKUP($D84,'Reference Data - Fuel EFs'!$C:$O,T$4,FALSE))</f>
        <v/>
      </c>
      <c r="U84" s="19" t="str">
        <f>IF($D84="","",VLOOKUP($D84,'Reference Data - Fuel EFs'!$C:$O,U$4,FALSE))</f>
        <v/>
      </c>
      <c r="V84" s="19" t="str">
        <f>IF($D84="","",VLOOKUP($D84,'Reference Data - Fuel EFs'!$C:$O,V$4,FALSE))</f>
        <v/>
      </c>
      <c r="W84" s="19" t="str">
        <f>IF($D84="","",VLOOKUP($D84,'Reference Data - Fuel EFs'!$C:$O,W$4,FALSE))</f>
        <v/>
      </c>
      <c r="X84" s="19" t="str">
        <f>IF($D84="","",VLOOKUP($D84,'Reference Data - Fuel EFs'!$C:$O,X$4,FALSE))</f>
        <v/>
      </c>
      <c r="Y84" s="19"/>
      <c r="Z84" s="19" t="str">
        <f>IF($D84="","",VLOOKUP($D84,'Reference Data - Fuel EFs'!$C:$O,Z$4,FALSE))</f>
        <v/>
      </c>
      <c r="AA84" s="19"/>
      <c r="AB84" s="19" t="str">
        <f>IF($D84="","",VLOOKUP($D84,'Reference Data - Fuel EFs'!$C:$O,AB$4,FALSE))</f>
        <v/>
      </c>
      <c r="AD84" s="19" t="str">
        <f t="shared" si="25"/>
        <v/>
      </c>
      <c r="AE84" s="19" t="str">
        <f t="shared" si="26"/>
        <v/>
      </c>
      <c r="AF84" s="19" t="str">
        <f t="shared" si="27"/>
        <v/>
      </c>
      <c r="AG84" s="19" t="str">
        <f t="shared" si="28"/>
        <v/>
      </c>
      <c r="AH84" s="19" t="str">
        <f t="shared" si="29"/>
        <v/>
      </c>
      <c r="AI84" s="19" t="str">
        <f t="shared" si="30"/>
        <v/>
      </c>
      <c r="AJ84" s="19" t="str">
        <f t="shared" si="31"/>
        <v/>
      </c>
      <c r="AK84" s="19" t="str">
        <f t="shared" si="32"/>
        <v/>
      </c>
      <c r="AL84" s="19" t="str">
        <f t="shared" si="33"/>
        <v/>
      </c>
      <c r="AM84" s="19"/>
      <c r="AN84" s="19" t="str">
        <f t="shared" si="34"/>
        <v/>
      </c>
      <c r="AP84" s="19" t="str">
        <f t="shared" si="35"/>
        <v/>
      </c>
      <c r="AS84" s="16" t="e">
        <f>INDEX('Dropdown menus'!$A$1:$D$6,MATCH($K84,'Dropdown menus'!$A$1:$A$6,0),$AS$6)</f>
        <v>#N/A</v>
      </c>
      <c r="AU84" s="19" t="str">
        <f>IF($J84="","",VLOOKUP($J84,'Reference Data - Transport fuel'!$C:$O,AU$4,FALSE))</f>
        <v/>
      </c>
      <c r="AV84" s="19" t="str">
        <f>IF($J84="","",VLOOKUP($J84,'Reference Data - Transport fuel'!$C:$O,AV$4,FALSE))</f>
        <v/>
      </c>
      <c r="AW84" s="19" t="str">
        <f>IF($J84="","",VLOOKUP($J84,'Reference Data - Transport fuel'!$C:$O,AW$4,FALSE))</f>
        <v/>
      </c>
      <c r="AX84" s="19" t="str">
        <f>IF($J84="","",VLOOKUP($J84,'Reference Data - Transport fuel'!$C:$O,AX$4,FALSE))</f>
        <v/>
      </c>
      <c r="AY84" s="19" t="str">
        <f>IF($J84="","",VLOOKUP($J84,'Reference Data - Transport fuel'!$C:$O,AY$4,FALSE))</f>
        <v/>
      </c>
      <c r="AZ84" s="19" t="str">
        <f>IF($J84="","",VLOOKUP($J84,'Reference Data - Transport fuel'!$C:$O,AZ$4,FALSE))</f>
        <v/>
      </c>
      <c r="BA84" s="19" t="str">
        <f>IF($J84="","",VLOOKUP($J84,'Reference Data - Transport fuel'!$C:$O,BA$4,FALSE))</f>
        <v/>
      </c>
      <c r="BB84" s="19" t="str">
        <f>IF($J84="","",VLOOKUP($J84,'Reference Data - Transport fuel'!$C:$O,BB$4,FALSE))</f>
        <v/>
      </c>
      <c r="BC84" s="19" t="str">
        <f>IF($J84="","",VLOOKUP($J84,'Reference Data - Transport fuel'!$C:$O,BC$4,FALSE))</f>
        <v/>
      </c>
      <c r="BD84" s="19"/>
      <c r="BE84" s="19" t="str">
        <f>IF($J84="","",VLOOKUP($J84,'Reference Data - Transport fuel'!$C:$O,BE$4,FALSE))</f>
        <v/>
      </c>
      <c r="BF84" s="19"/>
      <c r="BG84" s="19" t="str">
        <f>IF($J84="","",VLOOKUP($J84,'Reference Data - Transport fuel'!$C:$O,BG$4,FALSE))</f>
        <v/>
      </c>
      <c r="BI84" s="19" t="str">
        <f t="shared" si="36"/>
        <v/>
      </c>
      <c r="BJ84" s="19" t="str">
        <f t="shared" si="37"/>
        <v/>
      </c>
      <c r="BK84" s="19" t="str">
        <f t="shared" si="38"/>
        <v/>
      </c>
      <c r="BL84" s="19" t="str">
        <f t="shared" si="39"/>
        <v/>
      </c>
      <c r="BM84" s="19" t="str">
        <f t="shared" si="40"/>
        <v/>
      </c>
      <c r="BN84" s="19" t="str">
        <f t="shared" si="41"/>
        <v/>
      </c>
      <c r="BO84" s="19" t="str">
        <f t="shared" si="42"/>
        <v/>
      </c>
      <c r="BP84" s="19" t="str">
        <f t="shared" si="43"/>
        <v/>
      </c>
      <c r="BQ84" s="19"/>
      <c r="BR84" s="201" t="str">
        <f t="shared" si="44"/>
        <v/>
      </c>
      <c r="BS84" s="188"/>
      <c r="BT84" s="19" t="str">
        <f t="shared" si="45"/>
        <v/>
      </c>
      <c r="BU84" s="19" t="str">
        <f t="shared" si="46"/>
        <v/>
      </c>
      <c r="BV84" s="188"/>
      <c r="BW84" s="188" t="str">
        <f t="shared" si="47"/>
        <v/>
      </c>
      <c r="BX84" s="188"/>
    </row>
    <row r="85" spans="4:76">
      <c r="D85" s="137"/>
      <c r="E85" s="209"/>
      <c r="J85" s="34"/>
      <c r="K85" s="178"/>
      <c r="L85" s="141"/>
      <c r="P85" s="19" t="str">
        <f>IF($D85="","",VLOOKUP($D85,'Reference Data - Fuel EFs'!$C:$O,P$4,FALSE))</f>
        <v/>
      </c>
      <c r="Q85" s="19" t="str">
        <f>IF($D85="","",VLOOKUP($D85,'Reference Data - Fuel EFs'!$C:$O,Q$4,FALSE))</f>
        <v/>
      </c>
      <c r="R85" s="19" t="str">
        <f>IF($D85="","",VLOOKUP($D85,'Reference Data - Fuel EFs'!$C:$O,R$4,FALSE))</f>
        <v/>
      </c>
      <c r="S85" s="19" t="str">
        <f>IF($D85="","",VLOOKUP($D85,'Reference Data - Fuel EFs'!$C:$O,S$4,FALSE))</f>
        <v/>
      </c>
      <c r="T85" s="19" t="str">
        <f>IF($D85="","",VLOOKUP($D85,'Reference Data - Fuel EFs'!$C:$O,T$4,FALSE))</f>
        <v/>
      </c>
      <c r="U85" s="19" t="str">
        <f>IF($D85="","",VLOOKUP($D85,'Reference Data - Fuel EFs'!$C:$O,U$4,FALSE))</f>
        <v/>
      </c>
      <c r="V85" s="19" t="str">
        <f>IF($D85="","",VLOOKUP($D85,'Reference Data - Fuel EFs'!$C:$O,V$4,FALSE))</f>
        <v/>
      </c>
      <c r="W85" s="19" t="str">
        <f>IF($D85="","",VLOOKUP($D85,'Reference Data - Fuel EFs'!$C:$O,W$4,FALSE))</f>
        <v/>
      </c>
      <c r="X85" s="19" t="str">
        <f>IF($D85="","",VLOOKUP($D85,'Reference Data - Fuel EFs'!$C:$O,X$4,FALSE))</f>
        <v/>
      </c>
      <c r="Y85" s="19"/>
      <c r="Z85" s="19" t="str">
        <f>IF($D85="","",VLOOKUP($D85,'Reference Data - Fuel EFs'!$C:$O,Z$4,FALSE))</f>
        <v/>
      </c>
      <c r="AA85" s="19"/>
      <c r="AB85" s="19" t="str">
        <f>IF($D85="","",VLOOKUP($D85,'Reference Data - Fuel EFs'!$C:$O,AB$4,FALSE))</f>
        <v/>
      </c>
      <c r="AD85" s="19" t="str">
        <f t="shared" si="25"/>
        <v/>
      </c>
      <c r="AE85" s="19" t="str">
        <f t="shared" si="26"/>
        <v/>
      </c>
      <c r="AF85" s="19" t="str">
        <f t="shared" si="27"/>
        <v/>
      </c>
      <c r="AG85" s="19" t="str">
        <f t="shared" si="28"/>
        <v/>
      </c>
      <c r="AH85" s="19" t="str">
        <f t="shared" si="29"/>
        <v/>
      </c>
      <c r="AI85" s="19" t="str">
        <f t="shared" si="30"/>
        <v/>
      </c>
      <c r="AJ85" s="19" t="str">
        <f t="shared" si="31"/>
        <v/>
      </c>
      <c r="AK85" s="19" t="str">
        <f t="shared" si="32"/>
        <v/>
      </c>
      <c r="AL85" s="19" t="str">
        <f t="shared" si="33"/>
        <v/>
      </c>
      <c r="AM85" s="19"/>
      <c r="AN85" s="19" t="str">
        <f t="shared" si="34"/>
        <v/>
      </c>
      <c r="AP85" s="19" t="str">
        <f t="shared" si="35"/>
        <v/>
      </c>
      <c r="AS85" s="16" t="e">
        <f>INDEX('Dropdown menus'!$A$1:$D$6,MATCH($K85,'Dropdown menus'!$A$1:$A$6,0),$AS$6)</f>
        <v>#N/A</v>
      </c>
      <c r="AU85" s="19" t="str">
        <f>IF($J85="","",VLOOKUP($J85,'Reference Data - Transport fuel'!$C:$O,AU$4,FALSE))</f>
        <v/>
      </c>
      <c r="AV85" s="19" t="str">
        <f>IF($J85="","",VLOOKUP($J85,'Reference Data - Transport fuel'!$C:$O,AV$4,FALSE))</f>
        <v/>
      </c>
      <c r="AW85" s="19" t="str">
        <f>IF($J85="","",VLOOKUP($J85,'Reference Data - Transport fuel'!$C:$O,AW$4,FALSE))</f>
        <v/>
      </c>
      <c r="AX85" s="19" t="str">
        <f>IF($J85="","",VLOOKUP($J85,'Reference Data - Transport fuel'!$C:$O,AX$4,FALSE))</f>
        <v/>
      </c>
      <c r="AY85" s="19" t="str">
        <f>IF($J85="","",VLOOKUP($J85,'Reference Data - Transport fuel'!$C:$O,AY$4,FALSE))</f>
        <v/>
      </c>
      <c r="AZ85" s="19" t="str">
        <f>IF($J85="","",VLOOKUP($J85,'Reference Data - Transport fuel'!$C:$O,AZ$4,FALSE))</f>
        <v/>
      </c>
      <c r="BA85" s="19" t="str">
        <f>IF($J85="","",VLOOKUP($J85,'Reference Data - Transport fuel'!$C:$O,BA$4,FALSE))</f>
        <v/>
      </c>
      <c r="BB85" s="19" t="str">
        <f>IF($J85="","",VLOOKUP($J85,'Reference Data - Transport fuel'!$C:$O,BB$4,FALSE))</f>
        <v/>
      </c>
      <c r="BC85" s="19" t="str">
        <f>IF($J85="","",VLOOKUP($J85,'Reference Data - Transport fuel'!$C:$O,BC$4,FALSE))</f>
        <v/>
      </c>
      <c r="BD85" s="19"/>
      <c r="BE85" s="19" t="str">
        <f>IF($J85="","",VLOOKUP($J85,'Reference Data - Transport fuel'!$C:$O,BE$4,FALSE))</f>
        <v/>
      </c>
      <c r="BF85" s="19"/>
      <c r="BG85" s="19" t="str">
        <f>IF($J85="","",VLOOKUP($J85,'Reference Data - Transport fuel'!$C:$O,BG$4,FALSE))</f>
        <v/>
      </c>
      <c r="BI85" s="19" t="str">
        <f t="shared" si="36"/>
        <v/>
      </c>
      <c r="BJ85" s="19" t="str">
        <f t="shared" si="37"/>
        <v/>
      </c>
      <c r="BK85" s="19" t="str">
        <f t="shared" si="38"/>
        <v/>
      </c>
      <c r="BL85" s="19" t="str">
        <f t="shared" si="39"/>
        <v/>
      </c>
      <c r="BM85" s="19" t="str">
        <f t="shared" si="40"/>
        <v/>
      </c>
      <c r="BN85" s="19" t="str">
        <f t="shared" si="41"/>
        <v/>
      </c>
      <c r="BO85" s="19" t="str">
        <f t="shared" si="42"/>
        <v/>
      </c>
      <c r="BP85" s="19" t="str">
        <f t="shared" si="43"/>
        <v/>
      </c>
      <c r="BQ85" s="19"/>
      <c r="BR85" s="201" t="str">
        <f t="shared" si="44"/>
        <v/>
      </c>
      <c r="BS85" s="188"/>
      <c r="BT85" s="19" t="str">
        <f t="shared" si="45"/>
        <v/>
      </c>
      <c r="BU85" s="19" t="str">
        <f t="shared" si="46"/>
        <v/>
      </c>
      <c r="BV85" s="188"/>
      <c r="BW85" s="188" t="str">
        <f t="shared" si="47"/>
        <v/>
      </c>
      <c r="BX85" s="188"/>
    </row>
    <row r="86" spans="4:76">
      <c r="D86" s="137"/>
      <c r="E86" s="209"/>
      <c r="J86" s="34"/>
      <c r="K86" s="178"/>
      <c r="L86" s="141"/>
      <c r="P86" s="19" t="str">
        <f>IF($D86="","",VLOOKUP($D86,'Reference Data - Fuel EFs'!$C:$O,P$4,FALSE))</f>
        <v/>
      </c>
      <c r="Q86" s="19" t="str">
        <f>IF($D86="","",VLOOKUP($D86,'Reference Data - Fuel EFs'!$C:$O,Q$4,FALSE))</f>
        <v/>
      </c>
      <c r="R86" s="19" t="str">
        <f>IF($D86="","",VLOOKUP($D86,'Reference Data - Fuel EFs'!$C:$O,R$4,FALSE))</f>
        <v/>
      </c>
      <c r="S86" s="19" t="str">
        <f>IF($D86="","",VLOOKUP($D86,'Reference Data - Fuel EFs'!$C:$O,S$4,FALSE))</f>
        <v/>
      </c>
      <c r="T86" s="19" t="str">
        <f>IF($D86="","",VLOOKUP($D86,'Reference Data - Fuel EFs'!$C:$O,T$4,FALSE))</f>
        <v/>
      </c>
      <c r="U86" s="19" t="str">
        <f>IF($D86="","",VLOOKUP($D86,'Reference Data - Fuel EFs'!$C:$O,U$4,FALSE))</f>
        <v/>
      </c>
      <c r="V86" s="19" t="str">
        <f>IF($D86="","",VLOOKUP($D86,'Reference Data - Fuel EFs'!$C:$O,V$4,FALSE))</f>
        <v/>
      </c>
      <c r="W86" s="19" t="str">
        <f>IF($D86="","",VLOOKUP($D86,'Reference Data - Fuel EFs'!$C:$O,W$4,FALSE))</f>
        <v/>
      </c>
      <c r="X86" s="19" t="str">
        <f>IF($D86="","",VLOOKUP($D86,'Reference Data - Fuel EFs'!$C:$O,X$4,FALSE))</f>
        <v/>
      </c>
      <c r="Y86" s="19"/>
      <c r="Z86" s="19" t="str">
        <f>IF($D86="","",VLOOKUP($D86,'Reference Data - Fuel EFs'!$C:$O,Z$4,FALSE))</f>
        <v/>
      </c>
      <c r="AA86" s="19"/>
      <c r="AB86" s="19" t="str">
        <f>IF($D86="","",VLOOKUP($D86,'Reference Data - Fuel EFs'!$C:$O,AB$4,FALSE))</f>
        <v/>
      </c>
      <c r="AD86" s="19" t="str">
        <f t="shared" si="25"/>
        <v/>
      </c>
      <c r="AE86" s="19" t="str">
        <f t="shared" si="26"/>
        <v/>
      </c>
      <c r="AF86" s="19" t="str">
        <f t="shared" si="27"/>
        <v/>
      </c>
      <c r="AG86" s="19" t="str">
        <f t="shared" si="28"/>
        <v/>
      </c>
      <c r="AH86" s="19" t="str">
        <f t="shared" si="29"/>
        <v/>
      </c>
      <c r="AI86" s="19" t="str">
        <f t="shared" si="30"/>
        <v/>
      </c>
      <c r="AJ86" s="19" t="str">
        <f t="shared" si="31"/>
        <v/>
      </c>
      <c r="AK86" s="19" t="str">
        <f t="shared" si="32"/>
        <v/>
      </c>
      <c r="AL86" s="19" t="str">
        <f t="shared" si="33"/>
        <v/>
      </c>
      <c r="AM86" s="19"/>
      <c r="AN86" s="19" t="str">
        <f t="shared" si="34"/>
        <v/>
      </c>
      <c r="AP86" s="19" t="str">
        <f t="shared" si="35"/>
        <v/>
      </c>
      <c r="AS86" s="16" t="e">
        <f>INDEX('Dropdown menus'!$A$1:$D$6,MATCH($K86,'Dropdown menus'!$A$1:$A$6,0),$AS$6)</f>
        <v>#N/A</v>
      </c>
      <c r="AU86" s="19" t="str">
        <f>IF($J86="","",VLOOKUP($J86,'Reference Data - Transport fuel'!$C:$O,AU$4,FALSE))</f>
        <v/>
      </c>
      <c r="AV86" s="19" t="str">
        <f>IF($J86="","",VLOOKUP($J86,'Reference Data - Transport fuel'!$C:$O,AV$4,FALSE))</f>
        <v/>
      </c>
      <c r="AW86" s="19" t="str">
        <f>IF($J86="","",VLOOKUP($J86,'Reference Data - Transport fuel'!$C:$O,AW$4,FALSE))</f>
        <v/>
      </c>
      <c r="AX86" s="19" t="str">
        <f>IF($J86="","",VLOOKUP($J86,'Reference Data - Transport fuel'!$C:$O,AX$4,FALSE))</f>
        <v/>
      </c>
      <c r="AY86" s="19" t="str">
        <f>IF($J86="","",VLOOKUP($J86,'Reference Data - Transport fuel'!$C:$O,AY$4,FALSE))</f>
        <v/>
      </c>
      <c r="AZ86" s="19" t="str">
        <f>IF($J86="","",VLOOKUP($J86,'Reference Data - Transport fuel'!$C:$O,AZ$4,FALSE))</f>
        <v/>
      </c>
      <c r="BA86" s="19" t="str">
        <f>IF($J86="","",VLOOKUP($J86,'Reference Data - Transport fuel'!$C:$O,BA$4,FALSE))</f>
        <v/>
      </c>
      <c r="BB86" s="19" t="str">
        <f>IF($J86="","",VLOOKUP($J86,'Reference Data - Transport fuel'!$C:$O,BB$4,FALSE))</f>
        <v/>
      </c>
      <c r="BC86" s="19" t="str">
        <f>IF($J86="","",VLOOKUP($J86,'Reference Data - Transport fuel'!$C:$O,BC$4,FALSE))</f>
        <v/>
      </c>
      <c r="BD86" s="19"/>
      <c r="BE86" s="19" t="str">
        <f>IF($J86="","",VLOOKUP($J86,'Reference Data - Transport fuel'!$C:$O,BE$4,FALSE))</f>
        <v/>
      </c>
      <c r="BF86" s="19"/>
      <c r="BG86" s="19" t="str">
        <f>IF($J86="","",VLOOKUP($J86,'Reference Data - Transport fuel'!$C:$O,BG$4,FALSE))</f>
        <v/>
      </c>
      <c r="BI86" s="19" t="str">
        <f t="shared" si="36"/>
        <v/>
      </c>
      <c r="BJ86" s="19" t="str">
        <f t="shared" si="37"/>
        <v/>
      </c>
      <c r="BK86" s="19" t="str">
        <f t="shared" si="38"/>
        <v/>
      </c>
      <c r="BL86" s="19" t="str">
        <f t="shared" si="39"/>
        <v/>
      </c>
      <c r="BM86" s="19" t="str">
        <f t="shared" si="40"/>
        <v/>
      </c>
      <c r="BN86" s="19" t="str">
        <f t="shared" si="41"/>
        <v/>
      </c>
      <c r="BO86" s="19" t="str">
        <f t="shared" si="42"/>
        <v/>
      </c>
      <c r="BP86" s="19" t="str">
        <f t="shared" si="43"/>
        <v/>
      </c>
      <c r="BQ86" s="19"/>
      <c r="BR86" s="201" t="str">
        <f t="shared" si="44"/>
        <v/>
      </c>
      <c r="BS86" s="188"/>
      <c r="BT86" s="19" t="str">
        <f t="shared" si="45"/>
        <v/>
      </c>
      <c r="BU86" s="19" t="str">
        <f t="shared" si="46"/>
        <v/>
      </c>
      <c r="BV86" s="188"/>
      <c r="BW86" s="188" t="str">
        <f t="shared" si="47"/>
        <v/>
      </c>
      <c r="BX86" s="188"/>
    </row>
    <row r="87" spans="4:76">
      <c r="D87" s="137"/>
      <c r="E87" s="209"/>
      <c r="J87" s="34"/>
      <c r="K87" s="178"/>
      <c r="L87" s="141"/>
      <c r="P87" s="19" t="str">
        <f>IF($D87="","",VLOOKUP($D87,'Reference Data - Fuel EFs'!$C:$O,P$4,FALSE))</f>
        <v/>
      </c>
      <c r="Q87" s="19" t="str">
        <f>IF($D87="","",VLOOKUP($D87,'Reference Data - Fuel EFs'!$C:$O,Q$4,FALSE))</f>
        <v/>
      </c>
      <c r="R87" s="19" t="str">
        <f>IF($D87="","",VLOOKUP($D87,'Reference Data - Fuel EFs'!$C:$O,R$4,FALSE))</f>
        <v/>
      </c>
      <c r="S87" s="19" t="str">
        <f>IF($D87="","",VLOOKUP($D87,'Reference Data - Fuel EFs'!$C:$O,S$4,FALSE))</f>
        <v/>
      </c>
      <c r="T87" s="19" t="str">
        <f>IF($D87="","",VLOOKUP($D87,'Reference Data - Fuel EFs'!$C:$O,T$4,FALSE))</f>
        <v/>
      </c>
      <c r="U87" s="19" t="str">
        <f>IF($D87="","",VLOOKUP($D87,'Reference Data - Fuel EFs'!$C:$O,U$4,FALSE))</f>
        <v/>
      </c>
      <c r="V87" s="19" t="str">
        <f>IF($D87="","",VLOOKUP($D87,'Reference Data - Fuel EFs'!$C:$O,V$4,FALSE))</f>
        <v/>
      </c>
      <c r="W87" s="19" t="str">
        <f>IF($D87="","",VLOOKUP($D87,'Reference Data - Fuel EFs'!$C:$O,W$4,FALSE))</f>
        <v/>
      </c>
      <c r="X87" s="19" t="str">
        <f>IF($D87="","",VLOOKUP($D87,'Reference Data - Fuel EFs'!$C:$O,X$4,FALSE))</f>
        <v/>
      </c>
      <c r="Y87" s="19"/>
      <c r="Z87" s="19" t="str">
        <f>IF($D87="","",VLOOKUP($D87,'Reference Data - Fuel EFs'!$C:$O,Z$4,FALSE))</f>
        <v/>
      </c>
      <c r="AA87" s="19"/>
      <c r="AB87" s="19" t="str">
        <f>IF($D87="","",VLOOKUP($D87,'Reference Data - Fuel EFs'!$C:$O,AB$4,FALSE))</f>
        <v/>
      </c>
      <c r="AD87" s="19" t="str">
        <f t="shared" si="25"/>
        <v/>
      </c>
      <c r="AE87" s="19" t="str">
        <f t="shared" si="26"/>
        <v/>
      </c>
      <c r="AF87" s="19" t="str">
        <f t="shared" si="27"/>
        <v/>
      </c>
      <c r="AG87" s="19" t="str">
        <f t="shared" si="28"/>
        <v/>
      </c>
      <c r="AH87" s="19" t="str">
        <f t="shared" si="29"/>
        <v/>
      </c>
      <c r="AI87" s="19" t="str">
        <f t="shared" si="30"/>
        <v/>
      </c>
      <c r="AJ87" s="19" t="str">
        <f t="shared" si="31"/>
        <v/>
      </c>
      <c r="AK87" s="19" t="str">
        <f t="shared" si="32"/>
        <v/>
      </c>
      <c r="AL87" s="19" t="str">
        <f t="shared" si="33"/>
        <v/>
      </c>
      <c r="AM87" s="19"/>
      <c r="AN87" s="19" t="str">
        <f t="shared" si="34"/>
        <v/>
      </c>
      <c r="AP87" s="19" t="str">
        <f t="shared" si="35"/>
        <v/>
      </c>
      <c r="AS87" s="16" t="e">
        <f>INDEX('Dropdown menus'!$A$1:$D$6,MATCH($K87,'Dropdown menus'!$A$1:$A$6,0),$AS$6)</f>
        <v>#N/A</v>
      </c>
      <c r="AU87" s="19" t="str">
        <f>IF($J87="","",VLOOKUP($J87,'Reference Data - Transport fuel'!$C:$O,AU$4,FALSE))</f>
        <v/>
      </c>
      <c r="AV87" s="19" t="str">
        <f>IF($J87="","",VLOOKUP($J87,'Reference Data - Transport fuel'!$C:$O,AV$4,FALSE))</f>
        <v/>
      </c>
      <c r="AW87" s="19" t="str">
        <f>IF($J87="","",VLOOKUP($J87,'Reference Data - Transport fuel'!$C:$O,AW$4,FALSE))</f>
        <v/>
      </c>
      <c r="AX87" s="19" t="str">
        <f>IF($J87="","",VLOOKUP($J87,'Reference Data - Transport fuel'!$C:$O,AX$4,FALSE))</f>
        <v/>
      </c>
      <c r="AY87" s="19" t="str">
        <f>IF($J87="","",VLOOKUP($J87,'Reference Data - Transport fuel'!$C:$O,AY$4,FALSE))</f>
        <v/>
      </c>
      <c r="AZ87" s="19" t="str">
        <f>IF($J87="","",VLOOKUP($J87,'Reference Data - Transport fuel'!$C:$O,AZ$4,FALSE))</f>
        <v/>
      </c>
      <c r="BA87" s="19" t="str">
        <f>IF($J87="","",VLOOKUP($J87,'Reference Data - Transport fuel'!$C:$O,BA$4,FALSE))</f>
        <v/>
      </c>
      <c r="BB87" s="19" t="str">
        <f>IF($J87="","",VLOOKUP($J87,'Reference Data - Transport fuel'!$C:$O,BB$4,FALSE))</f>
        <v/>
      </c>
      <c r="BC87" s="19" t="str">
        <f>IF($J87="","",VLOOKUP($J87,'Reference Data - Transport fuel'!$C:$O,BC$4,FALSE))</f>
        <v/>
      </c>
      <c r="BD87" s="19"/>
      <c r="BE87" s="19" t="str">
        <f>IF($J87="","",VLOOKUP($J87,'Reference Data - Transport fuel'!$C:$O,BE$4,FALSE))</f>
        <v/>
      </c>
      <c r="BF87" s="19"/>
      <c r="BG87" s="19" t="str">
        <f>IF($J87="","",VLOOKUP($J87,'Reference Data - Transport fuel'!$C:$O,BG$4,FALSE))</f>
        <v/>
      </c>
      <c r="BI87" s="19" t="str">
        <f t="shared" si="36"/>
        <v/>
      </c>
      <c r="BJ87" s="19" t="str">
        <f t="shared" si="37"/>
        <v/>
      </c>
      <c r="BK87" s="19" t="str">
        <f t="shared" si="38"/>
        <v/>
      </c>
      <c r="BL87" s="19" t="str">
        <f t="shared" si="39"/>
        <v/>
      </c>
      <c r="BM87" s="19" t="str">
        <f t="shared" si="40"/>
        <v/>
      </c>
      <c r="BN87" s="19" t="str">
        <f t="shared" si="41"/>
        <v/>
      </c>
      <c r="BO87" s="19" t="str">
        <f t="shared" si="42"/>
        <v/>
      </c>
      <c r="BP87" s="19" t="str">
        <f t="shared" si="43"/>
        <v/>
      </c>
      <c r="BQ87" s="19"/>
      <c r="BR87" s="201" t="str">
        <f t="shared" si="44"/>
        <v/>
      </c>
      <c r="BS87" s="188"/>
      <c r="BT87" s="19" t="str">
        <f t="shared" si="45"/>
        <v/>
      </c>
      <c r="BU87" s="19" t="str">
        <f t="shared" si="46"/>
        <v/>
      </c>
      <c r="BV87" s="188"/>
      <c r="BW87" s="188" t="str">
        <f t="shared" si="47"/>
        <v/>
      </c>
      <c r="BX87" s="188"/>
    </row>
    <row r="88" spans="4:76">
      <c r="D88" s="137"/>
      <c r="E88" s="209"/>
      <c r="J88" s="34"/>
      <c r="K88" s="178"/>
      <c r="L88" s="141"/>
      <c r="P88" s="19" t="str">
        <f>IF($D88="","",VLOOKUP($D88,'Reference Data - Fuel EFs'!$C:$O,P$4,FALSE))</f>
        <v/>
      </c>
      <c r="Q88" s="19" t="str">
        <f>IF($D88="","",VLOOKUP($D88,'Reference Data - Fuel EFs'!$C:$O,Q$4,FALSE))</f>
        <v/>
      </c>
      <c r="R88" s="19" t="str">
        <f>IF($D88="","",VLOOKUP($D88,'Reference Data - Fuel EFs'!$C:$O,R$4,FALSE))</f>
        <v/>
      </c>
      <c r="S88" s="19" t="str">
        <f>IF($D88="","",VLOOKUP($D88,'Reference Data - Fuel EFs'!$C:$O,S$4,FALSE))</f>
        <v/>
      </c>
      <c r="T88" s="19" t="str">
        <f>IF($D88="","",VLOOKUP($D88,'Reference Data - Fuel EFs'!$C:$O,T$4,FALSE))</f>
        <v/>
      </c>
      <c r="U88" s="19" t="str">
        <f>IF($D88="","",VLOOKUP($D88,'Reference Data - Fuel EFs'!$C:$O,U$4,FALSE))</f>
        <v/>
      </c>
      <c r="V88" s="19" t="str">
        <f>IF($D88="","",VLOOKUP($D88,'Reference Data - Fuel EFs'!$C:$O,V$4,FALSE))</f>
        <v/>
      </c>
      <c r="W88" s="19" t="str">
        <f>IF($D88="","",VLOOKUP($D88,'Reference Data - Fuel EFs'!$C:$O,W$4,FALSE))</f>
        <v/>
      </c>
      <c r="X88" s="19" t="str">
        <f>IF($D88="","",VLOOKUP($D88,'Reference Data - Fuel EFs'!$C:$O,X$4,FALSE))</f>
        <v/>
      </c>
      <c r="Y88" s="19"/>
      <c r="Z88" s="19" t="str">
        <f>IF($D88="","",VLOOKUP($D88,'Reference Data - Fuel EFs'!$C:$O,Z$4,FALSE))</f>
        <v/>
      </c>
      <c r="AA88" s="19"/>
      <c r="AB88" s="19" t="str">
        <f>IF($D88="","",VLOOKUP($D88,'Reference Data - Fuel EFs'!$C:$O,AB$4,FALSE))</f>
        <v/>
      </c>
      <c r="AD88" s="19" t="str">
        <f t="shared" si="25"/>
        <v/>
      </c>
      <c r="AE88" s="19" t="str">
        <f t="shared" si="26"/>
        <v/>
      </c>
      <c r="AF88" s="19" t="str">
        <f t="shared" si="27"/>
        <v/>
      </c>
      <c r="AG88" s="19" t="str">
        <f t="shared" si="28"/>
        <v/>
      </c>
      <c r="AH88" s="19" t="str">
        <f t="shared" si="29"/>
        <v/>
      </c>
      <c r="AI88" s="19" t="str">
        <f t="shared" si="30"/>
        <v/>
      </c>
      <c r="AJ88" s="19" t="str">
        <f t="shared" si="31"/>
        <v/>
      </c>
      <c r="AK88" s="19" t="str">
        <f t="shared" si="32"/>
        <v/>
      </c>
      <c r="AL88" s="19" t="str">
        <f t="shared" si="33"/>
        <v/>
      </c>
      <c r="AM88" s="19"/>
      <c r="AN88" s="19" t="str">
        <f t="shared" si="34"/>
        <v/>
      </c>
      <c r="AP88" s="19" t="str">
        <f t="shared" si="35"/>
        <v/>
      </c>
      <c r="AS88" s="16" t="e">
        <f>INDEX('Dropdown menus'!$A$1:$D$6,MATCH($K88,'Dropdown menus'!$A$1:$A$6,0),$AS$6)</f>
        <v>#N/A</v>
      </c>
      <c r="AU88" s="19" t="str">
        <f>IF($J88="","",VLOOKUP($J88,'Reference Data - Transport fuel'!$C:$O,AU$4,FALSE))</f>
        <v/>
      </c>
      <c r="AV88" s="19" t="str">
        <f>IF($J88="","",VLOOKUP($J88,'Reference Data - Transport fuel'!$C:$O,AV$4,FALSE))</f>
        <v/>
      </c>
      <c r="AW88" s="19" t="str">
        <f>IF($J88="","",VLOOKUP($J88,'Reference Data - Transport fuel'!$C:$O,AW$4,FALSE))</f>
        <v/>
      </c>
      <c r="AX88" s="19" t="str">
        <f>IF($J88="","",VLOOKUP($J88,'Reference Data - Transport fuel'!$C:$O,AX$4,FALSE))</f>
        <v/>
      </c>
      <c r="AY88" s="19" t="str">
        <f>IF($J88="","",VLOOKUP($J88,'Reference Data - Transport fuel'!$C:$O,AY$4,FALSE))</f>
        <v/>
      </c>
      <c r="AZ88" s="19" t="str">
        <f>IF($J88="","",VLOOKUP($J88,'Reference Data - Transport fuel'!$C:$O,AZ$4,FALSE))</f>
        <v/>
      </c>
      <c r="BA88" s="19" t="str">
        <f>IF($J88="","",VLOOKUP($J88,'Reference Data - Transport fuel'!$C:$O,BA$4,FALSE))</f>
        <v/>
      </c>
      <c r="BB88" s="19" t="str">
        <f>IF($J88="","",VLOOKUP($J88,'Reference Data - Transport fuel'!$C:$O,BB$4,FALSE))</f>
        <v/>
      </c>
      <c r="BC88" s="19" t="str">
        <f>IF($J88="","",VLOOKUP($J88,'Reference Data - Transport fuel'!$C:$O,BC$4,FALSE))</f>
        <v/>
      </c>
      <c r="BD88" s="19"/>
      <c r="BE88" s="19" t="str">
        <f>IF($J88="","",VLOOKUP($J88,'Reference Data - Transport fuel'!$C:$O,BE$4,FALSE))</f>
        <v/>
      </c>
      <c r="BF88" s="19"/>
      <c r="BG88" s="19" t="str">
        <f>IF($J88="","",VLOOKUP($J88,'Reference Data - Transport fuel'!$C:$O,BG$4,FALSE))</f>
        <v/>
      </c>
      <c r="BI88" s="19" t="str">
        <f t="shared" si="36"/>
        <v/>
      </c>
      <c r="BJ88" s="19" t="str">
        <f t="shared" si="37"/>
        <v/>
      </c>
      <c r="BK88" s="19" t="str">
        <f t="shared" si="38"/>
        <v/>
      </c>
      <c r="BL88" s="19" t="str">
        <f t="shared" si="39"/>
        <v/>
      </c>
      <c r="BM88" s="19" t="str">
        <f t="shared" si="40"/>
        <v/>
      </c>
      <c r="BN88" s="19" t="str">
        <f t="shared" si="41"/>
        <v/>
      </c>
      <c r="BO88" s="19" t="str">
        <f t="shared" si="42"/>
        <v/>
      </c>
      <c r="BP88" s="19" t="str">
        <f t="shared" si="43"/>
        <v/>
      </c>
      <c r="BQ88" s="19"/>
      <c r="BR88" s="201" t="str">
        <f t="shared" si="44"/>
        <v/>
      </c>
      <c r="BS88" s="188"/>
      <c r="BT88" s="19" t="str">
        <f t="shared" si="45"/>
        <v/>
      </c>
      <c r="BU88" s="19" t="str">
        <f t="shared" si="46"/>
        <v/>
      </c>
      <c r="BV88" s="188"/>
      <c r="BW88" s="188" t="str">
        <f t="shared" si="47"/>
        <v/>
      </c>
      <c r="BX88" s="188"/>
    </row>
    <row r="89" spans="4:76">
      <c r="D89" s="137"/>
      <c r="E89" s="209"/>
      <c r="J89" s="34"/>
      <c r="K89" s="178"/>
      <c r="L89" s="141"/>
      <c r="P89" s="19" t="str">
        <f>IF($D89="","",VLOOKUP($D89,'Reference Data - Fuel EFs'!$C:$O,P$4,FALSE))</f>
        <v/>
      </c>
      <c r="Q89" s="19" t="str">
        <f>IF($D89="","",VLOOKUP($D89,'Reference Data - Fuel EFs'!$C:$O,Q$4,FALSE))</f>
        <v/>
      </c>
      <c r="R89" s="19" t="str">
        <f>IF($D89="","",VLOOKUP($D89,'Reference Data - Fuel EFs'!$C:$O,R$4,FALSE))</f>
        <v/>
      </c>
      <c r="S89" s="19" t="str">
        <f>IF($D89="","",VLOOKUP($D89,'Reference Data - Fuel EFs'!$C:$O,S$4,FALSE))</f>
        <v/>
      </c>
      <c r="T89" s="19" t="str">
        <f>IF($D89="","",VLOOKUP($D89,'Reference Data - Fuel EFs'!$C:$O,T$4,FALSE))</f>
        <v/>
      </c>
      <c r="U89" s="19" t="str">
        <f>IF($D89="","",VLOOKUP($D89,'Reference Data - Fuel EFs'!$C:$O,U$4,FALSE))</f>
        <v/>
      </c>
      <c r="V89" s="19" t="str">
        <f>IF($D89="","",VLOOKUP($D89,'Reference Data - Fuel EFs'!$C:$O,V$4,FALSE))</f>
        <v/>
      </c>
      <c r="W89" s="19" t="str">
        <f>IF($D89="","",VLOOKUP($D89,'Reference Data - Fuel EFs'!$C:$O,W$4,FALSE))</f>
        <v/>
      </c>
      <c r="X89" s="19" t="str">
        <f>IF($D89="","",VLOOKUP($D89,'Reference Data - Fuel EFs'!$C:$O,X$4,FALSE))</f>
        <v/>
      </c>
      <c r="Y89" s="19"/>
      <c r="Z89" s="19" t="str">
        <f>IF($D89="","",VLOOKUP($D89,'Reference Data - Fuel EFs'!$C:$O,Z$4,FALSE))</f>
        <v/>
      </c>
      <c r="AA89" s="19"/>
      <c r="AB89" s="19" t="str">
        <f>IF($D89="","",VLOOKUP($D89,'Reference Data - Fuel EFs'!$C:$O,AB$4,FALSE))</f>
        <v/>
      </c>
      <c r="AD89" s="19" t="str">
        <f t="shared" si="25"/>
        <v/>
      </c>
      <c r="AE89" s="19" t="str">
        <f t="shared" si="26"/>
        <v/>
      </c>
      <c r="AF89" s="19" t="str">
        <f t="shared" si="27"/>
        <v/>
      </c>
      <c r="AG89" s="19" t="str">
        <f t="shared" si="28"/>
        <v/>
      </c>
      <c r="AH89" s="19" t="str">
        <f t="shared" si="29"/>
        <v/>
      </c>
      <c r="AI89" s="19" t="str">
        <f t="shared" si="30"/>
        <v/>
      </c>
      <c r="AJ89" s="19" t="str">
        <f t="shared" si="31"/>
        <v/>
      </c>
      <c r="AK89" s="19" t="str">
        <f t="shared" si="32"/>
        <v/>
      </c>
      <c r="AL89" s="19" t="str">
        <f t="shared" si="33"/>
        <v/>
      </c>
      <c r="AM89" s="19"/>
      <c r="AN89" s="19" t="str">
        <f t="shared" si="34"/>
        <v/>
      </c>
      <c r="AP89" s="19" t="str">
        <f t="shared" si="35"/>
        <v/>
      </c>
      <c r="AS89" s="16" t="e">
        <f>INDEX('Dropdown menus'!$A$1:$D$6,MATCH($K89,'Dropdown menus'!$A$1:$A$6,0),$AS$6)</f>
        <v>#N/A</v>
      </c>
      <c r="AU89" s="19" t="str">
        <f>IF($J89="","",VLOOKUP($J89,'Reference Data - Transport fuel'!$C:$O,AU$4,FALSE))</f>
        <v/>
      </c>
      <c r="AV89" s="19" t="str">
        <f>IF($J89="","",VLOOKUP($J89,'Reference Data - Transport fuel'!$C:$O,AV$4,FALSE))</f>
        <v/>
      </c>
      <c r="AW89" s="19" t="str">
        <f>IF($J89="","",VLOOKUP($J89,'Reference Data - Transport fuel'!$C:$O,AW$4,FALSE))</f>
        <v/>
      </c>
      <c r="AX89" s="19" t="str">
        <f>IF($J89="","",VLOOKUP($J89,'Reference Data - Transport fuel'!$C:$O,AX$4,FALSE))</f>
        <v/>
      </c>
      <c r="AY89" s="19" t="str">
        <f>IF($J89="","",VLOOKUP($J89,'Reference Data - Transport fuel'!$C:$O,AY$4,FALSE))</f>
        <v/>
      </c>
      <c r="AZ89" s="19" t="str">
        <f>IF($J89="","",VLOOKUP($J89,'Reference Data - Transport fuel'!$C:$O,AZ$4,FALSE))</f>
        <v/>
      </c>
      <c r="BA89" s="19" t="str">
        <f>IF($J89="","",VLOOKUP($J89,'Reference Data - Transport fuel'!$C:$O,BA$4,FALSE))</f>
        <v/>
      </c>
      <c r="BB89" s="19" t="str">
        <f>IF($J89="","",VLOOKUP($J89,'Reference Data - Transport fuel'!$C:$O,BB$4,FALSE))</f>
        <v/>
      </c>
      <c r="BC89" s="19" t="str">
        <f>IF($J89="","",VLOOKUP($J89,'Reference Data - Transport fuel'!$C:$O,BC$4,FALSE))</f>
        <v/>
      </c>
      <c r="BD89" s="19"/>
      <c r="BE89" s="19" t="str">
        <f>IF($J89="","",VLOOKUP($J89,'Reference Data - Transport fuel'!$C:$O,BE$4,FALSE))</f>
        <v/>
      </c>
      <c r="BF89" s="19"/>
      <c r="BG89" s="19" t="str">
        <f>IF($J89="","",VLOOKUP($J89,'Reference Data - Transport fuel'!$C:$O,BG$4,FALSE))</f>
        <v/>
      </c>
      <c r="BI89" s="19" t="str">
        <f t="shared" si="36"/>
        <v/>
      </c>
      <c r="BJ89" s="19" t="str">
        <f t="shared" si="37"/>
        <v/>
      </c>
      <c r="BK89" s="19" t="str">
        <f t="shared" si="38"/>
        <v/>
      </c>
      <c r="BL89" s="19" t="str">
        <f t="shared" si="39"/>
        <v/>
      </c>
      <c r="BM89" s="19" t="str">
        <f t="shared" si="40"/>
        <v/>
      </c>
      <c r="BN89" s="19" t="str">
        <f t="shared" si="41"/>
        <v/>
      </c>
      <c r="BO89" s="19" t="str">
        <f t="shared" si="42"/>
        <v/>
      </c>
      <c r="BP89" s="19" t="str">
        <f t="shared" si="43"/>
        <v/>
      </c>
      <c r="BQ89" s="19"/>
      <c r="BR89" s="201" t="str">
        <f t="shared" si="44"/>
        <v/>
      </c>
      <c r="BS89" s="188"/>
      <c r="BT89" s="19" t="str">
        <f t="shared" si="45"/>
        <v/>
      </c>
      <c r="BU89" s="19" t="str">
        <f t="shared" si="46"/>
        <v/>
      </c>
      <c r="BV89" s="188"/>
      <c r="BW89" s="188" t="str">
        <f t="shared" si="47"/>
        <v/>
      </c>
      <c r="BX89" s="188"/>
    </row>
    <row r="90" spans="4:76">
      <c r="D90" s="137"/>
      <c r="E90" s="209"/>
      <c r="J90" s="34"/>
      <c r="K90" s="178"/>
      <c r="L90" s="141"/>
      <c r="P90" s="19" t="str">
        <f>IF($D90="","",VLOOKUP($D90,'Reference Data - Fuel EFs'!$C:$O,P$4,FALSE))</f>
        <v/>
      </c>
      <c r="Q90" s="19" t="str">
        <f>IF($D90="","",VLOOKUP($D90,'Reference Data - Fuel EFs'!$C:$O,Q$4,FALSE))</f>
        <v/>
      </c>
      <c r="R90" s="19" t="str">
        <f>IF($D90="","",VLOOKUP($D90,'Reference Data - Fuel EFs'!$C:$O,R$4,FALSE))</f>
        <v/>
      </c>
      <c r="S90" s="19" t="str">
        <f>IF($D90="","",VLOOKUP($D90,'Reference Data - Fuel EFs'!$C:$O,S$4,FALSE))</f>
        <v/>
      </c>
      <c r="T90" s="19" t="str">
        <f>IF($D90="","",VLOOKUP($D90,'Reference Data - Fuel EFs'!$C:$O,T$4,FALSE))</f>
        <v/>
      </c>
      <c r="U90" s="19" t="str">
        <f>IF($D90="","",VLOOKUP($D90,'Reference Data - Fuel EFs'!$C:$O,U$4,FALSE))</f>
        <v/>
      </c>
      <c r="V90" s="19" t="str">
        <f>IF($D90="","",VLOOKUP($D90,'Reference Data - Fuel EFs'!$C:$O,V$4,FALSE))</f>
        <v/>
      </c>
      <c r="W90" s="19" t="str">
        <f>IF($D90="","",VLOOKUP($D90,'Reference Data - Fuel EFs'!$C:$O,W$4,FALSE))</f>
        <v/>
      </c>
      <c r="X90" s="19" t="str">
        <f>IF($D90="","",VLOOKUP($D90,'Reference Data - Fuel EFs'!$C:$O,X$4,FALSE))</f>
        <v/>
      </c>
      <c r="Y90" s="19"/>
      <c r="Z90" s="19" t="str">
        <f>IF($D90="","",VLOOKUP($D90,'Reference Data - Fuel EFs'!$C:$O,Z$4,FALSE))</f>
        <v/>
      </c>
      <c r="AA90" s="19"/>
      <c r="AB90" s="19" t="str">
        <f>IF($D90="","",VLOOKUP($D90,'Reference Data - Fuel EFs'!$C:$O,AB$4,FALSE))</f>
        <v/>
      </c>
      <c r="AD90" s="19" t="str">
        <f t="shared" si="25"/>
        <v/>
      </c>
      <c r="AE90" s="19" t="str">
        <f t="shared" si="26"/>
        <v/>
      </c>
      <c r="AF90" s="19" t="str">
        <f t="shared" si="27"/>
        <v/>
      </c>
      <c r="AG90" s="19" t="str">
        <f t="shared" si="28"/>
        <v/>
      </c>
      <c r="AH90" s="19" t="str">
        <f t="shared" si="29"/>
        <v/>
      </c>
      <c r="AI90" s="19" t="str">
        <f t="shared" si="30"/>
        <v/>
      </c>
      <c r="AJ90" s="19" t="str">
        <f t="shared" si="31"/>
        <v/>
      </c>
      <c r="AK90" s="19" t="str">
        <f t="shared" si="32"/>
        <v/>
      </c>
      <c r="AL90" s="19" t="str">
        <f t="shared" si="33"/>
        <v/>
      </c>
      <c r="AM90" s="19"/>
      <c r="AN90" s="19" t="str">
        <f t="shared" si="34"/>
        <v/>
      </c>
      <c r="AP90" s="19" t="str">
        <f t="shared" si="35"/>
        <v/>
      </c>
      <c r="AS90" s="16" t="e">
        <f>INDEX('Dropdown menus'!$A$1:$D$6,MATCH($K90,'Dropdown menus'!$A$1:$A$6,0),$AS$6)</f>
        <v>#N/A</v>
      </c>
      <c r="AU90" s="19" t="str">
        <f>IF($J90="","",VLOOKUP($J90,'Reference Data - Transport fuel'!$C:$O,AU$4,FALSE))</f>
        <v/>
      </c>
      <c r="AV90" s="19" t="str">
        <f>IF($J90="","",VLOOKUP($J90,'Reference Data - Transport fuel'!$C:$O,AV$4,FALSE))</f>
        <v/>
      </c>
      <c r="AW90" s="19" t="str">
        <f>IF($J90="","",VLOOKUP($J90,'Reference Data - Transport fuel'!$C:$O,AW$4,FALSE))</f>
        <v/>
      </c>
      <c r="AX90" s="19" t="str">
        <f>IF($J90="","",VLOOKUP($J90,'Reference Data - Transport fuel'!$C:$O,AX$4,FALSE))</f>
        <v/>
      </c>
      <c r="AY90" s="19" t="str">
        <f>IF($J90="","",VLOOKUP($J90,'Reference Data - Transport fuel'!$C:$O,AY$4,FALSE))</f>
        <v/>
      </c>
      <c r="AZ90" s="19" t="str">
        <f>IF($J90="","",VLOOKUP($J90,'Reference Data - Transport fuel'!$C:$O,AZ$4,FALSE))</f>
        <v/>
      </c>
      <c r="BA90" s="19" t="str">
        <f>IF($J90="","",VLOOKUP($J90,'Reference Data - Transport fuel'!$C:$O,BA$4,FALSE))</f>
        <v/>
      </c>
      <c r="BB90" s="19" t="str">
        <f>IF($J90="","",VLOOKUP($J90,'Reference Data - Transport fuel'!$C:$O,BB$4,FALSE))</f>
        <v/>
      </c>
      <c r="BC90" s="19" t="str">
        <f>IF($J90="","",VLOOKUP($J90,'Reference Data - Transport fuel'!$C:$O,BC$4,FALSE))</f>
        <v/>
      </c>
      <c r="BD90" s="19"/>
      <c r="BE90" s="19" t="str">
        <f>IF($J90="","",VLOOKUP($J90,'Reference Data - Transport fuel'!$C:$O,BE$4,FALSE))</f>
        <v/>
      </c>
      <c r="BF90" s="19"/>
      <c r="BG90" s="19" t="str">
        <f>IF($J90="","",VLOOKUP($J90,'Reference Data - Transport fuel'!$C:$O,BG$4,FALSE))</f>
        <v/>
      </c>
      <c r="BI90" s="19" t="str">
        <f t="shared" si="36"/>
        <v/>
      </c>
      <c r="BJ90" s="19" t="str">
        <f t="shared" si="37"/>
        <v/>
      </c>
      <c r="BK90" s="19" t="str">
        <f t="shared" si="38"/>
        <v/>
      </c>
      <c r="BL90" s="19" t="str">
        <f t="shared" si="39"/>
        <v/>
      </c>
      <c r="BM90" s="19" t="str">
        <f t="shared" si="40"/>
        <v/>
      </c>
      <c r="BN90" s="19" t="str">
        <f t="shared" si="41"/>
        <v/>
      </c>
      <c r="BO90" s="19" t="str">
        <f t="shared" si="42"/>
        <v/>
      </c>
      <c r="BP90" s="19" t="str">
        <f t="shared" si="43"/>
        <v/>
      </c>
      <c r="BQ90" s="19"/>
      <c r="BR90" s="201" t="str">
        <f t="shared" si="44"/>
        <v/>
      </c>
      <c r="BS90" s="188"/>
      <c r="BT90" s="19" t="str">
        <f t="shared" si="45"/>
        <v/>
      </c>
      <c r="BU90" s="19" t="str">
        <f t="shared" si="46"/>
        <v/>
      </c>
      <c r="BV90" s="188"/>
      <c r="BW90" s="188" t="str">
        <f t="shared" si="47"/>
        <v/>
      </c>
      <c r="BX90" s="188"/>
    </row>
    <row r="91" spans="4:76">
      <c r="D91" s="137"/>
      <c r="E91" s="209"/>
      <c r="J91" s="34"/>
      <c r="K91" s="178"/>
      <c r="L91" s="141"/>
      <c r="P91" s="19" t="str">
        <f>IF($D91="","",VLOOKUP($D91,'Reference Data - Fuel EFs'!$C:$O,P$4,FALSE))</f>
        <v/>
      </c>
      <c r="Q91" s="19" t="str">
        <f>IF($D91="","",VLOOKUP($D91,'Reference Data - Fuel EFs'!$C:$O,Q$4,FALSE))</f>
        <v/>
      </c>
      <c r="R91" s="19" t="str">
        <f>IF($D91="","",VLOOKUP($D91,'Reference Data - Fuel EFs'!$C:$O,R$4,FALSE))</f>
        <v/>
      </c>
      <c r="S91" s="19" t="str">
        <f>IF($D91="","",VLOOKUP($D91,'Reference Data - Fuel EFs'!$C:$O,S$4,FALSE))</f>
        <v/>
      </c>
      <c r="T91" s="19" t="str">
        <f>IF($D91="","",VLOOKUP($D91,'Reference Data - Fuel EFs'!$C:$O,T$4,FALSE))</f>
        <v/>
      </c>
      <c r="U91" s="19" t="str">
        <f>IF($D91="","",VLOOKUP($D91,'Reference Data - Fuel EFs'!$C:$O,U$4,FALSE))</f>
        <v/>
      </c>
      <c r="V91" s="19" t="str">
        <f>IF($D91="","",VLOOKUP($D91,'Reference Data - Fuel EFs'!$C:$O,V$4,FALSE))</f>
        <v/>
      </c>
      <c r="W91" s="19" t="str">
        <f>IF($D91="","",VLOOKUP($D91,'Reference Data - Fuel EFs'!$C:$O,W$4,FALSE))</f>
        <v/>
      </c>
      <c r="X91" s="19" t="str">
        <f>IF($D91="","",VLOOKUP($D91,'Reference Data - Fuel EFs'!$C:$O,X$4,FALSE))</f>
        <v/>
      </c>
      <c r="Y91" s="19"/>
      <c r="Z91" s="19" t="str">
        <f>IF($D91="","",VLOOKUP($D91,'Reference Data - Fuel EFs'!$C:$O,Z$4,FALSE))</f>
        <v/>
      </c>
      <c r="AA91" s="19"/>
      <c r="AB91" s="19" t="str">
        <f>IF($D91="","",VLOOKUP($D91,'Reference Data - Fuel EFs'!$C:$O,AB$4,FALSE))</f>
        <v/>
      </c>
      <c r="AD91" s="19" t="str">
        <f t="shared" si="25"/>
        <v/>
      </c>
      <c r="AE91" s="19" t="str">
        <f t="shared" si="26"/>
        <v/>
      </c>
      <c r="AF91" s="19" t="str">
        <f t="shared" si="27"/>
        <v/>
      </c>
      <c r="AG91" s="19" t="str">
        <f t="shared" si="28"/>
        <v/>
      </c>
      <c r="AH91" s="19" t="str">
        <f t="shared" si="29"/>
        <v/>
      </c>
      <c r="AI91" s="19" t="str">
        <f t="shared" si="30"/>
        <v/>
      </c>
      <c r="AJ91" s="19" t="str">
        <f t="shared" si="31"/>
        <v/>
      </c>
      <c r="AK91" s="19" t="str">
        <f t="shared" si="32"/>
        <v/>
      </c>
      <c r="AL91" s="19" t="str">
        <f t="shared" si="33"/>
        <v/>
      </c>
      <c r="AM91" s="19"/>
      <c r="AN91" s="19" t="str">
        <f t="shared" si="34"/>
        <v/>
      </c>
      <c r="AP91" s="19" t="str">
        <f t="shared" si="35"/>
        <v/>
      </c>
      <c r="AS91" s="16" t="e">
        <f>INDEX('Dropdown menus'!$A$1:$D$6,MATCH($K91,'Dropdown menus'!$A$1:$A$6,0),$AS$6)</f>
        <v>#N/A</v>
      </c>
      <c r="AU91" s="19" t="str">
        <f>IF($J91="","",VLOOKUP($J91,'Reference Data - Transport fuel'!$C:$O,AU$4,FALSE))</f>
        <v/>
      </c>
      <c r="AV91" s="19" t="str">
        <f>IF($J91="","",VLOOKUP($J91,'Reference Data - Transport fuel'!$C:$O,AV$4,FALSE))</f>
        <v/>
      </c>
      <c r="AW91" s="19" t="str">
        <f>IF($J91="","",VLOOKUP($J91,'Reference Data - Transport fuel'!$C:$O,AW$4,FALSE))</f>
        <v/>
      </c>
      <c r="AX91" s="19" t="str">
        <f>IF($J91="","",VLOOKUP($J91,'Reference Data - Transport fuel'!$C:$O,AX$4,FALSE))</f>
        <v/>
      </c>
      <c r="AY91" s="19" t="str">
        <f>IF($J91="","",VLOOKUP($J91,'Reference Data - Transport fuel'!$C:$O,AY$4,FALSE))</f>
        <v/>
      </c>
      <c r="AZ91" s="19" t="str">
        <f>IF($J91="","",VLOOKUP($J91,'Reference Data - Transport fuel'!$C:$O,AZ$4,FALSE))</f>
        <v/>
      </c>
      <c r="BA91" s="19" t="str">
        <f>IF($J91="","",VLOOKUP($J91,'Reference Data - Transport fuel'!$C:$O,BA$4,FALSE))</f>
        <v/>
      </c>
      <c r="BB91" s="19" t="str">
        <f>IF($J91="","",VLOOKUP($J91,'Reference Data - Transport fuel'!$C:$O,BB$4,FALSE))</f>
        <v/>
      </c>
      <c r="BC91" s="19" t="str">
        <f>IF($J91="","",VLOOKUP($J91,'Reference Data - Transport fuel'!$C:$O,BC$4,FALSE))</f>
        <v/>
      </c>
      <c r="BD91" s="19"/>
      <c r="BE91" s="19" t="str">
        <f>IF($J91="","",VLOOKUP($J91,'Reference Data - Transport fuel'!$C:$O,BE$4,FALSE))</f>
        <v/>
      </c>
      <c r="BF91" s="19"/>
      <c r="BG91" s="19" t="str">
        <f>IF($J91="","",VLOOKUP($J91,'Reference Data - Transport fuel'!$C:$O,BG$4,FALSE))</f>
        <v/>
      </c>
      <c r="BI91" s="19" t="str">
        <f t="shared" si="36"/>
        <v/>
      </c>
      <c r="BJ91" s="19" t="str">
        <f t="shared" si="37"/>
        <v/>
      </c>
      <c r="BK91" s="19" t="str">
        <f t="shared" si="38"/>
        <v/>
      </c>
      <c r="BL91" s="19" t="str">
        <f t="shared" si="39"/>
        <v/>
      </c>
      <c r="BM91" s="19" t="str">
        <f t="shared" si="40"/>
        <v/>
      </c>
      <c r="BN91" s="19" t="str">
        <f t="shared" si="41"/>
        <v/>
      </c>
      <c r="BO91" s="19" t="str">
        <f t="shared" si="42"/>
        <v/>
      </c>
      <c r="BP91" s="19" t="str">
        <f t="shared" si="43"/>
        <v/>
      </c>
      <c r="BQ91" s="19"/>
      <c r="BR91" s="201" t="str">
        <f t="shared" si="44"/>
        <v/>
      </c>
      <c r="BS91" s="188"/>
      <c r="BT91" s="19" t="str">
        <f t="shared" si="45"/>
        <v/>
      </c>
      <c r="BU91" s="19" t="str">
        <f t="shared" si="46"/>
        <v/>
      </c>
      <c r="BV91" s="188"/>
      <c r="BW91" s="188" t="str">
        <f t="shared" si="47"/>
        <v/>
      </c>
      <c r="BX91" s="188"/>
    </row>
    <row r="92" spans="4:76">
      <c r="D92" s="137"/>
      <c r="E92" s="209"/>
      <c r="J92" s="34"/>
      <c r="K92" s="178"/>
      <c r="L92" s="141"/>
      <c r="P92" s="19" t="str">
        <f>IF($D92="","",VLOOKUP($D92,'Reference Data - Fuel EFs'!$C:$O,P$4,FALSE))</f>
        <v/>
      </c>
      <c r="Q92" s="19" t="str">
        <f>IF($D92="","",VLOOKUP($D92,'Reference Data - Fuel EFs'!$C:$O,Q$4,FALSE))</f>
        <v/>
      </c>
      <c r="R92" s="19" t="str">
        <f>IF($D92="","",VLOOKUP($D92,'Reference Data - Fuel EFs'!$C:$O,R$4,FALSE))</f>
        <v/>
      </c>
      <c r="S92" s="19" t="str">
        <f>IF($D92="","",VLOOKUP($D92,'Reference Data - Fuel EFs'!$C:$O,S$4,FALSE))</f>
        <v/>
      </c>
      <c r="T92" s="19" t="str">
        <f>IF($D92="","",VLOOKUP($D92,'Reference Data - Fuel EFs'!$C:$O,T$4,FALSE))</f>
        <v/>
      </c>
      <c r="U92" s="19" t="str">
        <f>IF($D92="","",VLOOKUP($D92,'Reference Data - Fuel EFs'!$C:$O,U$4,FALSE))</f>
        <v/>
      </c>
      <c r="V92" s="19" t="str">
        <f>IF($D92="","",VLOOKUP($D92,'Reference Data - Fuel EFs'!$C:$O,V$4,FALSE))</f>
        <v/>
      </c>
      <c r="W92" s="19" t="str">
        <f>IF($D92="","",VLOOKUP($D92,'Reference Data - Fuel EFs'!$C:$O,W$4,FALSE))</f>
        <v/>
      </c>
      <c r="X92" s="19" t="str">
        <f>IF($D92="","",VLOOKUP($D92,'Reference Data - Fuel EFs'!$C:$O,X$4,FALSE))</f>
        <v/>
      </c>
      <c r="Y92" s="19"/>
      <c r="Z92" s="19" t="str">
        <f>IF($D92="","",VLOOKUP($D92,'Reference Data - Fuel EFs'!$C:$O,Z$4,FALSE))</f>
        <v/>
      </c>
      <c r="AA92" s="19"/>
      <c r="AB92" s="19" t="str">
        <f>IF($D92="","",VLOOKUP($D92,'Reference Data - Fuel EFs'!$C:$O,AB$4,FALSE))</f>
        <v/>
      </c>
      <c r="AD92" s="19" t="str">
        <f t="shared" si="25"/>
        <v/>
      </c>
      <c r="AE92" s="19" t="str">
        <f t="shared" si="26"/>
        <v/>
      </c>
      <c r="AF92" s="19" t="str">
        <f t="shared" si="27"/>
        <v/>
      </c>
      <c r="AG92" s="19" t="str">
        <f t="shared" si="28"/>
        <v/>
      </c>
      <c r="AH92" s="19" t="str">
        <f t="shared" si="29"/>
        <v/>
      </c>
      <c r="AI92" s="19" t="str">
        <f t="shared" si="30"/>
        <v/>
      </c>
      <c r="AJ92" s="19" t="str">
        <f t="shared" si="31"/>
        <v/>
      </c>
      <c r="AK92" s="19" t="str">
        <f t="shared" si="32"/>
        <v/>
      </c>
      <c r="AL92" s="19" t="str">
        <f t="shared" si="33"/>
        <v/>
      </c>
      <c r="AM92" s="19"/>
      <c r="AN92" s="19" t="str">
        <f t="shared" si="34"/>
        <v/>
      </c>
      <c r="AP92" s="19" t="str">
        <f t="shared" si="35"/>
        <v/>
      </c>
      <c r="AS92" s="16" t="e">
        <f>INDEX('Dropdown menus'!$A$1:$D$6,MATCH($K92,'Dropdown menus'!$A$1:$A$6,0),$AS$6)</f>
        <v>#N/A</v>
      </c>
      <c r="AU92" s="19" t="str">
        <f>IF($J92="","",VLOOKUP($J92,'Reference Data - Transport fuel'!$C:$O,AU$4,FALSE))</f>
        <v/>
      </c>
      <c r="AV92" s="19" t="str">
        <f>IF($J92="","",VLOOKUP($J92,'Reference Data - Transport fuel'!$C:$O,AV$4,FALSE))</f>
        <v/>
      </c>
      <c r="AW92" s="19" t="str">
        <f>IF($J92="","",VLOOKUP($J92,'Reference Data - Transport fuel'!$C:$O,AW$4,FALSE))</f>
        <v/>
      </c>
      <c r="AX92" s="19" t="str">
        <f>IF($J92="","",VLOOKUP($J92,'Reference Data - Transport fuel'!$C:$O,AX$4,FALSE))</f>
        <v/>
      </c>
      <c r="AY92" s="19" t="str">
        <f>IF($J92="","",VLOOKUP($J92,'Reference Data - Transport fuel'!$C:$O,AY$4,FALSE))</f>
        <v/>
      </c>
      <c r="AZ92" s="19" t="str">
        <f>IF($J92="","",VLOOKUP($J92,'Reference Data - Transport fuel'!$C:$O,AZ$4,FALSE))</f>
        <v/>
      </c>
      <c r="BA92" s="19" t="str">
        <f>IF($J92="","",VLOOKUP($J92,'Reference Data - Transport fuel'!$C:$O,BA$4,FALSE))</f>
        <v/>
      </c>
      <c r="BB92" s="19" t="str">
        <f>IF($J92="","",VLOOKUP($J92,'Reference Data - Transport fuel'!$C:$O,BB$4,FALSE))</f>
        <v/>
      </c>
      <c r="BC92" s="19" t="str">
        <f>IF($J92="","",VLOOKUP($J92,'Reference Data - Transport fuel'!$C:$O,BC$4,FALSE))</f>
        <v/>
      </c>
      <c r="BD92" s="19"/>
      <c r="BE92" s="19" t="str">
        <f>IF($J92="","",VLOOKUP($J92,'Reference Data - Transport fuel'!$C:$O,BE$4,FALSE))</f>
        <v/>
      </c>
      <c r="BF92" s="19"/>
      <c r="BG92" s="19" t="str">
        <f>IF($J92="","",VLOOKUP($J92,'Reference Data - Transport fuel'!$C:$O,BG$4,FALSE))</f>
        <v/>
      </c>
      <c r="BI92" s="19" t="str">
        <f t="shared" si="36"/>
        <v/>
      </c>
      <c r="BJ92" s="19" t="str">
        <f t="shared" si="37"/>
        <v/>
      </c>
      <c r="BK92" s="19" t="str">
        <f t="shared" si="38"/>
        <v/>
      </c>
      <c r="BL92" s="19" t="str">
        <f t="shared" si="39"/>
        <v/>
      </c>
      <c r="BM92" s="19" t="str">
        <f t="shared" si="40"/>
        <v/>
      </c>
      <c r="BN92" s="19" t="str">
        <f t="shared" si="41"/>
        <v/>
      </c>
      <c r="BO92" s="19" t="str">
        <f t="shared" si="42"/>
        <v/>
      </c>
      <c r="BP92" s="19" t="str">
        <f t="shared" si="43"/>
        <v/>
      </c>
      <c r="BQ92" s="19"/>
      <c r="BR92" s="201" t="str">
        <f t="shared" si="44"/>
        <v/>
      </c>
      <c r="BS92" s="188"/>
      <c r="BT92" s="19" t="str">
        <f t="shared" si="45"/>
        <v/>
      </c>
      <c r="BU92" s="19" t="str">
        <f t="shared" si="46"/>
        <v/>
      </c>
      <c r="BV92" s="188"/>
      <c r="BW92" s="188" t="str">
        <f t="shared" si="47"/>
        <v/>
      </c>
      <c r="BX92" s="188"/>
    </row>
    <row r="93" spans="4:76">
      <c r="D93" s="137"/>
      <c r="E93" s="209"/>
      <c r="J93" s="34"/>
      <c r="K93" s="178"/>
      <c r="L93" s="141"/>
      <c r="P93" s="19" t="str">
        <f>IF($D93="","",VLOOKUP($D93,'Reference Data - Fuel EFs'!$C:$O,P$4,FALSE))</f>
        <v/>
      </c>
      <c r="Q93" s="19" t="str">
        <f>IF($D93="","",VLOOKUP($D93,'Reference Data - Fuel EFs'!$C:$O,Q$4,FALSE))</f>
        <v/>
      </c>
      <c r="R93" s="19" t="str">
        <f>IF($D93="","",VLOOKUP($D93,'Reference Data - Fuel EFs'!$C:$O,R$4,FALSE))</f>
        <v/>
      </c>
      <c r="S93" s="19" t="str">
        <f>IF($D93="","",VLOOKUP($D93,'Reference Data - Fuel EFs'!$C:$O,S$4,FALSE))</f>
        <v/>
      </c>
      <c r="T93" s="19" t="str">
        <f>IF($D93="","",VLOOKUP($D93,'Reference Data - Fuel EFs'!$C:$O,T$4,FALSE))</f>
        <v/>
      </c>
      <c r="U93" s="19" t="str">
        <f>IF($D93="","",VLOOKUP($D93,'Reference Data - Fuel EFs'!$C:$O,U$4,FALSE))</f>
        <v/>
      </c>
      <c r="V93" s="19" t="str">
        <f>IF($D93="","",VLOOKUP($D93,'Reference Data - Fuel EFs'!$C:$O,V$4,FALSE))</f>
        <v/>
      </c>
      <c r="W93" s="19" t="str">
        <f>IF($D93="","",VLOOKUP($D93,'Reference Data - Fuel EFs'!$C:$O,W$4,FALSE))</f>
        <v/>
      </c>
      <c r="X93" s="19" t="str">
        <f>IF($D93="","",VLOOKUP($D93,'Reference Data - Fuel EFs'!$C:$O,X$4,FALSE))</f>
        <v/>
      </c>
      <c r="Y93" s="19"/>
      <c r="Z93" s="19" t="str">
        <f>IF($D93="","",VLOOKUP($D93,'Reference Data - Fuel EFs'!$C:$O,Z$4,FALSE))</f>
        <v/>
      </c>
      <c r="AA93" s="19"/>
      <c r="AB93" s="19" t="str">
        <f>IF($D93="","",VLOOKUP($D93,'Reference Data - Fuel EFs'!$C:$O,AB$4,FALSE))</f>
        <v/>
      </c>
      <c r="AD93" s="19" t="str">
        <f t="shared" si="25"/>
        <v/>
      </c>
      <c r="AE93" s="19" t="str">
        <f t="shared" si="26"/>
        <v/>
      </c>
      <c r="AF93" s="19" t="str">
        <f t="shared" si="27"/>
        <v/>
      </c>
      <c r="AG93" s="19" t="str">
        <f t="shared" si="28"/>
        <v/>
      </c>
      <c r="AH93" s="19" t="str">
        <f t="shared" si="29"/>
        <v/>
      </c>
      <c r="AI93" s="19" t="str">
        <f t="shared" si="30"/>
        <v/>
      </c>
      <c r="AJ93" s="19" t="str">
        <f t="shared" si="31"/>
        <v/>
      </c>
      <c r="AK93" s="19" t="str">
        <f t="shared" si="32"/>
        <v/>
      </c>
      <c r="AL93" s="19" t="str">
        <f t="shared" si="33"/>
        <v/>
      </c>
      <c r="AM93" s="19"/>
      <c r="AN93" s="19" t="str">
        <f t="shared" si="34"/>
        <v/>
      </c>
      <c r="AP93" s="19" t="str">
        <f t="shared" si="35"/>
        <v/>
      </c>
      <c r="AS93" s="16" t="e">
        <f>INDEX('Dropdown menus'!$A$1:$D$6,MATCH($K93,'Dropdown menus'!$A$1:$A$6,0),$AS$6)</f>
        <v>#N/A</v>
      </c>
      <c r="AU93" s="19" t="str">
        <f>IF($J93="","",VLOOKUP($J93,'Reference Data - Transport fuel'!$C:$O,AU$4,FALSE))</f>
        <v/>
      </c>
      <c r="AV93" s="19" t="str">
        <f>IF($J93="","",VLOOKUP($J93,'Reference Data - Transport fuel'!$C:$O,AV$4,FALSE))</f>
        <v/>
      </c>
      <c r="AW93" s="19" t="str">
        <f>IF($J93="","",VLOOKUP($J93,'Reference Data - Transport fuel'!$C:$O,AW$4,FALSE))</f>
        <v/>
      </c>
      <c r="AX93" s="19" t="str">
        <f>IF($J93="","",VLOOKUP($J93,'Reference Data - Transport fuel'!$C:$O,AX$4,FALSE))</f>
        <v/>
      </c>
      <c r="AY93" s="19" t="str">
        <f>IF($J93="","",VLOOKUP($J93,'Reference Data - Transport fuel'!$C:$O,AY$4,FALSE))</f>
        <v/>
      </c>
      <c r="AZ93" s="19" t="str">
        <f>IF($J93="","",VLOOKUP($J93,'Reference Data - Transport fuel'!$C:$O,AZ$4,FALSE))</f>
        <v/>
      </c>
      <c r="BA93" s="19" t="str">
        <f>IF($J93="","",VLOOKUP($J93,'Reference Data - Transport fuel'!$C:$O,BA$4,FALSE))</f>
        <v/>
      </c>
      <c r="BB93" s="19" t="str">
        <f>IF($J93="","",VLOOKUP($J93,'Reference Data - Transport fuel'!$C:$O,BB$4,FALSE))</f>
        <v/>
      </c>
      <c r="BC93" s="19" t="str">
        <f>IF($J93="","",VLOOKUP($J93,'Reference Data - Transport fuel'!$C:$O,BC$4,FALSE))</f>
        <v/>
      </c>
      <c r="BD93" s="19"/>
      <c r="BE93" s="19" t="str">
        <f>IF($J93="","",VLOOKUP($J93,'Reference Data - Transport fuel'!$C:$O,BE$4,FALSE))</f>
        <v/>
      </c>
      <c r="BF93" s="19"/>
      <c r="BG93" s="19" t="str">
        <f>IF($J93="","",VLOOKUP($J93,'Reference Data - Transport fuel'!$C:$O,BG$4,FALSE))</f>
        <v/>
      </c>
      <c r="BI93" s="19" t="str">
        <f t="shared" si="36"/>
        <v/>
      </c>
      <c r="BJ93" s="19" t="str">
        <f t="shared" si="37"/>
        <v/>
      </c>
      <c r="BK93" s="19" t="str">
        <f t="shared" si="38"/>
        <v/>
      </c>
      <c r="BL93" s="19" t="str">
        <f t="shared" si="39"/>
        <v/>
      </c>
      <c r="BM93" s="19" t="str">
        <f t="shared" si="40"/>
        <v/>
      </c>
      <c r="BN93" s="19" t="str">
        <f t="shared" si="41"/>
        <v/>
      </c>
      <c r="BO93" s="19" t="str">
        <f t="shared" si="42"/>
        <v/>
      </c>
      <c r="BP93" s="19" t="str">
        <f t="shared" si="43"/>
        <v/>
      </c>
      <c r="BQ93" s="19"/>
      <c r="BR93" s="201" t="str">
        <f t="shared" si="44"/>
        <v/>
      </c>
      <c r="BS93" s="188"/>
      <c r="BT93" s="19" t="str">
        <f t="shared" si="45"/>
        <v/>
      </c>
      <c r="BU93" s="19" t="str">
        <f t="shared" si="46"/>
        <v/>
      </c>
      <c r="BV93" s="188"/>
      <c r="BW93" s="188" t="str">
        <f t="shared" si="47"/>
        <v/>
      </c>
      <c r="BX93" s="188"/>
    </row>
    <row r="94" spans="4:76">
      <c r="D94" s="137"/>
      <c r="E94" s="209"/>
      <c r="J94" s="34"/>
      <c r="K94" s="178"/>
      <c r="L94" s="141"/>
      <c r="P94" s="19" t="str">
        <f>IF($D94="","",VLOOKUP($D94,'Reference Data - Fuel EFs'!$C:$O,P$4,FALSE))</f>
        <v/>
      </c>
      <c r="Q94" s="19" t="str">
        <f>IF($D94="","",VLOOKUP($D94,'Reference Data - Fuel EFs'!$C:$O,Q$4,FALSE))</f>
        <v/>
      </c>
      <c r="R94" s="19" t="str">
        <f>IF($D94="","",VLOOKUP($D94,'Reference Data - Fuel EFs'!$C:$O,R$4,FALSE))</f>
        <v/>
      </c>
      <c r="S94" s="19" t="str">
        <f>IF($D94="","",VLOOKUP($D94,'Reference Data - Fuel EFs'!$C:$O,S$4,FALSE))</f>
        <v/>
      </c>
      <c r="T94" s="19" t="str">
        <f>IF($D94="","",VLOOKUP($D94,'Reference Data - Fuel EFs'!$C:$O,T$4,FALSE))</f>
        <v/>
      </c>
      <c r="U94" s="19" t="str">
        <f>IF($D94="","",VLOOKUP($D94,'Reference Data - Fuel EFs'!$C:$O,U$4,FALSE))</f>
        <v/>
      </c>
      <c r="V94" s="19" t="str">
        <f>IF($D94="","",VLOOKUP($D94,'Reference Data - Fuel EFs'!$C:$O,V$4,FALSE))</f>
        <v/>
      </c>
      <c r="W94" s="19" t="str">
        <f>IF($D94="","",VLOOKUP($D94,'Reference Data - Fuel EFs'!$C:$O,W$4,FALSE))</f>
        <v/>
      </c>
      <c r="X94" s="19" t="str">
        <f>IF($D94="","",VLOOKUP($D94,'Reference Data - Fuel EFs'!$C:$O,X$4,FALSE))</f>
        <v/>
      </c>
      <c r="Y94" s="19"/>
      <c r="Z94" s="19" t="str">
        <f>IF($D94="","",VLOOKUP($D94,'Reference Data - Fuel EFs'!$C:$O,Z$4,FALSE))</f>
        <v/>
      </c>
      <c r="AA94" s="19"/>
      <c r="AB94" s="19" t="str">
        <f>IF($D94="","",VLOOKUP($D94,'Reference Data - Fuel EFs'!$C:$O,AB$4,FALSE))</f>
        <v/>
      </c>
      <c r="AD94" s="19" t="str">
        <f t="shared" si="25"/>
        <v/>
      </c>
      <c r="AE94" s="19" t="str">
        <f t="shared" si="26"/>
        <v/>
      </c>
      <c r="AF94" s="19" t="str">
        <f t="shared" si="27"/>
        <v/>
      </c>
      <c r="AG94" s="19" t="str">
        <f t="shared" si="28"/>
        <v/>
      </c>
      <c r="AH94" s="19" t="str">
        <f t="shared" si="29"/>
        <v/>
      </c>
      <c r="AI94" s="19" t="str">
        <f t="shared" si="30"/>
        <v/>
      </c>
      <c r="AJ94" s="19" t="str">
        <f t="shared" si="31"/>
        <v/>
      </c>
      <c r="AK94" s="19" t="str">
        <f t="shared" si="32"/>
        <v/>
      </c>
      <c r="AL94" s="19" t="str">
        <f t="shared" si="33"/>
        <v/>
      </c>
      <c r="AM94" s="19"/>
      <c r="AN94" s="19" t="str">
        <f t="shared" si="34"/>
        <v/>
      </c>
      <c r="AP94" s="19" t="str">
        <f t="shared" si="35"/>
        <v/>
      </c>
      <c r="AS94" s="16" t="e">
        <f>INDEX('Dropdown menus'!$A$1:$D$6,MATCH($K94,'Dropdown menus'!$A$1:$A$6,0),$AS$6)</f>
        <v>#N/A</v>
      </c>
      <c r="AU94" s="19" t="str">
        <f>IF($J94="","",VLOOKUP($J94,'Reference Data - Transport fuel'!$C:$O,AU$4,FALSE))</f>
        <v/>
      </c>
      <c r="AV94" s="19" t="str">
        <f>IF($J94="","",VLOOKUP($J94,'Reference Data - Transport fuel'!$C:$O,AV$4,FALSE))</f>
        <v/>
      </c>
      <c r="AW94" s="19" t="str">
        <f>IF($J94="","",VLOOKUP($J94,'Reference Data - Transport fuel'!$C:$O,AW$4,FALSE))</f>
        <v/>
      </c>
      <c r="AX94" s="19" t="str">
        <f>IF($J94="","",VLOOKUP($J94,'Reference Data - Transport fuel'!$C:$O,AX$4,FALSE))</f>
        <v/>
      </c>
      <c r="AY94" s="19" t="str">
        <f>IF($J94="","",VLOOKUP($J94,'Reference Data - Transport fuel'!$C:$O,AY$4,FALSE))</f>
        <v/>
      </c>
      <c r="AZ94" s="19" t="str">
        <f>IF($J94="","",VLOOKUP($J94,'Reference Data - Transport fuel'!$C:$O,AZ$4,FALSE))</f>
        <v/>
      </c>
      <c r="BA94" s="19" t="str">
        <f>IF($J94="","",VLOOKUP($J94,'Reference Data - Transport fuel'!$C:$O,BA$4,FALSE))</f>
        <v/>
      </c>
      <c r="BB94" s="19" t="str">
        <f>IF($J94="","",VLOOKUP($J94,'Reference Data - Transport fuel'!$C:$O,BB$4,FALSE))</f>
        <v/>
      </c>
      <c r="BC94" s="19" t="str">
        <f>IF($J94="","",VLOOKUP($J94,'Reference Data - Transport fuel'!$C:$O,BC$4,FALSE))</f>
        <v/>
      </c>
      <c r="BD94" s="19"/>
      <c r="BE94" s="19" t="str">
        <f>IF($J94="","",VLOOKUP($J94,'Reference Data - Transport fuel'!$C:$O,BE$4,FALSE))</f>
        <v/>
      </c>
      <c r="BF94" s="19"/>
      <c r="BG94" s="19" t="str">
        <f>IF($J94="","",VLOOKUP($J94,'Reference Data - Transport fuel'!$C:$O,BG$4,FALSE))</f>
        <v/>
      </c>
      <c r="BI94" s="19" t="str">
        <f t="shared" si="36"/>
        <v/>
      </c>
      <c r="BJ94" s="19" t="str">
        <f t="shared" si="37"/>
        <v/>
      </c>
      <c r="BK94" s="19" t="str">
        <f t="shared" si="38"/>
        <v/>
      </c>
      <c r="BL94" s="19" t="str">
        <f t="shared" si="39"/>
        <v/>
      </c>
      <c r="BM94" s="19" t="str">
        <f t="shared" si="40"/>
        <v/>
      </c>
      <c r="BN94" s="19" t="str">
        <f t="shared" si="41"/>
        <v/>
      </c>
      <c r="BO94" s="19" t="str">
        <f t="shared" si="42"/>
        <v/>
      </c>
      <c r="BP94" s="19" t="str">
        <f t="shared" si="43"/>
        <v/>
      </c>
      <c r="BQ94" s="19"/>
      <c r="BR94" s="201" t="str">
        <f t="shared" si="44"/>
        <v/>
      </c>
      <c r="BS94" s="188"/>
      <c r="BT94" s="19" t="str">
        <f t="shared" si="45"/>
        <v/>
      </c>
      <c r="BU94" s="19" t="str">
        <f t="shared" si="46"/>
        <v/>
      </c>
      <c r="BV94" s="188"/>
      <c r="BW94" s="188" t="str">
        <f t="shared" si="47"/>
        <v/>
      </c>
      <c r="BX94" s="188"/>
    </row>
    <row r="95" spans="4:76">
      <c r="D95" s="137"/>
      <c r="E95" s="209"/>
      <c r="J95" s="34"/>
      <c r="K95" s="178"/>
      <c r="L95" s="141"/>
      <c r="P95" s="19" t="str">
        <f>IF($D95="","",VLOOKUP($D95,'Reference Data - Fuel EFs'!$C:$O,P$4,FALSE))</f>
        <v/>
      </c>
      <c r="Q95" s="19" t="str">
        <f>IF($D95="","",VLOOKUP($D95,'Reference Data - Fuel EFs'!$C:$O,Q$4,FALSE))</f>
        <v/>
      </c>
      <c r="R95" s="19" t="str">
        <f>IF($D95="","",VLOOKUP($D95,'Reference Data - Fuel EFs'!$C:$O,R$4,FALSE))</f>
        <v/>
      </c>
      <c r="S95" s="19" t="str">
        <f>IF($D95="","",VLOOKUP($D95,'Reference Data - Fuel EFs'!$C:$O,S$4,FALSE))</f>
        <v/>
      </c>
      <c r="T95" s="19" t="str">
        <f>IF($D95="","",VLOOKUP($D95,'Reference Data - Fuel EFs'!$C:$O,T$4,FALSE))</f>
        <v/>
      </c>
      <c r="U95" s="19" t="str">
        <f>IF($D95="","",VLOOKUP($D95,'Reference Data - Fuel EFs'!$C:$O,U$4,FALSE))</f>
        <v/>
      </c>
      <c r="V95" s="19" t="str">
        <f>IF($D95="","",VLOOKUP($D95,'Reference Data - Fuel EFs'!$C:$O,V$4,FALSE))</f>
        <v/>
      </c>
      <c r="W95" s="19" t="str">
        <f>IF($D95="","",VLOOKUP($D95,'Reference Data - Fuel EFs'!$C:$O,W$4,FALSE))</f>
        <v/>
      </c>
      <c r="X95" s="19" t="str">
        <f>IF($D95="","",VLOOKUP($D95,'Reference Data - Fuel EFs'!$C:$O,X$4,FALSE))</f>
        <v/>
      </c>
      <c r="Y95" s="19"/>
      <c r="Z95" s="19" t="str">
        <f>IF($D95="","",VLOOKUP($D95,'Reference Data - Fuel EFs'!$C:$O,Z$4,FALSE))</f>
        <v/>
      </c>
      <c r="AA95" s="19"/>
      <c r="AB95" s="19" t="str">
        <f>IF($D95="","",VLOOKUP($D95,'Reference Data - Fuel EFs'!$C:$O,AB$4,FALSE))</f>
        <v/>
      </c>
      <c r="AD95" s="19" t="str">
        <f t="shared" si="25"/>
        <v/>
      </c>
      <c r="AE95" s="19" t="str">
        <f t="shared" si="26"/>
        <v/>
      </c>
      <c r="AF95" s="19" t="str">
        <f t="shared" si="27"/>
        <v/>
      </c>
      <c r="AG95" s="19" t="str">
        <f t="shared" si="28"/>
        <v/>
      </c>
      <c r="AH95" s="19" t="str">
        <f t="shared" si="29"/>
        <v/>
      </c>
      <c r="AI95" s="19" t="str">
        <f t="shared" si="30"/>
        <v/>
      </c>
      <c r="AJ95" s="19" t="str">
        <f t="shared" si="31"/>
        <v/>
      </c>
      <c r="AK95" s="19" t="str">
        <f t="shared" si="32"/>
        <v/>
      </c>
      <c r="AL95" s="19" t="str">
        <f t="shared" si="33"/>
        <v/>
      </c>
      <c r="AM95" s="19"/>
      <c r="AN95" s="19" t="str">
        <f t="shared" si="34"/>
        <v/>
      </c>
      <c r="AP95" s="19" t="str">
        <f t="shared" si="35"/>
        <v/>
      </c>
      <c r="AS95" s="16" t="e">
        <f>INDEX('Dropdown menus'!$A$1:$D$6,MATCH($K95,'Dropdown menus'!$A$1:$A$6,0),$AS$6)</f>
        <v>#N/A</v>
      </c>
      <c r="AU95" s="19" t="str">
        <f>IF($J95="","",VLOOKUP($J95,'Reference Data - Transport fuel'!$C:$O,AU$4,FALSE))</f>
        <v/>
      </c>
      <c r="AV95" s="19" t="str">
        <f>IF($J95="","",VLOOKUP($J95,'Reference Data - Transport fuel'!$C:$O,AV$4,FALSE))</f>
        <v/>
      </c>
      <c r="AW95" s="19" t="str">
        <f>IF($J95="","",VLOOKUP($J95,'Reference Data - Transport fuel'!$C:$O,AW$4,FALSE))</f>
        <v/>
      </c>
      <c r="AX95" s="19" t="str">
        <f>IF($J95="","",VLOOKUP($J95,'Reference Data - Transport fuel'!$C:$O,AX$4,FALSE))</f>
        <v/>
      </c>
      <c r="AY95" s="19" t="str">
        <f>IF($J95="","",VLOOKUP($J95,'Reference Data - Transport fuel'!$C:$O,AY$4,FALSE))</f>
        <v/>
      </c>
      <c r="AZ95" s="19" t="str">
        <f>IF($J95="","",VLOOKUP($J95,'Reference Data - Transport fuel'!$C:$O,AZ$4,FALSE))</f>
        <v/>
      </c>
      <c r="BA95" s="19" t="str">
        <f>IF($J95="","",VLOOKUP($J95,'Reference Data - Transport fuel'!$C:$O,BA$4,FALSE))</f>
        <v/>
      </c>
      <c r="BB95" s="19" t="str">
        <f>IF($J95="","",VLOOKUP($J95,'Reference Data - Transport fuel'!$C:$O,BB$4,FALSE))</f>
        <v/>
      </c>
      <c r="BC95" s="19" t="str">
        <f>IF($J95="","",VLOOKUP($J95,'Reference Data - Transport fuel'!$C:$O,BC$4,FALSE))</f>
        <v/>
      </c>
      <c r="BD95" s="19"/>
      <c r="BE95" s="19" t="str">
        <f>IF($J95="","",VLOOKUP($J95,'Reference Data - Transport fuel'!$C:$O,BE$4,FALSE))</f>
        <v/>
      </c>
      <c r="BF95" s="19"/>
      <c r="BG95" s="19" t="str">
        <f>IF($J95="","",VLOOKUP($J95,'Reference Data - Transport fuel'!$C:$O,BG$4,FALSE))</f>
        <v/>
      </c>
      <c r="BI95" s="19" t="str">
        <f t="shared" si="36"/>
        <v/>
      </c>
      <c r="BJ95" s="19" t="str">
        <f t="shared" si="37"/>
        <v/>
      </c>
      <c r="BK95" s="19" t="str">
        <f t="shared" si="38"/>
        <v/>
      </c>
      <c r="BL95" s="19" t="str">
        <f t="shared" si="39"/>
        <v/>
      </c>
      <c r="BM95" s="19" t="str">
        <f t="shared" si="40"/>
        <v/>
      </c>
      <c r="BN95" s="19" t="str">
        <f t="shared" si="41"/>
        <v/>
      </c>
      <c r="BO95" s="19" t="str">
        <f t="shared" si="42"/>
        <v/>
      </c>
      <c r="BP95" s="19" t="str">
        <f t="shared" si="43"/>
        <v/>
      </c>
      <c r="BQ95" s="19"/>
      <c r="BR95" s="201" t="str">
        <f t="shared" si="44"/>
        <v/>
      </c>
      <c r="BS95" s="188"/>
      <c r="BT95" s="19" t="str">
        <f t="shared" si="45"/>
        <v/>
      </c>
      <c r="BU95" s="19" t="str">
        <f t="shared" si="46"/>
        <v/>
      </c>
      <c r="BV95" s="188"/>
      <c r="BW95" s="188" t="str">
        <f t="shared" si="47"/>
        <v/>
      </c>
      <c r="BX95" s="188"/>
    </row>
    <row r="96" spans="4:76">
      <c r="D96" s="137"/>
      <c r="E96" s="209"/>
      <c r="J96" s="34"/>
      <c r="K96" s="178"/>
      <c r="L96" s="141"/>
      <c r="P96" s="19" t="str">
        <f>IF($D96="","",VLOOKUP($D96,'Reference Data - Fuel EFs'!$C:$O,P$4,FALSE))</f>
        <v/>
      </c>
      <c r="Q96" s="19" t="str">
        <f>IF($D96="","",VLOOKUP($D96,'Reference Data - Fuel EFs'!$C:$O,Q$4,FALSE))</f>
        <v/>
      </c>
      <c r="R96" s="19" t="str">
        <f>IF($D96="","",VLOOKUP($D96,'Reference Data - Fuel EFs'!$C:$O,R$4,FALSE))</f>
        <v/>
      </c>
      <c r="S96" s="19" t="str">
        <f>IF($D96="","",VLOOKUP($D96,'Reference Data - Fuel EFs'!$C:$O,S$4,FALSE))</f>
        <v/>
      </c>
      <c r="T96" s="19" t="str">
        <f>IF($D96="","",VLOOKUP($D96,'Reference Data - Fuel EFs'!$C:$O,T$4,FALSE))</f>
        <v/>
      </c>
      <c r="U96" s="19" t="str">
        <f>IF($D96="","",VLOOKUP($D96,'Reference Data - Fuel EFs'!$C:$O,U$4,FALSE))</f>
        <v/>
      </c>
      <c r="V96" s="19" t="str">
        <f>IF($D96="","",VLOOKUP($D96,'Reference Data - Fuel EFs'!$C:$O,V$4,FALSE))</f>
        <v/>
      </c>
      <c r="W96" s="19" t="str">
        <f>IF($D96="","",VLOOKUP($D96,'Reference Data - Fuel EFs'!$C:$O,W$4,FALSE))</f>
        <v/>
      </c>
      <c r="X96" s="19" t="str">
        <f>IF($D96="","",VLOOKUP($D96,'Reference Data - Fuel EFs'!$C:$O,X$4,FALSE))</f>
        <v/>
      </c>
      <c r="Y96" s="19"/>
      <c r="Z96" s="19" t="str">
        <f>IF($D96="","",VLOOKUP($D96,'Reference Data - Fuel EFs'!$C:$O,Z$4,FALSE))</f>
        <v/>
      </c>
      <c r="AA96" s="19"/>
      <c r="AB96" s="19" t="str">
        <f>IF($D96="","",VLOOKUP($D96,'Reference Data - Fuel EFs'!$C:$O,AB$4,FALSE))</f>
        <v/>
      </c>
      <c r="AD96" s="19" t="str">
        <f t="shared" si="25"/>
        <v/>
      </c>
      <c r="AE96" s="19" t="str">
        <f t="shared" si="26"/>
        <v/>
      </c>
      <c r="AF96" s="19" t="str">
        <f t="shared" si="27"/>
        <v/>
      </c>
      <c r="AG96" s="19" t="str">
        <f t="shared" si="28"/>
        <v/>
      </c>
      <c r="AH96" s="19" t="str">
        <f t="shared" si="29"/>
        <v/>
      </c>
      <c r="AI96" s="19" t="str">
        <f t="shared" si="30"/>
        <v/>
      </c>
      <c r="AJ96" s="19" t="str">
        <f t="shared" si="31"/>
        <v/>
      </c>
      <c r="AK96" s="19" t="str">
        <f t="shared" si="32"/>
        <v/>
      </c>
      <c r="AL96" s="19" t="str">
        <f t="shared" si="33"/>
        <v/>
      </c>
      <c r="AM96" s="19"/>
      <c r="AN96" s="19" t="str">
        <f t="shared" si="34"/>
        <v/>
      </c>
      <c r="AP96" s="19" t="str">
        <f t="shared" si="35"/>
        <v/>
      </c>
      <c r="AS96" s="16" t="e">
        <f>INDEX('Dropdown menus'!$A$1:$D$6,MATCH($K96,'Dropdown menus'!$A$1:$A$6,0),$AS$6)</f>
        <v>#N/A</v>
      </c>
      <c r="AU96" s="19" t="str">
        <f>IF($J96="","",VLOOKUP($J96,'Reference Data - Transport fuel'!$C:$O,AU$4,FALSE))</f>
        <v/>
      </c>
      <c r="AV96" s="19" t="str">
        <f>IF($J96="","",VLOOKUP($J96,'Reference Data - Transport fuel'!$C:$O,AV$4,FALSE))</f>
        <v/>
      </c>
      <c r="AW96" s="19" t="str">
        <f>IF($J96="","",VLOOKUP($J96,'Reference Data - Transport fuel'!$C:$O,AW$4,FALSE))</f>
        <v/>
      </c>
      <c r="AX96" s="19" t="str">
        <f>IF($J96="","",VLOOKUP($J96,'Reference Data - Transport fuel'!$C:$O,AX$4,FALSE))</f>
        <v/>
      </c>
      <c r="AY96" s="19" t="str">
        <f>IF($J96="","",VLOOKUP($J96,'Reference Data - Transport fuel'!$C:$O,AY$4,FALSE))</f>
        <v/>
      </c>
      <c r="AZ96" s="19" t="str">
        <f>IF($J96="","",VLOOKUP($J96,'Reference Data - Transport fuel'!$C:$O,AZ$4,FALSE))</f>
        <v/>
      </c>
      <c r="BA96" s="19" t="str">
        <f>IF($J96="","",VLOOKUP($J96,'Reference Data - Transport fuel'!$C:$O,BA$4,FALSE))</f>
        <v/>
      </c>
      <c r="BB96" s="19" t="str">
        <f>IF($J96="","",VLOOKUP($J96,'Reference Data - Transport fuel'!$C:$O,BB$4,FALSE))</f>
        <v/>
      </c>
      <c r="BC96" s="19" t="str">
        <f>IF($J96="","",VLOOKUP($J96,'Reference Data - Transport fuel'!$C:$O,BC$4,FALSE))</f>
        <v/>
      </c>
      <c r="BD96" s="19"/>
      <c r="BE96" s="19" t="str">
        <f>IF($J96="","",VLOOKUP($J96,'Reference Data - Transport fuel'!$C:$O,BE$4,FALSE))</f>
        <v/>
      </c>
      <c r="BF96" s="19"/>
      <c r="BG96" s="19" t="str">
        <f>IF($J96="","",VLOOKUP($J96,'Reference Data - Transport fuel'!$C:$O,BG$4,FALSE))</f>
        <v/>
      </c>
      <c r="BI96" s="19" t="str">
        <f t="shared" si="36"/>
        <v/>
      </c>
      <c r="BJ96" s="19" t="str">
        <f t="shared" si="37"/>
        <v/>
      </c>
      <c r="BK96" s="19" t="str">
        <f t="shared" si="38"/>
        <v/>
      </c>
      <c r="BL96" s="19" t="str">
        <f t="shared" si="39"/>
        <v/>
      </c>
      <c r="BM96" s="19" t="str">
        <f t="shared" si="40"/>
        <v/>
      </c>
      <c r="BN96" s="19" t="str">
        <f t="shared" si="41"/>
        <v/>
      </c>
      <c r="BO96" s="19" t="str">
        <f t="shared" si="42"/>
        <v/>
      </c>
      <c r="BP96" s="19" t="str">
        <f t="shared" si="43"/>
        <v/>
      </c>
      <c r="BQ96" s="19"/>
      <c r="BR96" s="201" t="str">
        <f t="shared" si="44"/>
        <v/>
      </c>
      <c r="BS96" s="188"/>
      <c r="BT96" s="19" t="str">
        <f t="shared" si="45"/>
        <v/>
      </c>
      <c r="BU96" s="19" t="str">
        <f t="shared" si="46"/>
        <v/>
      </c>
      <c r="BV96" s="188"/>
      <c r="BW96" s="188" t="str">
        <f t="shared" si="47"/>
        <v/>
      </c>
      <c r="BX96" s="188"/>
    </row>
    <row r="97" spans="4:76">
      <c r="D97" s="137"/>
      <c r="E97" s="209"/>
      <c r="J97" s="34"/>
      <c r="K97" s="178"/>
      <c r="L97" s="141"/>
      <c r="P97" s="19" t="str">
        <f>IF($D97="","",VLOOKUP($D97,'Reference Data - Fuel EFs'!$C:$O,P$4,FALSE))</f>
        <v/>
      </c>
      <c r="Q97" s="19" t="str">
        <f>IF($D97="","",VLOOKUP($D97,'Reference Data - Fuel EFs'!$C:$O,Q$4,FALSE))</f>
        <v/>
      </c>
      <c r="R97" s="19" t="str">
        <f>IF($D97="","",VLOOKUP($D97,'Reference Data - Fuel EFs'!$C:$O,R$4,FALSE))</f>
        <v/>
      </c>
      <c r="S97" s="19" t="str">
        <f>IF($D97="","",VLOOKUP($D97,'Reference Data - Fuel EFs'!$C:$O,S$4,FALSE))</f>
        <v/>
      </c>
      <c r="T97" s="19" t="str">
        <f>IF($D97="","",VLOOKUP($D97,'Reference Data - Fuel EFs'!$C:$O,T$4,FALSE))</f>
        <v/>
      </c>
      <c r="U97" s="19" t="str">
        <f>IF($D97="","",VLOOKUP($D97,'Reference Data - Fuel EFs'!$C:$O,U$4,FALSE))</f>
        <v/>
      </c>
      <c r="V97" s="19" t="str">
        <f>IF($D97="","",VLOOKUP($D97,'Reference Data - Fuel EFs'!$C:$O,V$4,FALSE))</f>
        <v/>
      </c>
      <c r="W97" s="19" t="str">
        <f>IF($D97="","",VLOOKUP($D97,'Reference Data - Fuel EFs'!$C:$O,W$4,FALSE))</f>
        <v/>
      </c>
      <c r="X97" s="19" t="str">
        <f>IF($D97="","",VLOOKUP($D97,'Reference Data - Fuel EFs'!$C:$O,X$4,FALSE))</f>
        <v/>
      </c>
      <c r="Y97" s="19"/>
      <c r="Z97" s="19" t="str">
        <f>IF($D97="","",VLOOKUP($D97,'Reference Data - Fuel EFs'!$C:$O,Z$4,FALSE))</f>
        <v/>
      </c>
      <c r="AA97" s="19"/>
      <c r="AB97" s="19" t="str">
        <f>IF($D97="","",VLOOKUP($D97,'Reference Data - Fuel EFs'!$C:$O,AB$4,FALSE))</f>
        <v/>
      </c>
      <c r="AD97" s="19" t="str">
        <f t="shared" si="25"/>
        <v/>
      </c>
      <c r="AE97" s="19" t="str">
        <f t="shared" si="26"/>
        <v/>
      </c>
      <c r="AF97" s="19" t="str">
        <f t="shared" si="27"/>
        <v/>
      </c>
      <c r="AG97" s="19" t="str">
        <f t="shared" si="28"/>
        <v/>
      </c>
      <c r="AH97" s="19" t="str">
        <f t="shared" si="29"/>
        <v/>
      </c>
      <c r="AI97" s="19" t="str">
        <f t="shared" si="30"/>
        <v/>
      </c>
      <c r="AJ97" s="19" t="str">
        <f t="shared" si="31"/>
        <v/>
      </c>
      <c r="AK97" s="19" t="str">
        <f t="shared" si="32"/>
        <v/>
      </c>
      <c r="AL97" s="19" t="str">
        <f t="shared" si="33"/>
        <v/>
      </c>
      <c r="AM97" s="19"/>
      <c r="AN97" s="19" t="str">
        <f t="shared" si="34"/>
        <v/>
      </c>
      <c r="AP97" s="19" t="str">
        <f t="shared" si="35"/>
        <v/>
      </c>
      <c r="AS97" s="16" t="e">
        <f>INDEX('Dropdown menus'!$A$1:$D$6,MATCH($K97,'Dropdown menus'!$A$1:$A$6,0),$AS$6)</f>
        <v>#N/A</v>
      </c>
      <c r="AU97" s="19" t="str">
        <f>IF($J97="","",VLOOKUP($J97,'Reference Data - Transport fuel'!$C:$O,AU$4,FALSE))</f>
        <v/>
      </c>
      <c r="AV97" s="19" t="str">
        <f>IF($J97="","",VLOOKUP($J97,'Reference Data - Transport fuel'!$C:$O,AV$4,FALSE))</f>
        <v/>
      </c>
      <c r="AW97" s="19" t="str">
        <f>IF($J97="","",VLOOKUP($J97,'Reference Data - Transport fuel'!$C:$O,AW$4,FALSE))</f>
        <v/>
      </c>
      <c r="AX97" s="19" t="str">
        <f>IF($J97="","",VLOOKUP($J97,'Reference Data - Transport fuel'!$C:$O,AX$4,FALSE))</f>
        <v/>
      </c>
      <c r="AY97" s="19" t="str">
        <f>IF($J97="","",VLOOKUP($J97,'Reference Data - Transport fuel'!$C:$O,AY$4,FALSE))</f>
        <v/>
      </c>
      <c r="AZ97" s="19" t="str">
        <f>IF($J97="","",VLOOKUP($J97,'Reference Data - Transport fuel'!$C:$O,AZ$4,FALSE))</f>
        <v/>
      </c>
      <c r="BA97" s="19" t="str">
        <f>IF($J97="","",VLOOKUP($J97,'Reference Data - Transport fuel'!$C:$O,BA$4,FALSE))</f>
        <v/>
      </c>
      <c r="BB97" s="19" t="str">
        <f>IF($J97="","",VLOOKUP($J97,'Reference Data - Transport fuel'!$C:$O,BB$4,FALSE))</f>
        <v/>
      </c>
      <c r="BC97" s="19" t="str">
        <f>IF($J97="","",VLOOKUP($J97,'Reference Data - Transport fuel'!$C:$O,BC$4,FALSE))</f>
        <v/>
      </c>
      <c r="BD97" s="19"/>
      <c r="BE97" s="19" t="str">
        <f>IF($J97="","",VLOOKUP($J97,'Reference Data - Transport fuel'!$C:$O,BE$4,FALSE))</f>
        <v/>
      </c>
      <c r="BF97" s="19"/>
      <c r="BG97" s="19" t="str">
        <f>IF($J97="","",VLOOKUP($J97,'Reference Data - Transport fuel'!$C:$O,BG$4,FALSE))</f>
        <v/>
      </c>
      <c r="BI97" s="19" t="str">
        <f t="shared" si="36"/>
        <v/>
      </c>
      <c r="BJ97" s="19" t="str">
        <f t="shared" si="37"/>
        <v/>
      </c>
      <c r="BK97" s="19" t="str">
        <f t="shared" si="38"/>
        <v/>
      </c>
      <c r="BL97" s="19" t="str">
        <f t="shared" si="39"/>
        <v/>
      </c>
      <c r="BM97" s="19" t="str">
        <f t="shared" si="40"/>
        <v/>
      </c>
      <c r="BN97" s="19" t="str">
        <f t="shared" si="41"/>
        <v/>
      </c>
      <c r="BO97" s="19" t="str">
        <f t="shared" si="42"/>
        <v/>
      </c>
      <c r="BP97" s="19" t="str">
        <f t="shared" si="43"/>
        <v/>
      </c>
      <c r="BQ97" s="19"/>
      <c r="BR97" s="201" t="str">
        <f t="shared" si="44"/>
        <v/>
      </c>
      <c r="BS97" s="188"/>
      <c r="BT97" s="19" t="str">
        <f t="shared" si="45"/>
        <v/>
      </c>
      <c r="BU97" s="19" t="str">
        <f t="shared" si="46"/>
        <v/>
      </c>
      <c r="BV97" s="188"/>
      <c r="BW97" s="188" t="str">
        <f t="shared" si="47"/>
        <v/>
      </c>
      <c r="BX97" s="188"/>
    </row>
    <row r="98" spans="4:76">
      <c r="D98" s="137"/>
      <c r="E98" s="209"/>
      <c r="J98" s="34"/>
      <c r="K98" s="178"/>
      <c r="L98" s="141"/>
      <c r="P98" s="19" t="str">
        <f>IF($D98="","",VLOOKUP($D98,'Reference Data - Fuel EFs'!$C:$O,P$4,FALSE))</f>
        <v/>
      </c>
      <c r="Q98" s="19" t="str">
        <f>IF($D98="","",VLOOKUP($D98,'Reference Data - Fuel EFs'!$C:$O,Q$4,FALSE))</f>
        <v/>
      </c>
      <c r="R98" s="19" t="str">
        <f>IF($D98="","",VLOOKUP($D98,'Reference Data - Fuel EFs'!$C:$O,R$4,FALSE))</f>
        <v/>
      </c>
      <c r="S98" s="19" t="str">
        <f>IF($D98="","",VLOOKUP($D98,'Reference Data - Fuel EFs'!$C:$O,S$4,FALSE))</f>
        <v/>
      </c>
      <c r="T98" s="19" t="str">
        <f>IF($D98="","",VLOOKUP($D98,'Reference Data - Fuel EFs'!$C:$O,T$4,FALSE))</f>
        <v/>
      </c>
      <c r="U98" s="19" t="str">
        <f>IF($D98="","",VLOOKUP($D98,'Reference Data - Fuel EFs'!$C:$O,U$4,FALSE))</f>
        <v/>
      </c>
      <c r="V98" s="19" t="str">
        <f>IF($D98="","",VLOOKUP($D98,'Reference Data - Fuel EFs'!$C:$O,V$4,FALSE))</f>
        <v/>
      </c>
      <c r="W98" s="19" t="str">
        <f>IF($D98="","",VLOOKUP($D98,'Reference Data - Fuel EFs'!$C:$O,W$4,FALSE))</f>
        <v/>
      </c>
      <c r="X98" s="19" t="str">
        <f>IF($D98="","",VLOOKUP($D98,'Reference Data - Fuel EFs'!$C:$O,X$4,FALSE))</f>
        <v/>
      </c>
      <c r="Y98" s="19"/>
      <c r="Z98" s="19" t="str">
        <f>IF($D98="","",VLOOKUP($D98,'Reference Data - Fuel EFs'!$C:$O,Z$4,FALSE))</f>
        <v/>
      </c>
      <c r="AA98" s="19"/>
      <c r="AB98" s="19" t="str">
        <f>IF($D98="","",VLOOKUP($D98,'Reference Data - Fuel EFs'!$C:$O,AB$4,FALSE))</f>
        <v/>
      </c>
      <c r="AD98" s="19" t="str">
        <f t="shared" si="25"/>
        <v/>
      </c>
      <c r="AE98" s="19" t="str">
        <f t="shared" si="26"/>
        <v/>
      </c>
      <c r="AF98" s="19" t="str">
        <f t="shared" si="27"/>
        <v/>
      </c>
      <c r="AG98" s="19" t="str">
        <f t="shared" si="28"/>
        <v/>
      </c>
      <c r="AH98" s="19" t="str">
        <f t="shared" si="29"/>
        <v/>
      </c>
      <c r="AI98" s="19" t="str">
        <f t="shared" si="30"/>
        <v/>
      </c>
      <c r="AJ98" s="19" t="str">
        <f t="shared" si="31"/>
        <v/>
      </c>
      <c r="AK98" s="19" t="str">
        <f t="shared" si="32"/>
        <v/>
      </c>
      <c r="AL98" s="19" t="str">
        <f t="shared" si="33"/>
        <v/>
      </c>
      <c r="AM98" s="19"/>
      <c r="AN98" s="19" t="str">
        <f t="shared" si="34"/>
        <v/>
      </c>
      <c r="AP98" s="19" t="str">
        <f t="shared" si="35"/>
        <v/>
      </c>
      <c r="AS98" s="16" t="e">
        <f>INDEX('Dropdown menus'!$A$1:$D$6,MATCH($K98,'Dropdown menus'!$A$1:$A$6,0),$AS$6)</f>
        <v>#N/A</v>
      </c>
      <c r="AU98" s="19" t="str">
        <f>IF($J98="","",VLOOKUP($J98,'Reference Data - Transport fuel'!$C:$O,AU$4,FALSE))</f>
        <v/>
      </c>
      <c r="AV98" s="19" t="str">
        <f>IF($J98="","",VLOOKUP($J98,'Reference Data - Transport fuel'!$C:$O,AV$4,FALSE))</f>
        <v/>
      </c>
      <c r="AW98" s="19" t="str">
        <f>IF($J98="","",VLOOKUP($J98,'Reference Data - Transport fuel'!$C:$O,AW$4,FALSE))</f>
        <v/>
      </c>
      <c r="AX98" s="19" t="str">
        <f>IF($J98="","",VLOOKUP($J98,'Reference Data - Transport fuel'!$C:$O,AX$4,FALSE))</f>
        <v/>
      </c>
      <c r="AY98" s="19" t="str">
        <f>IF($J98="","",VLOOKUP($J98,'Reference Data - Transport fuel'!$C:$O,AY$4,FALSE))</f>
        <v/>
      </c>
      <c r="AZ98" s="19" t="str">
        <f>IF($J98="","",VLOOKUP($J98,'Reference Data - Transport fuel'!$C:$O,AZ$4,FALSE))</f>
        <v/>
      </c>
      <c r="BA98" s="19" t="str">
        <f>IF($J98="","",VLOOKUP($J98,'Reference Data - Transport fuel'!$C:$O,BA$4,FALSE))</f>
        <v/>
      </c>
      <c r="BB98" s="19" t="str">
        <f>IF($J98="","",VLOOKUP($J98,'Reference Data - Transport fuel'!$C:$O,BB$4,FALSE))</f>
        <v/>
      </c>
      <c r="BC98" s="19" t="str">
        <f>IF($J98="","",VLOOKUP($J98,'Reference Data - Transport fuel'!$C:$O,BC$4,FALSE))</f>
        <v/>
      </c>
      <c r="BD98" s="19"/>
      <c r="BE98" s="19" t="str">
        <f>IF($J98="","",VLOOKUP($J98,'Reference Data - Transport fuel'!$C:$O,BE$4,FALSE))</f>
        <v/>
      </c>
      <c r="BF98" s="19"/>
      <c r="BG98" s="19" t="str">
        <f>IF($J98="","",VLOOKUP($J98,'Reference Data - Transport fuel'!$C:$O,BG$4,FALSE))</f>
        <v/>
      </c>
      <c r="BI98" s="19" t="str">
        <f t="shared" si="36"/>
        <v/>
      </c>
      <c r="BJ98" s="19" t="str">
        <f t="shared" si="37"/>
        <v/>
      </c>
      <c r="BK98" s="19" t="str">
        <f t="shared" si="38"/>
        <v/>
      </c>
      <c r="BL98" s="19" t="str">
        <f t="shared" si="39"/>
        <v/>
      </c>
      <c r="BM98" s="19" t="str">
        <f t="shared" si="40"/>
        <v/>
      </c>
      <c r="BN98" s="19" t="str">
        <f t="shared" si="41"/>
        <v/>
      </c>
      <c r="BO98" s="19" t="str">
        <f t="shared" si="42"/>
        <v/>
      </c>
      <c r="BP98" s="19" t="str">
        <f t="shared" si="43"/>
        <v/>
      </c>
      <c r="BQ98" s="19"/>
      <c r="BR98" s="201" t="str">
        <f t="shared" si="44"/>
        <v/>
      </c>
      <c r="BS98" s="188"/>
      <c r="BT98" s="19" t="str">
        <f t="shared" si="45"/>
        <v/>
      </c>
      <c r="BU98" s="19" t="str">
        <f t="shared" si="46"/>
        <v/>
      </c>
      <c r="BV98" s="188"/>
      <c r="BW98" s="188" t="str">
        <f t="shared" si="47"/>
        <v/>
      </c>
      <c r="BX98" s="188"/>
    </row>
    <row r="99" spans="4:76">
      <c r="D99" s="137"/>
      <c r="E99" s="209"/>
      <c r="J99" s="34"/>
      <c r="K99" s="178"/>
      <c r="L99" s="141"/>
      <c r="P99" s="19" t="str">
        <f>IF($D99="","",VLOOKUP($D99,'Reference Data - Fuel EFs'!$C:$O,P$4,FALSE))</f>
        <v/>
      </c>
      <c r="Q99" s="19" t="str">
        <f>IF($D99="","",VLOOKUP($D99,'Reference Data - Fuel EFs'!$C:$O,Q$4,FALSE))</f>
        <v/>
      </c>
      <c r="R99" s="19" t="str">
        <f>IF($D99="","",VLOOKUP($D99,'Reference Data - Fuel EFs'!$C:$O,R$4,FALSE))</f>
        <v/>
      </c>
      <c r="S99" s="19" t="str">
        <f>IF($D99="","",VLOOKUP($D99,'Reference Data - Fuel EFs'!$C:$O,S$4,FALSE))</f>
        <v/>
      </c>
      <c r="T99" s="19" t="str">
        <f>IF($D99="","",VLOOKUP($D99,'Reference Data - Fuel EFs'!$C:$O,T$4,FALSE))</f>
        <v/>
      </c>
      <c r="U99" s="19" t="str">
        <f>IF($D99="","",VLOOKUP($D99,'Reference Data - Fuel EFs'!$C:$O,U$4,FALSE))</f>
        <v/>
      </c>
      <c r="V99" s="19" t="str">
        <f>IF($D99="","",VLOOKUP($D99,'Reference Data - Fuel EFs'!$C:$O,V$4,FALSE))</f>
        <v/>
      </c>
      <c r="W99" s="19" t="str">
        <f>IF($D99="","",VLOOKUP($D99,'Reference Data - Fuel EFs'!$C:$O,W$4,FALSE))</f>
        <v/>
      </c>
      <c r="X99" s="19" t="str">
        <f>IF($D99="","",VLOOKUP($D99,'Reference Data - Fuel EFs'!$C:$O,X$4,FALSE))</f>
        <v/>
      </c>
      <c r="Y99" s="19"/>
      <c r="Z99" s="19" t="str">
        <f>IF($D99="","",VLOOKUP($D99,'Reference Data - Fuel EFs'!$C:$O,Z$4,FALSE))</f>
        <v/>
      </c>
      <c r="AA99" s="19"/>
      <c r="AB99" s="19" t="str">
        <f>IF($D99="","",VLOOKUP($D99,'Reference Data - Fuel EFs'!$C:$O,AB$4,FALSE))</f>
        <v/>
      </c>
      <c r="AD99" s="19" t="str">
        <f t="shared" si="25"/>
        <v/>
      </c>
      <c r="AE99" s="19" t="str">
        <f t="shared" si="26"/>
        <v/>
      </c>
      <c r="AF99" s="19" t="str">
        <f t="shared" si="27"/>
        <v/>
      </c>
      <c r="AG99" s="19" t="str">
        <f t="shared" si="28"/>
        <v/>
      </c>
      <c r="AH99" s="19" t="str">
        <f t="shared" si="29"/>
        <v/>
      </c>
      <c r="AI99" s="19" t="str">
        <f t="shared" si="30"/>
        <v/>
      </c>
      <c r="AJ99" s="19" t="str">
        <f t="shared" si="31"/>
        <v/>
      </c>
      <c r="AK99" s="19" t="str">
        <f t="shared" si="32"/>
        <v/>
      </c>
      <c r="AL99" s="19" t="str">
        <f t="shared" si="33"/>
        <v/>
      </c>
      <c r="AM99" s="19"/>
      <c r="AN99" s="19" t="str">
        <f t="shared" si="34"/>
        <v/>
      </c>
      <c r="AP99" s="19" t="str">
        <f t="shared" si="35"/>
        <v/>
      </c>
      <c r="AS99" s="16" t="e">
        <f>INDEX('Dropdown menus'!$A$1:$D$6,MATCH($K99,'Dropdown menus'!$A$1:$A$6,0),$AS$6)</f>
        <v>#N/A</v>
      </c>
      <c r="AU99" s="19" t="str">
        <f>IF($J99="","",VLOOKUP($J99,'Reference Data - Transport fuel'!$C:$O,AU$4,FALSE))</f>
        <v/>
      </c>
      <c r="AV99" s="19" t="str">
        <f>IF($J99="","",VLOOKUP($J99,'Reference Data - Transport fuel'!$C:$O,AV$4,FALSE))</f>
        <v/>
      </c>
      <c r="AW99" s="19" t="str">
        <f>IF($J99="","",VLOOKUP($J99,'Reference Data - Transport fuel'!$C:$O,AW$4,FALSE))</f>
        <v/>
      </c>
      <c r="AX99" s="19" t="str">
        <f>IF($J99="","",VLOOKUP($J99,'Reference Data - Transport fuel'!$C:$O,AX$4,FALSE))</f>
        <v/>
      </c>
      <c r="AY99" s="19" t="str">
        <f>IF($J99="","",VLOOKUP($J99,'Reference Data - Transport fuel'!$C:$O,AY$4,FALSE))</f>
        <v/>
      </c>
      <c r="AZ99" s="19" t="str">
        <f>IF($J99="","",VLOOKUP($J99,'Reference Data - Transport fuel'!$C:$O,AZ$4,FALSE))</f>
        <v/>
      </c>
      <c r="BA99" s="19" t="str">
        <f>IF($J99="","",VLOOKUP($J99,'Reference Data - Transport fuel'!$C:$O,BA$4,FALSE))</f>
        <v/>
      </c>
      <c r="BB99" s="19" t="str">
        <f>IF($J99="","",VLOOKUP($J99,'Reference Data - Transport fuel'!$C:$O,BB$4,FALSE))</f>
        <v/>
      </c>
      <c r="BC99" s="19" t="str">
        <f>IF($J99="","",VLOOKUP($J99,'Reference Data - Transport fuel'!$C:$O,BC$4,FALSE))</f>
        <v/>
      </c>
      <c r="BD99" s="19"/>
      <c r="BE99" s="19" t="str">
        <f>IF($J99="","",VLOOKUP($J99,'Reference Data - Transport fuel'!$C:$O,BE$4,FALSE))</f>
        <v/>
      </c>
      <c r="BF99" s="19"/>
      <c r="BG99" s="19" t="str">
        <f>IF($J99="","",VLOOKUP($J99,'Reference Data - Transport fuel'!$C:$O,BG$4,FALSE))</f>
        <v/>
      </c>
      <c r="BI99" s="19" t="str">
        <f t="shared" si="36"/>
        <v/>
      </c>
      <c r="BJ99" s="19" t="str">
        <f t="shared" si="37"/>
        <v/>
      </c>
      <c r="BK99" s="19" t="str">
        <f t="shared" si="38"/>
        <v/>
      </c>
      <c r="BL99" s="19" t="str">
        <f t="shared" si="39"/>
        <v/>
      </c>
      <c r="BM99" s="19" t="str">
        <f t="shared" si="40"/>
        <v/>
      </c>
      <c r="BN99" s="19" t="str">
        <f t="shared" si="41"/>
        <v/>
      </c>
      <c r="BO99" s="19" t="str">
        <f t="shared" si="42"/>
        <v/>
      </c>
      <c r="BP99" s="19" t="str">
        <f t="shared" si="43"/>
        <v/>
      </c>
      <c r="BQ99" s="19"/>
      <c r="BR99" s="201" t="str">
        <f t="shared" si="44"/>
        <v/>
      </c>
      <c r="BS99" s="188"/>
      <c r="BT99" s="19" t="str">
        <f t="shared" si="45"/>
        <v/>
      </c>
      <c r="BU99" s="19" t="str">
        <f t="shared" si="46"/>
        <v/>
      </c>
      <c r="BV99" s="188"/>
      <c r="BW99" s="188" t="str">
        <f t="shared" si="47"/>
        <v/>
      </c>
      <c r="BX99" s="188"/>
    </row>
    <row r="100" spans="4:76">
      <c r="D100" s="137"/>
      <c r="E100" s="209"/>
      <c r="J100" s="34"/>
      <c r="K100" s="178"/>
      <c r="L100" s="141"/>
      <c r="P100" s="19" t="str">
        <f>IF($D100="","",VLOOKUP($D100,'Reference Data - Fuel EFs'!$C:$O,P$4,FALSE))</f>
        <v/>
      </c>
      <c r="Q100" s="19" t="str">
        <f>IF($D100="","",VLOOKUP($D100,'Reference Data - Fuel EFs'!$C:$O,Q$4,FALSE))</f>
        <v/>
      </c>
      <c r="R100" s="19" t="str">
        <f>IF($D100="","",VLOOKUP($D100,'Reference Data - Fuel EFs'!$C:$O,R$4,FALSE))</f>
        <v/>
      </c>
      <c r="S100" s="19" t="str">
        <f>IF($D100="","",VLOOKUP($D100,'Reference Data - Fuel EFs'!$C:$O,S$4,FALSE))</f>
        <v/>
      </c>
      <c r="T100" s="19" t="str">
        <f>IF($D100="","",VLOOKUP($D100,'Reference Data - Fuel EFs'!$C:$O,T$4,FALSE))</f>
        <v/>
      </c>
      <c r="U100" s="19" t="str">
        <f>IF($D100="","",VLOOKUP($D100,'Reference Data - Fuel EFs'!$C:$O,U$4,FALSE))</f>
        <v/>
      </c>
      <c r="V100" s="19" t="str">
        <f>IF($D100="","",VLOOKUP($D100,'Reference Data - Fuel EFs'!$C:$O,V$4,FALSE))</f>
        <v/>
      </c>
      <c r="W100" s="19" t="str">
        <f>IF($D100="","",VLOOKUP($D100,'Reference Data - Fuel EFs'!$C:$O,W$4,FALSE))</f>
        <v/>
      </c>
      <c r="X100" s="19" t="str">
        <f>IF($D100="","",VLOOKUP($D100,'Reference Data - Fuel EFs'!$C:$O,X$4,FALSE))</f>
        <v/>
      </c>
      <c r="Y100" s="19"/>
      <c r="Z100" s="19" t="str">
        <f>IF($D100="","",VLOOKUP($D100,'Reference Data - Fuel EFs'!$C:$O,Z$4,FALSE))</f>
        <v/>
      </c>
      <c r="AA100" s="19"/>
      <c r="AB100" s="19" t="str">
        <f>IF($D100="","",VLOOKUP($D100,'Reference Data - Fuel EFs'!$C:$O,AB$4,FALSE))</f>
        <v/>
      </c>
      <c r="AD100" s="19" t="str">
        <f t="shared" si="25"/>
        <v/>
      </c>
      <c r="AE100" s="19" t="str">
        <f t="shared" si="26"/>
        <v/>
      </c>
      <c r="AF100" s="19" t="str">
        <f t="shared" si="27"/>
        <v/>
      </c>
      <c r="AG100" s="19" t="str">
        <f t="shared" si="28"/>
        <v/>
      </c>
      <c r="AH100" s="19" t="str">
        <f t="shared" si="29"/>
        <v/>
      </c>
      <c r="AI100" s="19" t="str">
        <f t="shared" si="30"/>
        <v/>
      </c>
      <c r="AJ100" s="19" t="str">
        <f t="shared" si="31"/>
        <v/>
      </c>
      <c r="AK100" s="19" t="str">
        <f t="shared" si="32"/>
        <v/>
      </c>
      <c r="AL100" s="19" t="str">
        <f t="shared" si="33"/>
        <v/>
      </c>
      <c r="AM100" s="19"/>
      <c r="AN100" s="19" t="str">
        <f t="shared" si="34"/>
        <v/>
      </c>
      <c r="AP100" s="19" t="str">
        <f t="shared" si="35"/>
        <v/>
      </c>
      <c r="AS100" s="16" t="e">
        <f>INDEX('Dropdown menus'!$A$1:$D$6,MATCH($K100,'Dropdown menus'!$A$1:$A$6,0),$AS$6)</f>
        <v>#N/A</v>
      </c>
      <c r="AU100" s="19" t="str">
        <f>IF($J100="","",VLOOKUP($J100,'Reference Data - Transport fuel'!$C:$O,AU$4,FALSE))</f>
        <v/>
      </c>
      <c r="AV100" s="19" t="str">
        <f>IF($J100="","",VLOOKUP($J100,'Reference Data - Transport fuel'!$C:$O,AV$4,FALSE))</f>
        <v/>
      </c>
      <c r="AW100" s="19" t="str">
        <f>IF($J100="","",VLOOKUP($J100,'Reference Data - Transport fuel'!$C:$O,AW$4,FALSE))</f>
        <v/>
      </c>
      <c r="AX100" s="19" t="str">
        <f>IF($J100="","",VLOOKUP($J100,'Reference Data - Transport fuel'!$C:$O,AX$4,FALSE))</f>
        <v/>
      </c>
      <c r="AY100" s="19" t="str">
        <f>IF($J100="","",VLOOKUP($J100,'Reference Data - Transport fuel'!$C:$O,AY$4,FALSE))</f>
        <v/>
      </c>
      <c r="AZ100" s="19" t="str">
        <f>IF($J100="","",VLOOKUP($J100,'Reference Data - Transport fuel'!$C:$O,AZ$4,FALSE))</f>
        <v/>
      </c>
      <c r="BA100" s="19" t="str">
        <f>IF($J100="","",VLOOKUP($J100,'Reference Data - Transport fuel'!$C:$O,BA$4,FALSE))</f>
        <v/>
      </c>
      <c r="BB100" s="19" t="str">
        <f>IF($J100="","",VLOOKUP($J100,'Reference Data - Transport fuel'!$C:$O,BB$4,FALSE))</f>
        <v/>
      </c>
      <c r="BC100" s="19" t="str">
        <f>IF($J100="","",VLOOKUP($J100,'Reference Data - Transport fuel'!$C:$O,BC$4,FALSE))</f>
        <v/>
      </c>
      <c r="BD100" s="19"/>
      <c r="BE100" s="19" t="str">
        <f>IF($J100="","",VLOOKUP($J100,'Reference Data - Transport fuel'!$C:$O,BE$4,FALSE))</f>
        <v/>
      </c>
      <c r="BF100" s="19"/>
      <c r="BG100" s="19" t="str">
        <f>IF($J100="","",VLOOKUP($J100,'Reference Data - Transport fuel'!$C:$O,BG$4,FALSE))</f>
        <v/>
      </c>
      <c r="BI100" s="19" t="str">
        <f t="shared" si="36"/>
        <v/>
      </c>
      <c r="BJ100" s="19" t="str">
        <f t="shared" si="37"/>
        <v/>
      </c>
      <c r="BK100" s="19" t="str">
        <f t="shared" si="38"/>
        <v/>
      </c>
      <c r="BL100" s="19" t="str">
        <f t="shared" si="39"/>
        <v/>
      </c>
      <c r="BM100" s="19" t="str">
        <f t="shared" si="40"/>
        <v/>
      </c>
      <c r="BN100" s="19" t="str">
        <f t="shared" si="41"/>
        <v/>
      </c>
      <c r="BO100" s="19" t="str">
        <f t="shared" si="42"/>
        <v/>
      </c>
      <c r="BP100" s="19" t="str">
        <f t="shared" si="43"/>
        <v/>
      </c>
      <c r="BQ100" s="19"/>
      <c r="BR100" s="201" t="str">
        <f t="shared" si="44"/>
        <v/>
      </c>
      <c r="BS100" s="188"/>
      <c r="BT100" s="19" t="str">
        <f t="shared" si="45"/>
        <v/>
      </c>
      <c r="BU100" s="19" t="str">
        <f t="shared" si="46"/>
        <v/>
      </c>
      <c r="BV100" s="188"/>
      <c r="BW100" s="188" t="str">
        <f t="shared" si="47"/>
        <v/>
      </c>
      <c r="BX100" s="188"/>
    </row>
    <row r="101" spans="4:76">
      <c r="D101" s="137"/>
      <c r="E101" s="209"/>
      <c r="J101" s="34"/>
      <c r="K101" s="178"/>
      <c r="L101" s="141"/>
      <c r="P101" s="19" t="str">
        <f>IF($D101="","",VLOOKUP($D101,'Reference Data - Fuel EFs'!$C:$O,P$4,FALSE))</f>
        <v/>
      </c>
      <c r="Q101" s="19" t="str">
        <f>IF($D101="","",VLOOKUP($D101,'Reference Data - Fuel EFs'!$C:$O,Q$4,FALSE))</f>
        <v/>
      </c>
      <c r="R101" s="19" t="str">
        <f>IF($D101="","",VLOOKUP($D101,'Reference Data - Fuel EFs'!$C:$O,R$4,FALSE))</f>
        <v/>
      </c>
      <c r="S101" s="19" t="str">
        <f>IF($D101="","",VLOOKUP($D101,'Reference Data - Fuel EFs'!$C:$O,S$4,FALSE))</f>
        <v/>
      </c>
      <c r="T101" s="19" t="str">
        <f>IF($D101="","",VLOOKUP($D101,'Reference Data - Fuel EFs'!$C:$O,T$4,FALSE))</f>
        <v/>
      </c>
      <c r="U101" s="19" t="str">
        <f>IF($D101="","",VLOOKUP($D101,'Reference Data - Fuel EFs'!$C:$O,U$4,FALSE))</f>
        <v/>
      </c>
      <c r="V101" s="19" t="str">
        <f>IF($D101="","",VLOOKUP($D101,'Reference Data - Fuel EFs'!$C:$O,V$4,FALSE))</f>
        <v/>
      </c>
      <c r="W101" s="19" t="str">
        <f>IF($D101="","",VLOOKUP($D101,'Reference Data - Fuel EFs'!$C:$O,W$4,FALSE))</f>
        <v/>
      </c>
      <c r="X101" s="19" t="str">
        <f>IF($D101="","",VLOOKUP($D101,'Reference Data - Fuel EFs'!$C:$O,X$4,FALSE))</f>
        <v/>
      </c>
      <c r="Y101" s="19"/>
      <c r="Z101" s="19" t="str">
        <f>IF($D101="","",VLOOKUP($D101,'Reference Data - Fuel EFs'!$C:$O,Z$4,FALSE))</f>
        <v/>
      </c>
      <c r="AA101" s="19"/>
      <c r="AB101" s="19" t="str">
        <f>IF($D101="","",VLOOKUP($D101,'Reference Data - Fuel EFs'!$C:$O,AB$4,FALSE))</f>
        <v/>
      </c>
      <c r="AD101" s="19" t="str">
        <f t="shared" si="25"/>
        <v/>
      </c>
      <c r="AE101" s="19" t="str">
        <f t="shared" si="26"/>
        <v/>
      </c>
      <c r="AF101" s="19" t="str">
        <f t="shared" si="27"/>
        <v/>
      </c>
      <c r="AG101" s="19" t="str">
        <f t="shared" si="28"/>
        <v/>
      </c>
      <c r="AH101" s="19" t="str">
        <f t="shared" si="29"/>
        <v/>
      </c>
      <c r="AI101" s="19" t="str">
        <f t="shared" si="30"/>
        <v/>
      </c>
      <c r="AJ101" s="19" t="str">
        <f t="shared" si="31"/>
        <v/>
      </c>
      <c r="AK101" s="19" t="str">
        <f t="shared" si="32"/>
        <v/>
      </c>
      <c r="AL101" s="19" t="str">
        <f t="shared" si="33"/>
        <v/>
      </c>
      <c r="AM101" s="19"/>
      <c r="AN101" s="19" t="str">
        <f t="shared" si="34"/>
        <v/>
      </c>
      <c r="AP101" s="19" t="str">
        <f t="shared" si="35"/>
        <v/>
      </c>
      <c r="AS101" s="16" t="e">
        <f>INDEX('Dropdown menus'!$A$1:$D$6,MATCH($K101,'Dropdown menus'!$A$1:$A$6,0),$AS$6)</f>
        <v>#N/A</v>
      </c>
      <c r="AU101" s="19" t="str">
        <f>IF($J101="","",VLOOKUP($J101,'Reference Data - Transport fuel'!$C:$O,AU$4,FALSE))</f>
        <v/>
      </c>
      <c r="AV101" s="19" t="str">
        <f>IF($J101="","",VLOOKUP($J101,'Reference Data - Transport fuel'!$C:$O,AV$4,FALSE))</f>
        <v/>
      </c>
      <c r="AW101" s="19" t="str">
        <f>IF($J101="","",VLOOKUP($J101,'Reference Data - Transport fuel'!$C:$O,AW$4,FALSE))</f>
        <v/>
      </c>
      <c r="AX101" s="19" t="str">
        <f>IF($J101="","",VLOOKUP($J101,'Reference Data - Transport fuel'!$C:$O,AX$4,FALSE))</f>
        <v/>
      </c>
      <c r="AY101" s="19" t="str">
        <f>IF($J101="","",VLOOKUP($J101,'Reference Data - Transport fuel'!$C:$O,AY$4,FALSE))</f>
        <v/>
      </c>
      <c r="AZ101" s="19" t="str">
        <f>IF($J101="","",VLOOKUP($J101,'Reference Data - Transport fuel'!$C:$O,AZ$4,FALSE))</f>
        <v/>
      </c>
      <c r="BA101" s="19" t="str">
        <f>IF($J101="","",VLOOKUP($J101,'Reference Data - Transport fuel'!$C:$O,BA$4,FALSE))</f>
        <v/>
      </c>
      <c r="BB101" s="19" t="str">
        <f>IF($J101="","",VLOOKUP($J101,'Reference Data - Transport fuel'!$C:$O,BB$4,FALSE))</f>
        <v/>
      </c>
      <c r="BC101" s="19" t="str">
        <f>IF($J101="","",VLOOKUP($J101,'Reference Data - Transport fuel'!$C:$O,BC$4,FALSE))</f>
        <v/>
      </c>
      <c r="BD101" s="19"/>
      <c r="BE101" s="19" t="str">
        <f>IF($J101="","",VLOOKUP($J101,'Reference Data - Transport fuel'!$C:$O,BE$4,FALSE))</f>
        <v/>
      </c>
      <c r="BF101" s="19"/>
      <c r="BG101" s="19" t="str">
        <f>IF($J101="","",VLOOKUP($J101,'Reference Data - Transport fuel'!$C:$O,BG$4,FALSE))</f>
        <v/>
      </c>
      <c r="BI101" s="19" t="str">
        <f t="shared" si="36"/>
        <v/>
      </c>
      <c r="BJ101" s="19" t="str">
        <f t="shared" si="37"/>
        <v/>
      </c>
      <c r="BK101" s="19" t="str">
        <f t="shared" si="38"/>
        <v/>
      </c>
      <c r="BL101" s="19" t="str">
        <f t="shared" si="39"/>
        <v/>
      </c>
      <c r="BM101" s="19" t="str">
        <f t="shared" si="40"/>
        <v/>
      </c>
      <c r="BN101" s="19" t="str">
        <f t="shared" si="41"/>
        <v/>
      </c>
      <c r="BO101" s="19" t="str">
        <f t="shared" si="42"/>
        <v/>
      </c>
      <c r="BP101" s="19" t="str">
        <f t="shared" si="43"/>
        <v/>
      </c>
      <c r="BQ101" s="19"/>
      <c r="BR101" s="201" t="str">
        <f t="shared" si="44"/>
        <v/>
      </c>
      <c r="BS101" s="188"/>
      <c r="BT101" s="19" t="str">
        <f t="shared" si="45"/>
        <v/>
      </c>
      <c r="BU101" s="19" t="str">
        <f t="shared" si="46"/>
        <v/>
      </c>
      <c r="BV101" s="188"/>
      <c r="BW101" s="188" t="str">
        <f t="shared" si="47"/>
        <v/>
      </c>
      <c r="BX101" s="188"/>
    </row>
    <row r="102" spans="4:76">
      <c r="D102" s="137"/>
      <c r="E102" s="209"/>
      <c r="J102" s="34"/>
      <c r="K102" s="178"/>
      <c r="L102" s="141"/>
      <c r="P102" s="19" t="str">
        <f>IF($D102="","",VLOOKUP($D102,'Reference Data - Fuel EFs'!$C:$O,P$4,FALSE))</f>
        <v/>
      </c>
      <c r="Q102" s="19" t="str">
        <f>IF($D102="","",VLOOKUP($D102,'Reference Data - Fuel EFs'!$C:$O,Q$4,FALSE))</f>
        <v/>
      </c>
      <c r="R102" s="19" t="str">
        <f>IF($D102="","",VLOOKUP($D102,'Reference Data - Fuel EFs'!$C:$O,R$4,FALSE))</f>
        <v/>
      </c>
      <c r="S102" s="19" t="str">
        <f>IF($D102="","",VLOOKUP($D102,'Reference Data - Fuel EFs'!$C:$O,S$4,FALSE))</f>
        <v/>
      </c>
      <c r="T102" s="19" t="str">
        <f>IF($D102="","",VLOOKUP($D102,'Reference Data - Fuel EFs'!$C:$O,T$4,FALSE))</f>
        <v/>
      </c>
      <c r="U102" s="19" t="str">
        <f>IF($D102="","",VLOOKUP($D102,'Reference Data - Fuel EFs'!$C:$O,U$4,FALSE))</f>
        <v/>
      </c>
      <c r="V102" s="19" t="str">
        <f>IF($D102="","",VLOOKUP($D102,'Reference Data - Fuel EFs'!$C:$O,V$4,FALSE))</f>
        <v/>
      </c>
      <c r="W102" s="19" t="str">
        <f>IF($D102="","",VLOOKUP($D102,'Reference Data - Fuel EFs'!$C:$O,W$4,FALSE))</f>
        <v/>
      </c>
      <c r="X102" s="19" t="str">
        <f>IF($D102="","",VLOOKUP($D102,'Reference Data - Fuel EFs'!$C:$O,X$4,FALSE))</f>
        <v/>
      </c>
      <c r="Y102" s="19"/>
      <c r="Z102" s="19" t="str">
        <f>IF($D102="","",VLOOKUP($D102,'Reference Data - Fuel EFs'!$C:$O,Z$4,FALSE))</f>
        <v/>
      </c>
      <c r="AA102" s="19"/>
      <c r="AB102" s="19" t="str">
        <f>IF($D102="","",VLOOKUP($D102,'Reference Data - Fuel EFs'!$C:$O,AB$4,FALSE))</f>
        <v/>
      </c>
      <c r="AD102" s="19" t="str">
        <f t="shared" si="25"/>
        <v/>
      </c>
      <c r="AE102" s="19" t="str">
        <f t="shared" si="26"/>
        <v/>
      </c>
      <c r="AF102" s="19" t="str">
        <f t="shared" si="27"/>
        <v/>
      </c>
      <c r="AG102" s="19" t="str">
        <f t="shared" si="28"/>
        <v/>
      </c>
      <c r="AH102" s="19" t="str">
        <f t="shared" si="29"/>
        <v/>
      </c>
      <c r="AI102" s="19" t="str">
        <f t="shared" si="30"/>
        <v/>
      </c>
      <c r="AJ102" s="19" t="str">
        <f t="shared" si="31"/>
        <v/>
      </c>
      <c r="AK102" s="19" t="str">
        <f t="shared" si="32"/>
        <v/>
      </c>
      <c r="AL102" s="19" t="str">
        <f t="shared" si="33"/>
        <v/>
      </c>
      <c r="AM102" s="19"/>
      <c r="AN102" s="19" t="str">
        <f t="shared" si="34"/>
        <v/>
      </c>
      <c r="AP102" s="19" t="str">
        <f t="shared" si="35"/>
        <v/>
      </c>
      <c r="AS102" s="16" t="e">
        <f>INDEX('Dropdown menus'!$A$1:$D$6,MATCH($K102,'Dropdown menus'!$A$1:$A$6,0),$AS$6)</f>
        <v>#N/A</v>
      </c>
      <c r="AU102" s="19" t="str">
        <f>IF($J102="","",VLOOKUP($J102,'Reference Data - Transport fuel'!$C:$O,AU$4,FALSE))</f>
        <v/>
      </c>
      <c r="AV102" s="19" t="str">
        <f>IF($J102="","",VLOOKUP($J102,'Reference Data - Transport fuel'!$C:$O,AV$4,FALSE))</f>
        <v/>
      </c>
      <c r="AW102" s="19" t="str">
        <f>IF($J102="","",VLOOKUP($J102,'Reference Data - Transport fuel'!$C:$O,AW$4,FALSE))</f>
        <v/>
      </c>
      <c r="AX102" s="19" t="str">
        <f>IF($J102="","",VLOOKUP($J102,'Reference Data - Transport fuel'!$C:$O,AX$4,FALSE))</f>
        <v/>
      </c>
      <c r="AY102" s="19" t="str">
        <f>IF($J102="","",VLOOKUP($J102,'Reference Data - Transport fuel'!$C:$O,AY$4,FALSE))</f>
        <v/>
      </c>
      <c r="AZ102" s="19" t="str">
        <f>IF($J102="","",VLOOKUP($J102,'Reference Data - Transport fuel'!$C:$O,AZ$4,FALSE))</f>
        <v/>
      </c>
      <c r="BA102" s="19" t="str">
        <f>IF($J102="","",VLOOKUP($J102,'Reference Data - Transport fuel'!$C:$O,BA$4,FALSE))</f>
        <v/>
      </c>
      <c r="BB102" s="19" t="str">
        <f>IF($J102="","",VLOOKUP($J102,'Reference Data - Transport fuel'!$C:$O,BB$4,FALSE))</f>
        <v/>
      </c>
      <c r="BC102" s="19" t="str">
        <f>IF($J102="","",VLOOKUP($J102,'Reference Data - Transport fuel'!$C:$O,BC$4,FALSE))</f>
        <v/>
      </c>
      <c r="BD102" s="19"/>
      <c r="BE102" s="19" t="str">
        <f>IF($J102="","",VLOOKUP($J102,'Reference Data - Transport fuel'!$C:$O,BE$4,FALSE))</f>
        <v/>
      </c>
      <c r="BF102" s="19"/>
      <c r="BG102" s="19" t="str">
        <f>IF($J102="","",VLOOKUP($J102,'Reference Data - Transport fuel'!$C:$O,BG$4,FALSE))</f>
        <v/>
      </c>
      <c r="BI102" s="19" t="str">
        <f t="shared" si="36"/>
        <v/>
      </c>
      <c r="BJ102" s="19" t="str">
        <f t="shared" si="37"/>
        <v/>
      </c>
      <c r="BK102" s="19" t="str">
        <f t="shared" si="38"/>
        <v/>
      </c>
      <c r="BL102" s="19" t="str">
        <f t="shared" si="39"/>
        <v/>
      </c>
      <c r="BM102" s="19" t="str">
        <f t="shared" si="40"/>
        <v/>
      </c>
      <c r="BN102" s="19" t="str">
        <f t="shared" si="41"/>
        <v/>
      </c>
      <c r="BO102" s="19" t="str">
        <f t="shared" si="42"/>
        <v/>
      </c>
      <c r="BP102" s="19" t="str">
        <f t="shared" si="43"/>
        <v/>
      </c>
      <c r="BQ102" s="19"/>
      <c r="BR102" s="201" t="str">
        <f t="shared" si="44"/>
        <v/>
      </c>
      <c r="BS102" s="188"/>
      <c r="BT102" s="19" t="str">
        <f t="shared" si="45"/>
        <v/>
      </c>
      <c r="BU102" s="19" t="str">
        <f t="shared" si="46"/>
        <v/>
      </c>
      <c r="BV102" s="188"/>
      <c r="BW102" s="188" t="str">
        <f t="shared" si="47"/>
        <v/>
      </c>
      <c r="BX102" s="188"/>
    </row>
    <row r="103" spans="4:76">
      <c r="D103" s="137"/>
      <c r="E103" s="209"/>
      <c r="J103" s="34"/>
      <c r="K103" s="178"/>
      <c r="L103" s="141"/>
      <c r="P103" s="19" t="str">
        <f>IF($D103="","",VLOOKUP($D103,'Reference Data - Fuel EFs'!$C:$O,P$4,FALSE))</f>
        <v/>
      </c>
      <c r="Q103" s="19" t="str">
        <f>IF($D103="","",VLOOKUP($D103,'Reference Data - Fuel EFs'!$C:$O,Q$4,FALSE))</f>
        <v/>
      </c>
      <c r="R103" s="19" t="str">
        <f>IF($D103="","",VLOOKUP($D103,'Reference Data - Fuel EFs'!$C:$O,R$4,FALSE))</f>
        <v/>
      </c>
      <c r="S103" s="19" t="str">
        <f>IF($D103="","",VLOOKUP($D103,'Reference Data - Fuel EFs'!$C:$O,S$4,FALSE))</f>
        <v/>
      </c>
      <c r="T103" s="19" t="str">
        <f>IF($D103="","",VLOOKUP($D103,'Reference Data - Fuel EFs'!$C:$O,T$4,FALSE))</f>
        <v/>
      </c>
      <c r="U103" s="19" t="str">
        <f>IF($D103="","",VLOOKUP($D103,'Reference Data - Fuel EFs'!$C:$O,U$4,FALSE))</f>
        <v/>
      </c>
      <c r="V103" s="19" t="str">
        <f>IF($D103="","",VLOOKUP($D103,'Reference Data - Fuel EFs'!$C:$O,V$4,FALSE))</f>
        <v/>
      </c>
      <c r="W103" s="19" t="str">
        <f>IF($D103="","",VLOOKUP($D103,'Reference Data - Fuel EFs'!$C:$O,W$4,FALSE))</f>
        <v/>
      </c>
      <c r="X103" s="19" t="str">
        <f>IF($D103="","",VLOOKUP($D103,'Reference Data - Fuel EFs'!$C:$O,X$4,FALSE))</f>
        <v/>
      </c>
      <c r="Y103" s="19"/>
      <c r="Z103" s="19" t="str">
        <f>IF($D103="","",VLOOKUP($D103,'Reference Data - Fuel EFs'!$C:$O,Z$4,FALSE))</f>
        <v/>
      </c>
      <c r="AA103" s="19"/>
      <c r="AB103" s="19" t="str">
        <f>IF($D103="","",VLOOKUP($D103,'Reference Data - Fuel EFs'!$C:$O,AB$4,FALSE))</f>
        <v/>
      </c>
      <c r="AD103" s="19" t="str">
        <f t="shared" si="25"/>
        <v/>
      </c>
      <c r="AE103" s="19" t="str">
        <f t="shared" si="26"/>
        <v/>
      </c>
      <c r="AF103" s="19" t="str">
        <f t="shared" si="27"/>
        <v/>
      </c>
      <c r="AG103" s="19" t="str">
        <f t="shared" si="28"/>
        <v/>
      </c>
      <c r="AH103" s="19" t="str">
        <f t="shared" si="29"/>
        <v/>
      </c>
      <c r="AI103" s="19" t="str">
        <f t="shared" si="30"/>
        <v/>
      </c>
      <c r="AJ103" s="19" t="str">
        <f t="shared" si="31"/>
        <v/>
      </c>
      <c r="AK103" s="19" t="str">
        <f t="shared" si="32"/>
        <v/>
      </c>
      <c r="AL103" s="19" t="str">
        <f t="shared" si="33"/>
        <v/>
      </c>
      <c r="AM103" s="19"/>
      <c r="AN103" s="19" t="str">
        <f t="shared" si="34"/>
        <v/>
      </c>
      <c r="AP103" s="19" t="str">
        <f t="shared" si="35"/>
        <v/>
      </c>
      <c r="AS103" s="16" t="e">
        <f>INDEX('Dropdown menus'!$A$1:$D$6,MATCH($K103,'Dropdown menus'!$A$1:$A$6,0),$AS$6)</f>
        <v>#N/A</v>
      </c>
      <c r="AU103" s="19" t="str">
        <f>IF($J103="","",VLOOKUP($J103,'Reference Data - Transport fuel'!$C:$O,AU$4,FALSE))</f>
        <v/>
      </c>
      <c r="AV103" s="19" t="str">
        <f>IF($J103="","",VLOOKUP($J103,'Reference Data - Transport fuel'!$C:$O,AV$4,FALSE))</f>
        <v/>
      </c>
      <c r="AW103" s="19" t="str">
        <f>IF($J103="","",VLOOKUP($J103,'Reference Data - Transport fuel'!$C:$O,AW$4,FALSE))</f>
        <v/>
      </c>
      <c r="AX103" s="19" t="str">
        <f>IF($J103="","",VLOOKUP($J103,'Reference Data - Transport fuel'!$C:$O,AX$4,FALSE))</f>
        <v/>
      </c>
      <c r="AY103" s="19" t="str">
        <f>IF($J103="","",VLOOKUP($J103,'Reference Data - Transport fuel'!$C:$O,AY$4,FALSE))</f>
        <v/>
      </c>
      <c r="AZ103" s="19" t="str">
        <f>IF($J103="","",VLOOKUP($J103,'Reference Data - Transport fuel'!$C:$O,AZ$4,FALSE))</f>
        <v/>
      </c>
      <c r="BA103" s="19" t="str">
        <f>IF($J103="","",VLOOKUP($J103,'Reference Data - Transport fuel'!$C:$O,BA$4,FALSE))</f>
        <v/>
      </c>
      <c r="BB103" s="19" t="str">
        <f>IF($J103="","",VLOOKUP($J103,'Reference Data - Transport fuel'!$C:$O,BB$4,FALSE))</f>
        <v/>
      </c>
      <c r="BC103" s="19" t="str">
        <f>IF($J103="","",VLOOKUP($J103,'Reference Data - Transport fuel'!$C:$O,BC$4,FALSE))</f>
        <v/>
      </c>
      <c r="BD103" s="19"/>
      <c r="BE103" s="19" t="str">
        <f>IF($J103="","",VLOOKUP($J103,'Reference Data - Transport fuel'!$C:$O,BE$4,FALSE))</f>
        <v/>
      </c>
      <c r="BF103" s="19"/>
      <c r="BG103" s="19" t="str">
        <f>IF($J103="","",VLOOKUP($J103,'Reference Data - Transport fuel'!$C:$O,BG$4,FALSE))</f>
        <v/>
      </c>
      <c r="BI103" s="19" t="str">
        <f t="shared" si="36"/>
        <v/>
      </c>
      <c r="BJ103" s="19" t="str">
        <f t="shared" si="37"/>
        <v/>
      </c>
      <c r="BK103" s="19" t="str">
        <f t="shared" si="38"/>
        <v/>
      </c>
      <c r="BL103" s="19" t="str">
        <f t="shared" si="39"/>
        <v/>
      </c>
      <c r="BM103" s="19" t="str">
        <f t="shared" si="40"/>
        <v/>
      </c>
      <c r="BN103" s="19" t="str">
        <f t="shared" si="41"/>
        <v/>
      </c>
      <c r="BO103" s="19" t="str">
        <f t="shared" si="42"/>
        <v/>
      </c>
      <c r="BP103" s="19" t="str">
        <f t="shared" si="43"/>
        <v/>
      </c>
      <c r="BQ103" s="19"/>
      <c r="BR103" s="201" t="str">
        <f t="shared" si="44"/>
        <v/>
      </c>
      <c r="BS103" s="188"/>
      <c r="BT103" s="19" t="str">
        <f t="shared" si="45"/>
        <v/>
      </c>
      <c r="BU103" s="19" t="str">
        <f t="shared" si="46"/>
        <v/>
      </c>
      <c r="BV103" s="188"/>
      <c r="BW103" s="188" t="str">
        <f t="shared" si="47"/>
        <v/>
      </c>
      <c r="BX103" s="188"/>
    </row>
    <row r="104" spans="4:76">
      <c r="D104" s="137"/>
      <c r="E104" s="209"/>
      <c r="J104" s="34"/>
      <c r="K104" s="178"/>
      <c r="L104" s="141"/>
      <c r="P104" s="19" t="str">
        <f>IF($D104="","",VLOOKUP($D104,'Reference Data - Fuel EFs'!$C:$O,P$4,FALSE))</f>
        <v/>
      </c>
      <c r="Q104" s="19" t="str">
        <f>IF($D104="","",VLOOKUP($D104,'Reference Data - Fuel EFs'!$C:$O,Q$4,FALSE))</f>
        <v/>
      </c>
      <c r="R104" s="19" t="str">
        <f>IF($D104="","",VLOOKUP($D104,'Reference Data - Fuel EFs'!$C:$O,R$4,FALSE))</f>
        <v/>
      </c>
      <c r="S104" s="19" t="str">
        <f>IF($D104="","",VLOOKUP($D104,'Reference Data - Fuel EFs'!$C:$O,S$4,FALSE))</f>
        <v/>
      </c>
      <c r="T104" s="19" t="str">
        <f>IF($D104="","",VLOOKUP($D104,'Reference Data - Fuel EFs'!$C:$O,T$4,FALSE))</f>
        <v/>
      </c>
      <c r="U104" s="19" t="str">
        <f>IF($D104="","",VLOOKUP($D104,'Reference Data - Fuel EFs'!$C:$O,U$4,FALSE))</f>
        <v/>
      </c>
      <c r="V104" s="19" t="str">
        <f>IF($D104="","",VLOOKUP($D104,'Reference Data - Fuel EFs'!$C:$O,V$4,FALSE))</f>
        <v/>
      </c>
      <c r="W104" s="19" t="str">
        <f>IF($D104="","",VLOOKUP($D104,'Reference Data - Fuel EFs'!$C:$O,W$4,FALSE))</f>
        <v/>
      </c>
      <c r="X104" s="19" t="str">
        <f>IF($D104="","",VLOOKUP($D104,'Reference Data - Fuel EFs'!$C:$O,X$4,FALSE))</f>
        <v/>
      </c>
      <c r="Y104" s="19"/>
      <c r="Z104" s="19" t="str">
        <f>IF($D104="","",VLOOKUP($D104,'Reference Data - Fuel EFs'!$C:$O,Z$4,FALSE))</f>
        <v/>
      </c>
      <c r="AA104" s="19"/>
      <c r="AB104" s="19" t="str">
        <f>IF($D104="","",VLOOKUP($D104,'Reference Data - Fuel EFs'!$C:$O,AB$4,FALSE))</f>
        <v/>
      </c>
      <c r="AD104" s="19" t="str">
        <f t="shared" si="25"/>
        <v/>
      </c>
      <c r="AE104" s="19" t="str">
        <f t="shared" si="26"/>
        <v/>
      </c>
      <c r="AF104" s="19" t="str">
        <f t="shared" si="27"/>
        <v/>
      </c>
      <c r="AG104" s="19" t="str">
        <f t="shared" si="28"/>
        <v/>
      </c>
      <c r="AH104" s="19" t="str">
        <f t="shared" si="29"/>
        <v/>
      </c>
      <c r="AI104" s="19" t="str">
        <f t="shared" si="30"/>
        <v/>
      </c>
      <c r="AJ104" s="19" t="str">
        <f t="shared" si="31"/>
        <v/>
      </c>
      <c r="AK104" s="19" t="str">
        <f t="shared" si="32"/>
        <v/>
      </c>
      <c r="AL104" s="19" t="str">
        <f t="shared" si="33"/>
        <v/>
      </c>
      <c r="AM104" s="19"/>
      <c r="AN104" s="19" t="str">
        <f t="shared" si="34"/>
        <v/>
      </c>
      <c r="AP104" s="19" t="str">
        <f t="shared" si="35"/>
        <v/>
      </c>
      <c r="AS104" s="16" t="e">
        <f>INDEX('Dropdown menus'!$A$1:$D$6,MATCH($K104,'Dropdown menus'!$A$1:$A$6,0),$AS$6)</f>
        <v>#N/A</v>
      </c>
      <c r="AU104" s="19" t="str">
        <f>IF($J104="","",VLOOKUP($J104,'Reference Data - Transport fuel'!$C:$O,AU$4,FALSE))</f>
        <v/>
      </c>
      <c r="AV104" s="19" t="str">
        <f>IF($J104="","",VLOOKUP($J104,'Reference Data - Transport fuel'!$C:$O,AV$4,FALSE))</f>
        <v/>
      </c>
      <c r="AW104" s="19" t="str">
        <f>IF($J104="","",VLOOKUP($J104,'Reference Data - Transport fuel'!$C:$O,AW$4,FALSE))</f>
        <v/>
      </c>
      <c r="AX104" s="19" t="str">
        <f>IF($J104="","",VLOOKUP($J104,'Reference Data - Transport fuel'!$C:$O,AX$4,FALSE))</f>
        <v/>
      </c>
      <c r="AY104" s="19" t="str">
        <f>IF($J104="","",VLOOKUP($J104,'Reference Data - Transport fuel'!$C:$O,AY$4,FALSE))</f>
        <v/>
      </c>
      <c r="AZ104" s="19" t="str">
        <f>IF($J104="","",VLOOKUP($J104,'Reference Data - Transport fuel'!$C:$O,AZ$4,FALSE))</f>
        <v/>
      </c>
      <c r="BA104" s="19" t="str">
        <f>IF($J104="","",VLOOKUP($J104,'Reference Data - Transport fuel'!$C:$O,BA$4,FALSE))</f>
        <v/>
      </c>
      <c r="BB104" s="19" t="str">
        <f>IF($J104="","",VLOOKUP($J104,'Reference Data - Transport fuel'!$C:$O,BB$4,FALSE))</f>
        <v/>
      </c>
      <c r="BC104" s="19" t="str">
        <f>IF($J104="","",VLOOKUP($J104,'Reference Data - Transport fuel'!$C:$O,BC$4,FALSE))</f>
        <v/>
      </c>
      <c r="BD104" s="19"/>
      <c r="BE104" s="19" t="str">
        <f>IF($J104="","",VLOOKUP($J104,'Reference Data - Transport fuel'!$C:$O,BE$4,FALSE))</f>
        <v/>
      </c>
      <c r="BF104" s="19"/>
      <c r="BG104" s="19" t="str">
        <f>IF($J104="","",VLOOKUP($J104,'Reference Data - Transport fuel'!$C:$O,BG$4,FALSE))</f>
        <v/>
      </c>
      <c r="BI104" s="19" t="str">
        <f t="shared" si="36"/>
        <v/>
      </c>
      <c r="BJ104" s="19" t="str">
        <f t="shared" si="37"/>
        <v/>
      </c>
      <c r="BK104" s="19" t="str">
        <f t="shared" si="38"/>
        <v/>
      </c>
      <c r="BL104" s="19" t="str">
        <f t="shared" si="39"/>
        <v/>
      </c>
      <c r="BM104" s="19" t="str">
        <f t="shared" si="40"/>
        <v/>
      </c>
      <c r="BN104" s="19" t="str">
        <f t="shared" si="41"/>
        <v/>
      </c>
      <c r="BO104" s="19" t="str">
        <f t="shared" si="42"/>
        <v/>
      </c>
      <c r="BP104" s="19" t="str">
        <f t="shared" si="43"/>
        <v/>
      </c>
      <c r="BQ104" s="19"/>
      <c r="BR104" s="201" t="str">
        <f t="shared" si="44"/>
        <v/>
      </c>
      <c r="BS104" s="188"/>
      <c r="BT104" s="19" t="str">
        <f t="shared" si="45"/>
        <v/>
      </c>
      <c r="BU104" s="19" t="str">
        <f t="shared" si="46"/>
        <v/>
      </c>
      <c r="BV104" s="188"/>
      <c r="BW104" s="188" t="str">
        <f t="shared" si="47"/>
        <v/>
      </c>
      <c r="BX104" s="188"/>
    </row>
    <row r="105" spans="4:76">
      <c r="D105" s="137"/>
      <c r="E105" s="209"/>
      <c r="J105" s="34"/>
      <c r="K105" s="178"/>
      <c r="L105" s="141"/>
      <c r="P105" s="19" t="str">
        <f>IF($D105="","",VLOOKUP($D105,'Reference Data - Fuel EFs'!$C:$O,P$4,FALSE))</f>
        <v/>
      </c>
      <c r="Q105" s="19" t="str">
        <f>IF($D105="","",VLOOKUP($D105,'Reference Data - Fuel EFs'!$C:$O,Q$4,FALSE))</f>
        <v/>
      </c>
      <c r="R105" s="19" t="str">
        <f>IF($D105="","",VLOOKUP($D105,'Reference Data - Fuel EFs'!$C:$O,R$4,FALSE))</f>
        <v/>
      </c>
      <c r="S105" s="19" t="str">
        <f>IF($D105="","",VLOOKUP($D105,'Reference Data - Fuel EFs'!$C:$O,S$4,FALSE))</f>
        <v/>
      </c>
      <c r="T105" s="19" t="str">
        <f>IF($D105="","",VLOOKUP($D105,'Reference Data - Fuel EFs'!$C:$O,T$4,FALSE))</f>
        <v/>
      </c>
      <c r="U105" s="19" t="str">
        <f>IF($D105="","",VLOOKUP($D105,'Reference Data - Fuel EFs'!$C:$O,U$4,FALSE))</f>
        <v/>
      </c>
      <c r="V105" s="19" t="str">
        <f>IF($D105="","",VLOOKUP($D105,'Reference Data - Fuel EFs'!$C:$O,V$4,FALSE))</f>
        <v/>
      </c>
      <c r="W105" s="19" t="str">
        <f>IF($D105="","",VLOOKUP($D105,'Reference Data - Fuel EFs'!$C:$O,W$4,FALSE))</f>
        <v/>
      </c>
      <c r="X105" s="19" t="str">
        <f>IF($D105="","",VLOOKUP($D105,'Reference Data - Fuel EFs'!$C:$O,X$4,FALSE))</f>
        <v/>
      </c>
      <c r="Y105" s="19"/>
      <c r="Z105" s="19" t="str">
        <f>IF($D105="","",VLOOKUP($D105,'Reference Data - Fuel EFs'!$C:$O,Z$4,FALSE))</f>
        <v/>
      </c>
      <c r="AA105" s="19"/>
      <c r="AB105" s="19" t="str">
        <f>IF($D105="","",VLOOKUP($D105,'Reference Data - Fuel EFs'!$C:$O,AB$4,FALSE))</f>
        <v/>
      </c>
      <c r="AD105" s="19" t="str">
        <f t="shared" si="25"/>
        <v/>
      </c>
      <c r="AE105" s="19" t="str">
        <f t="shared" si="26"/>
        <v/>
      </c>
      <c r="AF105" s="19" t="str">
        <f t="shared" si="27"/>
        <v/>
      </c>
      <c r="AG105" s="19" t="str">
        <f t="shared" si="28"/>
        <v/>
      </c>
      <c r="AH105" s="19" t="str">
        <f t="shared" si="29"/>
        <v/>
      </c>
      <c r="AI105" s="19" t="str">
        <f t="shared" si="30"/>
        <v/>
      </c>
      <c r="AJ105" s="19" t="str">
        <f t="shared" si="31"/>
        <v/>
      </c>
      <c r="AK105" s="19" t="str">
        <f t="shared" si="32"/>
        <v/>
      </c>
      <c r="AL105" s="19" t="str">
        <f t="shared" si="33"/>
        <v/>
      </c>
      <c r="AM105" s="19"/>
      <c r="AN105" s="19" t="str">
        <f t="shared" si="34"/>
        <v/>
      </c>
      <c r="AP105" s="19" t="str">
        <f t="shared" si="35"/>
        <v/>
      </c>
      <c r="AS105" s="16" t="e">
        <f>INDEX('Dropdown menus'!$A$1:$D$6,MATCH($K105,'Dropdown menus'!$A$1:$A$6,0),$AS$6)</f>
        <v>#N/A</v>
      </c>
      <c r="AU105" s="19" t="str">
        <f>IF($J105="","",VLOOKUP($J105,'Reference Data - Transport fuel'!$C:$O,AU$4,FALSE))</f>
        <v/>
      </c>
      <c r="AV105" s="19" t="str">
        <f>IF($J105="","",VLOOKUP($J105,'Reference Data - Transport fuel'!$C:$O,AV$4,FALSE))</f>
        <v/>
      </c>
      <c r="AW105" s="19" t="str">
        <f>IF($J105="","",VLOOKUP($J105,'Reference Data - Transport fuel'!$C:$O,AW$4,FALSE))</f>
        <v/>
      </c>
      <c r="AX105" s="19" t="str">
        <f>IF($J105="","",VLOOKUP($J105,'Reference Data - Transport fuel'!$C:$O,AX$4,FALSE))</f>
        <v/>
      </c>
      <c r="AY105" s="19" t="str">
        <f>IF($J105="","",VLOOKUP($J105,'Reference Data - Transport fuel'!$C:$O,AY$4,FALSE))</f>
        <v/>
      </c>
      <c r="AZ105" s="19" t="str">
        <f>IF($J105="","",VLOOKUP($J105,'Reference Data - Transport fuel'!$C:$O,AZ$4,FALSE))</f>
        <v/>
      </c>
      <c r="BA105" s="19" t="str">
        <f>IF($J105="","",VLOOKUP($J105,'Reference Data - Transport fuel'!$C:$O,BA$4,FALSE))</f>
        <v/>
      </c>
      <c r="BB105" s="19" t="str">
        <f>IF($J105="","",VLOOKUP($J105,'Reference Data - Transport fuel'!$C:$O,BB$4,FALSE))</f>
        <v/>
      </c>
      <c r="BC105" s="19" t="str">
        <f>IF($J105="","",VLOOKUP($J105,'Reference Data - Transport fuel'!$C:$O,BC$4,FALSE))</f>
        <v/>
      </c>
      <c r="BD105" s="19"/>
      <c r="BE105" s="19" t="str">
        <f>IF($J105="","",VLOOKUP($J105,'Reference Data - Transport fuel'!$C:$O,BE$4,FALSE))</f>
        <v/>
      </c>
      <c r="BF105" s="19"/>
      <c r="BG105" s="19" t="str">
        <f>IF($J105="","",VLOOKUP($J105,'Reference Data - Transport fuel'!$C:$O,BG$4,FALSE))</f>
        <v/>
      </c>
      <c r="BI105" s="19" t="str">
        <f t="shared" si="36"/>
        <v/>
      </c>
      <c r="BJ105" s="19" t="str">
        <f t="shared" si="37"/>
        <v/>
      </c>
      <c r="BK105" s="19" t="str">
        <f t="shared" si="38"/>
        <v/>
      </c>
      <c r="BL105" s="19" t="str">
        <f t="shared" si="39"/>
        <v/>
      </c>
      <c r="BM105" s="19" t="str">
        <f t="shared" si="40"/>
        <v/>
      </c>
      <c r="BN105" s="19" t="str">
        <f t="shared" si="41"/>
        <v/>
      </c>
      <c r="BO105" s="19" t="str">
        <f t="shared" si="42"/>
        <v/>
      </c>
      <c r="BP105" s="19" t="str">
        <f t="shared" si="43"/>
        <v/>
      </c>
      <c r="BQ105" s="19"/>
      <c r="BR105" s="201" t="str">
        <f t="shared" si="44"/>
        <v/>
      </c>
      <c r="BS105" s="188"/>
      <c r="BT105" s="19" t="str">
        <f t="shared" si="45"/>
        <v/>
      </c>
      <c r="BU105" s="19" t="str">
        <f t="shared" si="46"/>
        <v/>
      </c>
      <c r="BV105" s="188"/>
      <c r="BW105" s="188" t="str">
        <f t="shared" si="47"/>
        <v/>
      </c>
      <c r="BX105" s="188"/>
    </row>
    <row r="106" spans="4:76" ht="15.75" thickBot="1">
      <c r="D106" s="142"/>
      <c r="E106" s="211"/>
      <c r="J106" s="142"/>
      <c r="K106" s="180"/>
      <c r="L106" s="144"/>
      <c r="P106" s="19" t="str">
        <f>IF($D106="","",VLOOKUP($D106,'Reference Data - Fuel EFs'!$C:$O,P$4,FALSE))</f>
        <v/>
      </c>
      <c r="Q106" s="19" t="str">
        <f>IF($D106="","",VLOOKUP($D106,'Reference Data - Fuel EFs'!$C:$O,Q$4,FALSE))</f>
        <v/>
      </c>
      <c r="R106" s="19" t="str">
        <f>IF($D106="","",VLOOKUP($D106,'Reference Data - Fuel EFs'!$C:$O,R$4,FALSE))</f>
        <v/>
      </c>
      <c r="S106" s="19" t="str">
        <f>IF($D106="","",VLOOKUP($D106,'Reference Data - Fuel EFs'!$C:$O,S$4,FALSE))</f>
        <v/>
      </c>
      <c r="T106" s="19" t="str">
        <f>IF($D106="","",VLOOKUP($D106,'Reference Data - Fuel EFs'!$C:$O,T$4,FALSE))</f>
        <v/>
      </c>
      <c r="U106" s="19" t="str">
        <f>IF($D106="","",VLOOKUP($D106,'Reference Data - Fuel EFs'!$C:$O,U$4,FALSE))</f>
        <v/>
      </c>
      <c r="V106" s="19" t="str">
        <f>IF($D106="","",VLOOKUP($D106,'Reference Data - Fuel EFs'!$C:$O,V$4,FALSE))</f>
        <v/>
      </c>
      <c r="W106" s="19" t="str">
        <f>IF($D106="","",VLOOKUP($D106,'Reference Data - Fuel EFs'!$C:$O,W$4,FALSE))</f>
        <v/>
      </c>
      <c r="X106" s="19" t="str">
        <f>IF($D106="","",VLOOKUP($D106,'Reference Data - Fuel EFs'!$C:$O,X$4,FALSE))</f>
        <v/>
      </c>
      <c r="Y106" s="19"/>
      <c r="Z106" s="19" t="str">
        <f>IF($D106="","",VLOOKUP($D106,'Reference Data - Fuel EFs'!$C:$O,Z$4,FALSE))</f>
        <v/>
      </c>
      <c r="AA106" s="19"/>
      <c r="AB106" s="19" t="str">
        <f>IF($D106="","",VLOOKUP($D106,'Reference Data - Fuel EFs'!$C:$O,AB$4,FALSE))</f>
        <v/>
      </c>
      <c r="AD106" s="19" t="str">
        <f t="shared" si="25"/>
        <v/>
      </c>
      <c r="AE106" s="19" t="str">
        <f t="shared" si="26"/>
        <v/>
      </c>
      <c r="AF106" s="19" t="str">
        <f t="shared" si="27"/>
        <v/>
      </c>
      <c r="AG106" s="19" t="str">
        <f t="shared" si="28"/>
        <v/>
      </c>
      <c r="AH106" s="19" t="str">
        <f t="shared" si="29"/>
        <v/>
      </c>
      <c r="AI106" s="19" t="str">
        <f t="shared" si="30"/>
        <v/>
      </c>
      <c r="AJ106" s="19" t="str">
        <f t="shared" si="31"/>
        <v/>
      </c>
      <c r="AK106" s="19" t="str">
        <f t="shared" si="32"/>
        <v/>
      </c>
      <c r="AL106" s="19" t="str">
        <f t="shared" si="33"/>
        <v/>
      </c>
      <c r="AM106" s="19"/>
      <c r="AN106" s="19" t="str">
        <f t="shared" si="34"/>
        <v/>
      </c>
      <c r="AP106" s="19" t="str">
        <f t="shared" si="35"/>
        <v/>
      </c>
      <c r="AS106" s="16" t="e">
        <f>INDEX('Dropdown menus'!$A$1:$D$6,MATCH($K106,'Dropdown menus'!$A$1:$A$6,0),$AS$6)</f>
        <v>#N/A</v>
      </c>
      <c r="AU106" s="19" t="str">
        <f>IF($J106="","",VLOOKUP($J106,'Reference Data - Transport fuel'!$C:$O,AU$4,FALSE))</f>
        <v/>
      </c>
      <c r="AV106" s="19" t="str">
        <f>IF($J106="","",VLOOKUP($J106,'Reference Data - Transport fuel'!$C:$O,AV$4,FALSE))</f>
        <v/>
      </c>
      <c r="AW106" s="19" t="str">
        <f>IF($J106="","",VLOOKUP($J106,'Reference Data - Transport fuel'!$C:$O,AW$4,FALSE))</f>
        <v/>
      </c>
      <c r="AX106" s="19" t="str">
        <f>IF($J106="","",VLOOKUP($J106,'Reference Data - Transport fuel'!$C:$O,AX$4,FALSE))</f>
        <v/>
      </c>
      <c r="AY106" s="19" t="str">
        <f>IF($J106="","",VLOOKUP($J106,'Reference Data - Transport fuel'!$C:$O,AY$4,FALSE))</f>
        <v/>
      </c>
      <c r="AZ106" s="19" t="str">
        <f>IF($J106="","",VLOOKUP($J106,'Reference Data - Transport fuel'!$C:$O,AZ$4,FALSE))</f>
        <v/>
      </c>
      <c r="BA106" s="19" t="str">
        <f>IF($J106="","",VLOOKUP($J106,'Reference Data - Transport fuel'!$C:$O,BA$4,FALSE))</f>
        <v/>
      </c>
      <c r="BB106" s="19" t="str">
        <f>IF($J106="","",VLOOKUP($J106,'Reference Data - Transport fuel'!$C:$O,BB$4,FALSE))</f>
        <v/>
      </c>
      <c r="BC106" s="19" t="str">
        <f>IF($J106="","",VLOOKUP($J106,'Reference Data - Transport fuel'!$C:$O,BC$4,FALSE))</f>
        <v/>
      </c>
      <c r="BD106" s="19"/>
      <c r="BE106" s="19" t="str">
        <f>IF($J106="","",VLOOKUP($J106,'Reference Data - Transport fuel'!$C:$O,BE$4,FALSE))</f>
        <v/>
      </c>
      <c r="BF106" s="19"/>
      <c r="BG106" s="19" t="str">
        <f>IF($J106="","",VLOOKUP($J106,'Reference Data - Transport fuel'!$C:$O,BG$4,FALSE))</f>
        <v/>
      </c>
      <c r="BI106" s="19" t="str">
        <f t="shared" si="36"/>
        <v/>
      </c>
      <c r="BJ106" s="19" t="str">
        <f t="shared" si="37"/>
        <v/>
      </c>
      <c r="BK106" s="19" t="str">
        <f t="shared" si="38"/>
        <v/>
      </c>
      <c r="BL106" s="19" t="str">
        <f t="shared" si="39"/>
        <v/>
      </c>
      <c r="BM106" s="19" t="str">
        <f t="shared" si="40"/>
        <v/>
      </c>
      <c r="BN106" s="19" t="str">
        <f t="shared" si="41"/>
        <v/>
      </c>
      <c r="BO106" s="19" t="str">
        <f t="shared" si="42"/>
        <v/>
      </c>
      <c r="BP106" s="19" t="str">
        <f t="shared" si="43"/>
        <v/>
      </c>
      <c r="BQ106" s="19"/>
      <c r="BR106" s="201" t="str">
        <f t="shared" si="44"/>
        <v/>
      </c>
      <c r="BS106" s="188"/>
      <c r="BT106" s="19" t="str">
        <f t="shared" si="45"/>
        <v/>
      </c>
      <c r="BU106" s="19" t="str">
        <f t="shared" si="46"/>
        <v/>
      </c>
      <c r="BV106" s="188"/>
      <c r="BW106" s="188" t="str">
        <f t="shared" si="47"/>
        <v/>
      </c>
      <c r="BX106" s="188"/>
    </row>
  </sheetData>
  <phoneticPr fontId="6" type="noConversion"/>
  <dataValidations count="7">
    <dataValidation allowBlank="1" showInputMessage="1" showErrorMessage="1" promptTitle="HELP:" prompt="Enter any fuel you use for transport on-site (e.g. forklift trucks)" sqref="H6"/>
    <dataValidation allowBlank="1" showInputMessage="1" showErrorMessage="1" promptTitle="帮助" prompt="输入任一用于现场运输的燃料（例如：铲车、叉车）" sqref="H5"/>
    <dataValidation allowBlank="1" showInputMessage="1" showErrorMessage="1" promptTitle="HELP:" prompt="Enter any fuel you use for on-site combustion (e.g. heating or manufacturing)" sqref="B6"/>
    <dataValidation allowBlank="1" showInputMessage="1" showErrorMessage="1" promptTitle="帮助" prompt="输入任一用于现场燃烧的燃料（例如：加热或生产）" sqref="B5"/>
    <dataValidation type="list" allowBlank="1" showInputMessage="1" showErrorMessage="1" sqref="D7:D106">
      <formula1>OnSiteFuelDropdown</formula1>
    </dataValidation>
    <dataValidation type="list" allowBlank="1" showInputMessage="1" showErrorMessage="1" sqref="J7:J106">
      <formula1>TransportFuelDropdown</formula1>
    </dataValidation>
    <dataValidation type="list" allowBlank="1" showInputMessage="1" showErrorMessage="1" sqref="K7:K106">
      <formula1>VehicleOwnershipAndControl</formula1>
    </dataValidation>
  </dataValidation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3"/>
  <sheetViews>
    <sheetView workbookViewId="0">
      <selection activeCell="D28" sqref="D28"/>
    </sheetView>
  </sheetViews>
  <sheetFormatPr defaultRowHeight="15"/>
  <cols>
    <col min="1" max="1" width="21.7109375" style="70" bestFit="1" customWidth="1"/>
    <col min="2" max="2" width="21.7109375" style="70" customWidth="1"/>
    <col min="3" max="3" width="31.28515625" style="71" hidden="1" customWidth="1"/>
    <col min="4" max="4" width="30" style="70" bestFit="1" customWidth="1"/>
    <col min="5" max="5" width="34.140625" style="70" bestFit="1" customWidth="1"/>
    <col min="6" max="6" width="21.7109375" style="70" bestFit="1" customWidth="1"/>
    <col min="7" max="7" width="31.140625" style="70" bestFit="1" customWidth="1"/>
    <col min="8" max="8" width="30.85546875" style="70" bestFit="1" customWidth="1"/>
    <col min="9" max="9" width="32.140625" style="70" bestFit="1" customWidth="1"/>
    <col min="10" max="10" width="31.85546875" style="70" bestFit="1" customWidth="1"/>
    <col min="11" max="11" width="31.5703125" style="70" bestFit="1" customWidth="1"/>
    <col min="12" max="12" width="30.28515625" style="70" bestFit="1" customWidth="1"/>
    <col min="13" max="13" width="30.28515625" style="70" customWidth="1"/>
    <col min="14" max="15" width="9.140625" style="71"/>
    <col min="16" max="17" width="29.140625" style="71" customWidth="1"/>
    <col min="18" max="16384" width="9.140625" style="71"/>
  </cols>
  <sheetData>
    <row r="1" spans="1:17" ht="18">
      <c r="A1" s="120" t="s">
        <v>371</v>
      </c>
      <c r="B1" s="242" t="s">
        <v>789</v>
      </c>
      <c r="C1" s="205"/>
      <c r="D1" s="120" t="s">
        <v>368</v>
      </c>
      <c r="E1" s="120" t="s">
        <v>370</v>
      </c>
      <c r="F1" s="122" t="s">
        <v>480</v>
      </c>
      <c r="G1" s="13" t="s">
        <v>470</v>
      </c>
      <c r="H1" s="13" t="s">
        <v>820</v>
      </c>
      <c r="I1" s="13" t="s">
        <v>832</v>
      </c>
      <c r="J1" s="13" t="s">
        <v>831</v>
      </c>
      <c r="K1" s="13" t="s">
        <v>830</v>
      </c>
      <c r="L1" s="13" t="s">
        <v>829</v>
      </c>
      <c r="M1" s="13" t="s">
        <v>828</v>
      </c>
    </row>
    <row r="2" spans="1:17" ht="34.5">
      <c r="A2" s="120" t="s">
        <v>194</v>
      </c>
      <c r="B2" s="120" t="s">
        <v>685</v>
      </c>
      <c r="C2" s="205"/>
      <c r="D2" s="120" t="s">
        <v>195</v>
      </c>
      <c r="E2" s="120" t="s">
        <v>239</v>
      </c>
      <c r="F2" s="120" t="s">
        <v>14</v>
      </c>
      <c r="G2" s="13" t="s">
        <v>833</v>
      </c>
      <c r="H2" s="13" t="s">
        <v>819</v>
      </c>
      <c r="I2" s="13" t="s">
        <v>823</v>
      </c>
      <c r="J2" s="13" t="s">
        <v>824</v>
      </c>
      <c r="K2" s="13" t="s">
        <v>825</v>
      </c>
      <c r="L2" s="13" t="s">
        <v>826</v>
      </c>
      <c r="M2" s="190" t="s">
        <v>827</v>
      </c>
      <c r="P2" s="72"/>
      <c r="Q2" s="73"/>
    </row>
    <row r="3" spans="1:17">
      <c r="C3" s="71" t="str">
        <f>A3&amp;" - "&amp;B3</f>
        <v xml:space="preserve"> - </v>
      </c>
    </row>
  </sheetData>
  <sheetProtection sheet="1" objects="1" scenarios="1"/>
  <phoneticPr fontId="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C65"/>
  <sheetViews>
    <sheetView workbookViewId="0">
      <pane ySplit="2" topLeftCell="A33" activePane="bottomLeft" state="frozen"/>
      <selection pane="bottomLeft" activeCell="A3" sqref="A3:C65"/>
    </sheetView>
  </sheetViews>
  <sheetFormatPr defaultRowHeight="15"/>
  <cols>
    <col min="1" max="1" width="22.42578125" style="70" customWidth="1"/>
    <col min="2" max="2" width="14.28515625" style="70" bestFit="1" customWidth="1"/>
    <col min="3" max="3" width="13.85546875" style="70" customWidth="1"/>
    <col min="4" max="16384" width="9.140625" style="71"/>
  </cols>
  <sheetData>
    <row r="1" spans="1:3">
      <c r="A1" s="120" t="s">
        <v>372</v>
      </c>
      <c r="B1" s="120" t="s">
        <v>481</v>
      </c>
      <c r="C1" s="120" t="s">
        <v>374</v>
      </c>
    </row>
    <row r="2" spans="1:3" ht="21" customHeight="1">
      <c r="A2" s="124" t="s">
        <v>63</v>
      </c>
      <c r="B2" s="124" t="s">
        <v>64</v>
      </c>
      <c r="C2" s="124" t="s">
        <v>65</v>
      </c>
    </row>
    <row r="3" spans="1:3">
      <c r="A3" s="70" t="s">
        <v>473</v>
      </c>
      <c r="B3" s="70" t="s">
        <v>1</v>
      </c>
      <c r="C3" s="70">
        <v>1</v>
      </c>
    </row>
    <row r="4" spans="1:3" ht="21" customHeight="1">
      <c r="A4" s="70" t="s">
        <v>477</v>
      </c>
      <c r="B4" s="70" t="s">
        <v>86</v>
      </c>
      <c r="C4" s="100">
        <v>1400</v>
      </c>
    </row>
    <row r="5" spans="1:3" ht="31.5" customHeight="1">
      <c r="A5" s="70" t="s">
        <v>68</v>
      </c>
      <c r="B5" s="70" t="s">
        <v>69</v>
      </c>
      <c r="C5" s="100">
        <v>4750</v>
      </c>
    </row>
    <row r="6" spans="1:3">
      <c r="A6" s="70" t="s">
        <v>74</v>
      </c>
      <c r="B6" s="70" t="s">
        <v>75</v>
      </c>
      <c r="C6" s="100">
        <v>6130</v>
      </c>
    </row>
    <row r="7" spans="1:3">
      <c r="A7" s="70" t="s">
        <v>76</v>
      </c>
      <c r="B7" s="70" t="s">
        <v>77</v>
      </c>
      <c r="C7" s="100">
        <v>10000</v>
      </c>
    </row>
    <row r="8" spans="1:3" ht="15" customHeight="1">
      <c r="A8" s="70" t="s">
        <v>78</v>
      </c>
      <c r="B8" s="70" t="s">
        <v>79</v>
      </c>
      <c r="C8" s="100">
        <v>7370</v>
      </c>
    </row>
    <row r="9" spans="1:3" ht="21" customHeight="1">
      <c r="A9" s="70" t="s">
        <v>70</v>
      </c>
      <c r="B9" s="70" t="s">
        <v>71</v>
      </c>
      <c r="C9" s="100">
        <v>10900</v>
      </c>
    </row>
    <row r="10" spans="1:3" ht="21" customHeight="1">
      <c r="A10" s="70" t="s">
        <v>72</v>
      </c>
      <c r="B10" s="70" t="s">
        <v>73</v>
      </c>
      <c r="C10" s="100">
        <v>14400</v>
      </c>
    </row>
    <row r="11" spans="1:3" ht="21" customHeight="1">
      <c r="A11" s="70" t="s">
        <v>522</v>
      </c>
      <c r="B11" s="70" t="s">
        <v>167</v>
      </c>
      <c r="C11" s="70">
        <v>1</v>
      </c>
    </row>
    <row r="12" spans="1:3" ht="21" customHeight="1">
      <c r="A12" s="70" t="s">
        <v>82</v>
      </c>
      <c r="B12" s="70" t="s">
        <v>83</v>
      </c>
      <c r="C12" s="100">
        <v>1890</v>
      </c>
    </row>
    <row r="13" spans="1:3" ht="31.5" customHeight="1">
      <c r="A13" s="70" t="s">
        <v>80</v>
      </c>
      <c r="B13" s="70" t="s">
        <v>81</v>
      </c>
      <c r="C13" s="100">
        <v>7140</v>
      </c>
    </row>
    <row r="14" spans="1:3" ht="21" customHeight="1">
      <c r="A14" s="70" t="s">
        <v>84</v>
      </c>
      <c r="B14" s="70" t="s">
        <v>85</v>
      </c>
      <c r="C14" s="100">
        <v>1640</v>
      </c>
    </row>
    <row r="15" spans="1:3" ht="21" customHeight="1">
      <c r="A15" s="70" t="s">
        <v>91</v>
      </c>
      <c r="B15" s="70" t="s">
        <v>92</v>
      </c>
      <c r="C15" s="70">
        <v>77</v>
      </c>
    </row>
    <row r="16" spans="1:3">
      <c r="A16" s="70" t="s">
        <v>93</v>
      </c>
      <c r="B16" s="70" t="s">
        <v>94</v>
      </c>
      <c r="C16" s="70">
        <v>609</v>
      </c>
    </row>
    <row r="17" spans="1:3">
      <c r="A17" s="70" t="s">
        <v>95</v>
      </c>
      <c r="B17" s="70" t="s">
        <v>96</v>
      </c>
      <c r="C17" s="70">
        <v>725</v>
      </c>
    </row>
    <row r="18" spans="1:3">
      <c r="A18" s="70" t="s">
        <v>97</v>
      </c>
      <c r="B18" s="70" t="s">
        <v>98</v>
      </c>
      <c r="C18" s="100">
        <v>2310</v>
      </c>
    </row>
    <row r="19" spans="1:3">
      <c r="A19" s="70" t="s">
        <v>89</v>
      </c>
      <c r="B19" s="70" t="s">
        <v>90</v>
      </c>
      <c r="C19" s="100">
        <v>1810</v>
      </c>
    </row>
    <row r="20" spans="1:3">
      <c r="A20" s="70" t="s">
        <v>99</v>
      </c>
      <c r="B20" s="70" t="s">
        <v>100</v>
      </c>
      <c r="C20" s="70">
        <v>122</v>
      </c>
    </row>
    <row r="21" spans="1:3">
      <c r="A21" s="70" t="s">
        <v>101</v>
      </c>
      <c r="B21" s="70" t="s">
        <v>102</v>
      </c>
      <c r="C21" s="70">
        <v>595</v>
      </c>
    </row>
    <row r="22" spans="1:3">
      <c r="A22" s="109" t="s">
        <v>148</v>
      </c>
      <c r="B22" s="70" t="s">
        <v>149</v>
      </c>
      <c r="C22" s="70">
        <v>350</v>
      </c>
    </row>
    <row r="23" spans="1:3">
      <c r="A23" s="109" t="s">
        <v>105</v>
      </c>
      <c r="B23" s="70" t="s">
        <v>106</v>
      </c>
      <c r="C23" s="100">
        <v>3500</v>
      </c>
    </row>
    <row r="24" spans="1:3">
      <c r="A24" s="109" t="s">
        <v>107</v>
      </c>
      <c r="B24" s="70" t="s">
        <v>108</v>
      </c>
      <c r="C24" s="100">
        <v>1430</v>
      </c>
    </row>
    <row r="25" spans="1:3">
      <c r="A25" s="109" t="s">
        <v>110</v>
      </c>
      <c r="B25" s="70" t="s">
        <v>111</v>
      </c>
      <c r="C25" s="100">
        <v>4470</v>
      </c>
    </row>
    <row r="26" spans="1:3">
      <c r="A26" s="109" t="s">
        <v>112</v>
      </c>
      <c r="B26" s="70" t="s">
        <v>113</v>
      </c>
      <c r="C26" s="70">
        <v>124</v>
      </c>
    </row>
    <row r="27" spans="1:3">
      <c r="A27" s="109" t="s">
        <v>114</v>
      </c>
      <c r="B27" s="70" t="s">
        <v>115</v>
      </c>
      <c r="C27" s="100">
        <v>3220</v>
      </c>
    </row>
    <row r="28" spans="1:3">
      <c r="A28" s="109" t="s">
        <v>66</v>
      </c>
      <c r="B28" s="70" t="s">
        <v>103</v>
      </c>
      <c r="C28" s="100">
        <v>14800</v>
      </c>
    </row>
    <row r="29" spans="1:3">
      <c r="A29" s="109" t="s">
        <v>116</v>
      </c>
      <c r="B29" s="70" t="s">
        <v>117</v>
      </c>
      <c r="C29" s="100">
        <v>9810</v>
      </c>
    </row>
    <row r="30" spans="1:3">
      <c r="A30" s="109" t="s">
        <v>118</v>
      </c>
      <c r="B30" s="70" t="s">
        <v>119</v>
      </c>
      <c r="C30" s="100">
        <v>1030</v>
      </c>
    </row>
    <row r="31" spans="1:3">
      <c r="A31" s="109" t="s">
        <v>67</v>
      </c>
      <c r="B31" s="70" t="s">
        <v>104</v>
      </c>
      <c r="C31" s="70">
        <v>675</v>
      </c>
    </row>
    <row r="32" spans="1:3">
      <c r="A32" s="109" t="s">
        <v>120</v>
      </c>
      <c r="B32" s="70" t="s">
        <v>121</v>
      </c>
      <c r="C32" s="70">
        <v>794</v>
      </c>
    </row>
    <row r="33" spans="1:3">
      <c r="A33" s="109" t="s">
        <v>122</v>
      </c>
      <c r="B33" s="70" t="s">
        <v>123</v>
      </c>
      <c r="C33" s="100">
        <v>1640</v>
      </c>
    </row>
    <row r="34" spans="1:3">
      <c r="A34" s="109" t="s">
        <v>142</v>
      </c>
      <c r="B34" s="70" t="s">
        <v>143</v>
      </c>
      <c r="C34" s="100">
        <v>14900</v>
      </c>
    </row>
    <row r="35" spans="1:3">
      <c r="A35" s="109" t="s">
        <v>144</v>
      </c>
      <c r="B35" s="70" t="s">
        <v>145</v>
      </c>
      <c r="C35" s="100">
        <v>6320</v>
      </c>
    </row>
    <row r="36" spans="1:3">
      <c r="A36" s="109" t="s">
        <v>146</v>
      </c>
      <c r="B36" s="70" t="s">
        <v>147</v>
      </c>
      <c r="C36" s="70">
        <v>756</v>
      </c>
    </row>
    <row r="37" spans="1:3">
      <c r="A37" s="109" t="s">
        <v>174</v>
      </c>
      <c r="B37" s="70" t="s">
        <v>164</v>
      </c>
      <c r="C37" s="100">
        <v>2800</v>
      </c>
    </row>
    <row r="38" spans="1:3">
      <c r="A38" s="109" t="s">
        <v>150</v>
      </c>
      <c r="B38" s="70" t="s">
        <v>151</v>
      </c>
      <c r="C38" s="70">
        <v>708</v>
      </c>
    </row>
    <row r="39" spans="1:3">
      <c r="A39" s="109" t="s">
        <v>152</v>
      </c>
      <c r="B39" s="70" t="s">
        <v>153</v>
      </c>
      <c r="C39" s="70">
        <v>659</v>
      </c>
    </row>
    <row r="40" spans="1:3">
      <c r="A40" s="109" t="s">
        <v>154</v>
      </c>
      <c r="B40" s="70" t="s">
        <v>151</v>
      </c>
      <c r="C40" s="70">
        <v>359</v>
      </c>
    </row>
    <row r="41" spans="1:3">
      <c r="A41" s="109" t="s">
        <v>175</v>
      </c>
      <c r="B41" s="70" t="s">
        <v>165</v>
      </c>
      <c r="C41" s="100">
        <v>1500</v>
      </c>
    </row>
    <row r="42" spans="1:3">
      <c r="A42" s="109" t="s">
        <v>155</v>
      </c>
      <c r="B42" s="70" t="s">
        <v>156</v>
      </c>
      <c r="C42" s="70">
        <v>575</v>
      </c>
    </row>
    <row r="43" spans="1:3">
      <c r="A43" s="109" t="s">
        <v>157</v>
      </c>
      <c r="B43" s="70" t="s">
        <v>158</v>
      </c>
      <c r="C43" s="70">
        <v>580</v>
      </c>
    </row>
    <row r="44" spans="1:3">
      <c r="A44" s="109" t="s">
        <v>159</v>
      </c>
      <c r="B44" s="70" t="s">
        <v>160</v>
      </c>
      <c r="C44" s="70">
        <v>110</v>
      </c>
    </row>
    <row r="45" spans="1:3">
      <c r="A45" s="109" t="s">
        <v>173</v>
      </c>
      <c r="B45" s="70" t="s">
        <v>163</v>
      </c>
      <c r="C45" s="100">
        <v>1870</v>
      </c>
    </row>
    <row r="46" spans="1:3">
      <c r="A46" s="109" t="s">
        <v>171</v>
      </c>
      <c r="B46" s="70" t="s">
        <v>161</v>
      </c>
      <c r="C46" s="70">
        <v>297</v>
      </c>
    </row>
    <row r="47" spans="1:3">
      <c r="A47" s="109" t="s">
        <v>172</v>
      </c>
      <c r="B47" s="70" t="s">
        <v>162</v>
      </c>
      <c r="C47" s="70">
        <v>59</v>
      </c>
    </row>
    <row r="48" spans="1:3">
      <c r="A48" s="109" t="s">
        <v>474</v>
      </c>
      <c r="B48" s="70" t="s">
        <v>2</v>
      </c>
      <c r="C48" s="70">
        <v>25</v>
      </c>
    </row>
    <row r="49" spans="1:3">
      <c r="A49" s="109" t="s">
        <v>478</v>
      </c>
      <c r="B49" s="70" t="s">
        <v>169</v>
      </c>
      <c r="C49" s="70">
        <v>13</v>
      </c>
    </row>
    <row r="50" spans="1:3">
      <c r="A50" s="109" t="s">
        <v>523</v>
      </c>
      <c r="B50" s="70" t="s">
        <v>88</v>
      </c>
      <c r="C50" s="70">
        <v>146</v>
      </c>
    </row>
    <row r="51" spans="1:3">
      <c r="A51" s="109" t="s">
        <v>472</v>
      </c>
      <c r="B51" s="70" t="s">
        <v>168</v>
      </c>
      <c r="C51" s="70">
        <v>8.6999999999999993</v>
      </c>
    </row>
    <row r="52" spans="1:3" ht="15.75">
      <c r="A52" s="70" t="s">
        <v>524</v>
      </c>
      <c r="B52" s="70" t="s">
        <v>87</v>
      </c>
      <c r="C52" s="70">
        <v>5</v>
      </c>
    </row>
    <row r="53" spans="1:3">
      <c r="A53" s="109" t="s">
        <v>476</v>
      </c>
      <c r="B53" s="70" t="s">
        <v>124</v>
      </c>
      <c r="C53" s="100">
        <v>17200</v>
      </c>
    </row>
    <row r="54" spans="1:3">
      <c r="A54" s="109" t="s">
        <v>479</v>
      </c>
      <c r="B54" s="70" t="s">
        <v>3</v>
      </c>
      <c r="C54" s="70">
        <v>298</v>
      </c>
    </row>
    <row r="55" spans="1:3">
      <c r="A55" s="109" t="s">
        <v>127</v>
      </c>
      <c r="B55" s="70" t="s">
        <v>128</v>
      </c>
      <c r="C55" s="100">
        <v>12200</v>
      </c>
    </row>
    <row r="56" spans="1:3">
      <c r="A56" s="109" t="s">
        <v>125</v>
      </c>
      <c r="B56" s="70" t="s">
        <v>126</v>
      </c>
      <c r="C56" s="100">
        <v>7390</v>
      </c>
    </row>
    <row r="57" spans="1:3">
      <c r="A57" s="109" t="s">
        <v>129</v>
      </c>
      <c r="B57" s="70" t="s">
        <v>130</v>
      </c>
      <c r="C57" s="100">
        <v>8830</v>
      </c>
    </row>
    <row r="58" spans="1:3">
      <c r="A58" s="109" t="s">
        <v>133</v>
      </c>
      <c r="B58" s="70" t="s">
        <v>134</v>
      </c>
      <c r="C58" s="100">
        <v>8860</v>
      </c>
    </row>
    <row r="59" spans="1:3">
      <c r="A59" s="109" t="s">
        <v>131</v>
      </c>
      <c r="B59" s="70" t="s">
        <v>132</v>
      </c>
      <c r="C59" s="100">
        <v>10300</v>
      </c>
    </row>
    <row r="60" spans="1:3">
      <c r="A60" s="109" t="s">
        <v>135</v>
      </c>
      <c r="B60" s="70" t="s">
        <v>136</v>
      </c>
      <c r="C60" s="100">
        <v>9160</v>
      </c>
    </row>
    <row r="61" spans="1:3">
      <c r="A61" s="109" t="s">
        <v>137</v>
      </c>
      <c r="B61" s="70" t="s">
        <v>138</v>
      </c>
      <c r="C61" s="100">
        <v>9300</v>
      </c>
    </row>
    <row r="62" spans="1:3">
      <c r="A62" s="109" t="s">
        <v>139</v>
      </c>
      <c r="B62" s="70" t="s">
        <v>140</v>
      </c>
      <c r="C62" s="100">
        <v>7500</v>
      </c>
    </row>
    <row r="63" spans="1:3">
      <c r="A63" s="109" t="s">
        <v>166</v>
      </c>
      <c r="B63" s="70" t="s">
        <v>176</v>
      </c>
      <c r="C63" s="100">
        <v>10300</v>
      </c>
    </row>
    <row r="64" spans="1:3">
      <c r="A64" s="109" t="s">
        <v>475</v>
      </c>
      <c r="B64" s="70" t="s">
        <v>4</v>
      </c>
      <c r="C64" s="100">
        <v>22800</v>
      </c>
    </row>
    <row r="65" spans="1:3">
      <c r="A65" s="109" t="s">
        <v>375</v>
      </c>
      <c r="B65" s="70" t="s">
        <v>141</v>
      </c>
      <c r="C65" s="100">
        <v>17700</v>
      </c>
    </row>
  </sheetData>
  <sheetProtection sheet="1" objects="1" scenarios="1"/>
  <phoneticPr fontId="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C65"/>
  <sheetViews>
    <sheetView workbookViewId="0">
      <pane ySplit="2" topLeftCell="A12" activePane="bottomLeft" state="frozen"/>
      <selection pane="bottomLeft" activeCell="A3" sqref="A3:C65"/>
    </sheetView>
  </sheetViews>
  <sheetFormatPr defaultRowHeight="15"/>
  <cols>
    <col min="1" max="1" width="22.42578125" style="70" customWidth="1"/>
    <col min="2" max="2" width="14.28515625" style="70" bestFit="1" customWidth="1"/>
    <col min="3" max="3" width="13.85546875" style="70" customWidth="1"/>
    <col min="4" max="16384" width="9.140625" style="71"/>
  </cols>
  <sheetData>
    <row r="1" spans="1:3">
      <c r="A1" s="120" t="s">
        <v>372</v>
      </c>
      <c r="B1" s="120" t="s">
        <v>373</v>
      </c>
      <c r="C1" s="120" t="s">
        <v>374</v>
      </c>
    </row>
    <row r="2" spans="1:3" ht="21" customHeight="1">
      <c r="A2" s="124" t="s">
        <v>63</v>
      </c>
      <c r="B2" s="124" t="s">
        <v>64</v>
      </c>
      <c r="C2" s="124" t="s">
        <v>65</v>
      </c>
    </row>
    <row r="3" spans="1:3">
      <c r="A3" s="70" t="s">
        <v>473</v>
      </c>
      <c r="B3" s="70" t="s">
        <v>1</v>
      </c>
      <c r="C3" s="70">
        <v>1</v>
      </c>
    </row>
    <row r="4" spans="1:3" ht="21" customHeight="1">
      <c r="A4" s="70" t="s">
        <v>109</v>
      </c>
      <c r="B4" s="70" t="s">
        <v>86</v>
      </c>
      <c r="C4" s="100">
        <v>1400</v>
      </c>
    </row>
    <row r="5" spans="1:3" ht="31.5" customHeight="1">
      <c r="A5" s="70" t="s">
        <v>68</v>
      </c>
      <c r="B5" s="70" t="s">
        <v>69</v>
      </c>
      <c r="C5" s="100">
        <v>4750</v>
      </c>
    </row>
    <row r="6" spans="1:3">
      <c r="A6" s="70" t="s">
        <v>74</v>
      </c>
      <c r="B6" s="70" t="s">
        <v>75</v>
      </c>
      <c r="C6" s="100">
        <v>6130</v>
      </c>
    </row>
    <row r="7" spans="1:3">
      <c r="A7" s="70" t="s">
        <v>76</v>
      </c>
      <c r="B7" s="70" t="s">
        <v>77</v>
      </c>
      <c r="C7" s="100">
        <v>10000</v>
      </c>
    </row>
    <row r="8" spans="1:3" ht="15" customHeight="1">
      <c r="A8" s="70" t="s">
        <v>78</v>
      </c>
      <c r="B8" s="70" t="s">
        <v>79</v>
      </c>
      <c r="C8" s="100">
        <v>7370</v>
      </c>
    </row>
    <row r="9" spans="1:3" ht="21" customHeight="1">
      <c r="A9" s="70" t="s">
        <v>70</v>
      </c>
      <c r="B9" s="70" t="s">
        <v>71</v>
      </c>
      <c r="C9" s="100">
        <v>10900</v>
      </c>
    </row>
    <row r="10" spans="1:3" ht="21" customHeight="1">
      <c r="A10" s="70" t="s">
        <v>72</v>
      </c>
      <c r="B10" s="70" t="s">
        <v>73</v>
      </c>
      <c r="C10" s="100">
        <v>14400</v>
      </c>
    </row>
    <row r="11" spans="1:3" ht="21" customHeight="1">
      <c r="A11" s="70" t="s">
        <v>522</v>
      </c>
      <c r="B11" s="70" t="s">
        <v>167</v>
      </c>
      <c r="C11" s="70">
        <v>1</v>
      </c>
    </row>
    <row r="12" spans="1:3" ht="21" customHeight="1">
      <c r="A12" s="70" t="s">
        <v>82</v>
      </c>
      <c r="B12" s="70" t="s">
        <v>83</v>
      </c>
      <c r="C12" s="100">
        <v>1890</v>
      </c>
    </row>
    <row r="13" spans="1:3" ht="31.5" customHeight="1">
      <c r="A13" s="70" t="s">
        <v>80</v>
      </c>
      <c r="B13" s="70" t="s">
        <v>81</v>
      </c>
      <c r="C13" s="100">
        <v>7140</v>
      </c>
    </row>
    <row r="14" spans="1:3" ht="21" customHeight="1">
      <c r="A14" s="70" t="s">
        <v>84</v>
      </c>
      <c r="B14" s="70" t="s">
        <v>85</v>
      </c>
      <c r="C14" s="100">
        <v>1640</v>
      </c>
    </row>
    <row r="15" spans="1:3" ht="21" customHeight="1">
      <c r="A15" s="70" t="s">
        <v>91</v>
      </c>
      <c r="B15" s="70" t="s">
        <v>92</v>
      </c>
      <c r="C15" s="70">
        <v>77</v>
      </c>
    </row>
    <row r="16" spans="1:3">
      <c r="A16" s="70" t="s">
        <v>93</v>
      </c>
      <c r="B16" s="70" t="s">
        <v>94</v>
      </c>
      <c r="C16" s="70">
        <v>609</v>
      </c>
    </row>
    <row r="17" spans="1:3">
      <c r="A17" s="70" t="s">
        <v>95</v>
      </c>
      <c r="B17" s="70" t="s">
        <v>96</v>
      </c>
      <c r="C17" s="70">
        <v>725</v>
      </c>
    </row>
    <row r="18" spans="1:3">
      <c r="A18" s="70" t="s">
        <v>97</v>
      </c>
      <c r="B18" s="70" t="s">
        <v>98</v>
      </c>
      <c r="C18" s="100">
        <v>2310</v>
      </c>
    </row>
    <row r="19" spans="1:3">
      <c r="A19" s="70" t="s">
        <v>89</v>
      </c>
      <c r="B19" s="70" t="s">
        <v>90</v>
      </c>
      <c r="C19" s="100">
        <v>1810</v>
      </c>
    </row>
    <row r="20" spans="1:3">
      <c r="A20" s="70" t="s">
        <v>99</v>
      </c>
      <c r="B20" s="70" t="s">
        <v>100</v>
      </c>
      <c r="C20" s="70">
        <v>122</v>
      </c>
    </row>
    <row r="21" spans="1:3">
      <c r="A21" s="70" t="s">
        <v>101</v>
      </c>
      <c r="B21" s="70" t="s">
        <v>102</v>
      </c>
      <c r="C21" s="70">
        <v>595</v>
      </c>
    </row>
    <row r="22" spans="1:3">
      <c r="A22" s="70" t="s">
        <v>148</v>
      </c>
      <c r="B22" s="70" t="s">
        <v>149</v>
      </c>
      <c r="C22" s="70">
        <v>350</v>
      </c>
    </row>
    <row r="23" spans="1:3">
      <c r="A23" s="70" t="s">
        <v>105</v>
      </c>
      <c r="B23" s="70" t="s">
        <v>106</v>
      </c>
      <c r="C23" s="100">
        <v>3500</v>
      </c>
    </row>
    <row r="24" spans="1:3">
      <c r="A24" s="70" t="s">
        <v>107</v>
      </c>
      <c r="B24" s="70" t="s">
        <v>108</v>
      </c>
      <c r="C24" s="100">
        <v>1430</v>
      </c>
    </row>
    <row r="25" spans="1:3">
      <c r="A25" s="70" t="s">
        <v>110</v>
      </c>
      <c r="B25" s="70" t="s">
        <v>111</v>
      </c>
      <c r="C25" s="100">
        <v>4470</v>
      </c>
    </row>
    <row r="26" spans="1:3">
      <c r="A26" s="70" t="s">
        <v>112</v>
      </c>
      <c r="B26" s="70" t="s">
        <v>113</v>
      </c>
      <c r="C26" s="70">
        <v>124</v>
      </c>
    </row>
    <row r="27" spans="1:3">
      <c r="A27" s="70" t="s">
        <v>114</v>
      </c>
      <c r="B27" s="70" t="s">
        <v>115</v>
      </c>
      <c r="C27" s="100">
        <v>3220</v>
      </c>
    </row>
    <row r="28" spans="1:3">
      <c r="A28" s="70" t="s">
        <v>66</v>
      </c>
      <c r="B28" s="70" t="s">
        <v>103</v>
      </c>
      <c r="C28" s="100">
        <v>14800</v>
      </c>
    </row>
    <row r="29" spans="1:3">
      <c r="A29" s="70" t="s">
        <v>116</v>
      </c>
      <c r="B29" s="70" t="s">
        <v>117</v>
      </c>
      <c r="C29" s="100">
        <v>9810</v>
      </c>
    </row>
    <row r="30" spans="1:3">
      <c r="A30" s="70" t="s">
        <v>118</v>
      </c>
      <c r="B30" s="70" t="s">
        <v>119</v>
      </c>
      <c r="C30" s="100">
        <v>1030</v>
      </c>
    </row>
    <row r="31" spans="1:3">
      <c r="A31" s="70" t="s">
        <v>67</v>
      </c>
      <c r="B31" s="70" t="s">
        <v>104</v>
      </c>
      <c r="C31" s="70">
        <v>675</v>
      </c>
    </row>
    <row r="32" spans="1:3">
      <c r="A32" s="70" t="s">
        <v>120</v>
      </c>
      <c r="B32" s="70" t="s">
        <v>121</v>
      </c>
      <c r="C32" s="70">
        <v>794</v>
      </c>
    </row>
    <row r="33" spans="1:3">
      <c r="A33" s="70" t="s">
        <v>122</v>
      </c>
      <c r="B33" s="70" t="s">
        <v>123</v>
      </c>
      <c r="C33" s="100">
        <v>1640</v>
      </c>
    </row>
    <row r="34" spans="1:3">
      <c r="A34" s="70" t="s">
        <v>142</v>
      </c>
      <c r="B34" s="70" t="s">
        <v>143</v>
      </c>
      <c r="C34" s="100">
        <v>14900</v>
      </c>
    </row>
    <row r="35" spans="1:3">
      <c r="A35" s="70" t="s">
        <v>144</v>
      </c>
      <c r="B35" s="70" t="s">
        <v>145</v>
      </c>
      <c r="C35" s="100">
        <v>6320</v>
      </c>
    </row>
    <row r="36" spans="1:3">
      <c r="A36" s="70" t="s">
        <v>146</v>
      </c>
      <c r="B36" s="70" t="s">
        <v>147</v>
      </c>
      <c r="C36" s="70">
        <v>756</v>
      </c>
    </row>
    <row r="37" spans="1:3">
      <c r="A37" s="70" t="s">
        <v>174</v>
      </c>
      <c r="B37" s="70" t="s">
        <v>164</v>
      </c>
      <c r="C37" s="100">
        <v>2800</v>
      </c>
    </row>
    <row r="38" spans="1:3">
      <c r="A38" s="70" t="s">
        <v>150</v>
      </c>
      <c r="B38" s="70" t="s">
        <v>151</v>
      </c>
      <c r="C38" s="70">
        <v>708</v>
      </c>
    </row>
    <row r="39" spans="1:3">
      <c r="A39" s="70" t="s">
        <v>152</v>
      </c>
      <c r="B39" s="70" t="s">
        <v>153</v>
      </c>
      <c r="C39" s="70">
        <v>659</v>
      </c>
    </row>
    <row r="40" spans="1:3">
      <c r="A40" s="70" t="s">
        <v>154</v>
      </c>
      <c r="B40" s="70" t="s">
        <v>151</v>
      </c>
      <c r="C40" s="70">
        <v>359</v>
      </c>
    </row>
    <row r="41" spans="1:3">
      <c r="A41" s="70" t="s">
        <v>175</v>
      </c>
      <c r="B41" s="70" t="s">
        <v>165</v>
      </c>
      <c r="C41" s="100">
        <v>1500</v>
      </c>
    </row>
    <row r="42" spans="1:3">
      <c r="A42" s="70" t="s">
        <v>155</v>
      </c>
      <c r="B42" s="70" t="s">
        <v>156</v>
      </c>
      <c r="C42" s="70">
        <v>575</v>
      </c>
    </row>
    <row r="43" spans="1:3">
      <c r="A43" s="70" t="s">
        <v>157</v>
      </c>
      <c r="B43" s="70" t="s">
        <v>158</v>
      </c>
      <c r="C43" s="70">
        <v>580</v>
      </c>
    </row>
    <row r="44" spans="1:3">
      <c r="A44" s="70" t="s">
        <v>159</v>
      </c>
      <c r="B44" s="70" t="s">
        <v>160</v>
      </c>
      <c r="C44" s="70">
        <v>110</v>
      </c>
    </row>
    <row r="45" spans="1:3">
      <c r="A45" s="70" t="s">
        <v>173</v>
      </c>
      <c r="B45" s="70" t="s">
        <v>163</v>
      </c>
      <c r="C45" s="100">
        <v>1870</v>
      </c>
    </row>
    <row r="46" spans="1:3">
      <c r="A46" s="70" t="s">
        <v>171</v>
      </c>
      <c r="B46" s="70" t="s">
        <v>161</v>
      </c>
      <c r="C46" s="70">
        <v>297</v>
      </c>
    </row>
    <row r="47" spans="1:3">
      <c r="A47" s="70" t="s">
        <v>172</v>
      </c>
      <c r="B47" s="70" t="s">
        <v>162</v>
      </c>
      <c r="C47" s="70">
        <v>59</v>
      </c>
    </row>
    <row r="48" spans="1:3">
      <c r="A48" s="109" t="s">
        <v>474</v>
      </c>
      <c r="B48" s="70" t="s">
        <v>2</v>
      </c>
      <c r="C48" s="70">
        <v>25</v>
      </c>
    </row>
    <row r="49" spans="1:3">
      <c r="A49" s="109" t="s">
        <v>478</v>
      </c>
      <c r="B49" s="70" t="s">
        <v>169</v>
      </c>
      <c r="C49" s="70">
        <v>13</v>
      </c>
    </row>
    <row r="50" spans="1:3">
      <c r="A50" s="109" t="s">
        <v>523</v>
      </c>
      <c r="B50" s="70" t="s">
        <v>88</v>
      </c>
      <c r="C50" s="70">
        <v>146</v>
      </c>
    </row>
    <row r="51" spans="1:3">
      <c r="A51" s="109" t="s">
        <v>472</v>
      </c>
      <c r="B51" s="70" t="s">
        <v>168</v>
      </c>
      <c r="C51" s="70">
        <v>8.6999999999999993</v>
      </c>
    </row>
    <row r="52" spans="1:3" ht="15.75">
      <c r="A52" s="70" t="s">
        <v>525</v>
      </c>
      <c r="B52" s="70" t="s">
        <v>87</v>
      </c>
      <c r="C52" s="70">
        <v>5</v>
      </c>
    </row>
    <row r="53" spans="1:3">
      <c r="A53" s="109" t="s">
        <v>476</v>
      </c>
      <c r="B53" s="70" t="s">
        <v>124</v>
      </c>
      <c r="C53" s="100">
        <v>17200</v>
      </c>
    </row>
    <row r="54" spans="1:3">
      <c r="A54" s="109" t="s">
        <v>479</v>
      </c>
      <c r="B54" s="70" t="s">
        <v>3</v>
      </c>
      <c r="C54" s="70">
        <v>298</v>
      </c>
    </row>
    <row r="55" spans="1:3">
      <c r="A55" s="70" t="s">
        <v>127</v>
      </c>
      <c r="B55" s="70" t="s">
        <v>128</v>
      </c>
      <c r="C55" s="100">
        <v>12200</v>
      </c>
    </row>
    <row r="56" spans="1:3">
      <c r="A56" s="70" t="s">
        <v>125</v>
      </c>
      <c r="B56" s="70" t="s">
        <v>126</v>
      </c>
      <c r="C56" s="100">
        <v>7390</v>
      </c>
    </row>
    <row r="57" spans="1:3">
      <c r="A57" s="70" t="s">
        <v>129</v>
      </c>
      <c r="B57" s="70" t="s">
        <v>130</v>
      </c>
      <c r="C57" s="100">
        <v>8830</v>
      </c>
    </row>
    <row r="58" spans="1:3">
      <c r="A58" s="70" t="s">
        <v>133</v>
      </c>
      <c r="B58" s="70" t="s">
        <v>134</v>
      </c>
      <c r="C58" s="100">
        <v>8860</v>
      </c>
    </row>
    <row r="59" spans="1:3">
      <c r="A59" s="70" t="s">
        <v>131</v>
      </c>
      <c r="B59" s="70" t="s">
        <v>132</v>
      </c>
      <c r="C59" s="100">
        <v>10300</v>
      </c>
    </row>
    <row r="60" spans="1:3">
      <c r="A60" s="70" t="s">
        <v>135</v>
      </c>
      <c r="B60" s="70" t="s">
        <v>136</v>
      </c>
      <c r="C60" s="100">
        <v>9160</v>
      </c>
    </row>
    <row r="61" spans="1:3">
      <c r="A61" s="70" t="s">
        <v>137</v>
      </c>
      <c r="B61" s="70" t="s">
        <v>138</v>
      </c>
      <c r="C61" s="100">
        <v>9300</v>
      </c>
    </row>
    <row r="62" spans="1:3">
      <c r="A62" s="70" t="s">
        <v>139</v>
      </c>
      <c r="B62" s="70" t="s">
        <v>140</v>
      </c>
      <c r="C62" s="100">
        <v>7500</v>
      </c>
    </row>
    <row r="63" spans="1:3">
      <c r="A63" s="70" t="s">
        <v>166</v>
      </c>
      <c r="B63" s="70" t="s">
        <v>176</v>
      </c>
      <c r="C63" s="100">
        <v>10300</v>
      </c>
    </row>
    <row r="64" spans="1:3">
      <c r="A64" s="109" t="s">
        <v>475</v>
      </c>
      <c r="B64" s="70" t="s">
        <v>4</v>
      </c>
      <c r="C64" s="100">
        <v>22800</v>
      </c>
    </row>
    <row r="65" spans="1:3">
      <c r="A65" s="70" t="s">
        <v>170</v>
      </c>
      <c r="B65" s="70" t="s">
        <v>141</v>
      </c>
      <c r="C65" s="100">
        <v>17700</v>
      </c>
    </row>
  </sheetData>
  <sheetProtection sheet="1" objects="1" scenarios="1"/>
  <phoneticPr fontId="6"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66"/>
  <sheetViews>
    <sheetView workbookViewId="0">
      <selection activeCell="A3" sqref="A3:E66"/>
    </sheetView>
  </sheetViews>
  <sheetFormatPr defaultRowHeight="15"/>
  <cols>
    <col min="1" max="1" width="65.140625" style="70" bestFit="1" customWidth="1"/>
    <col min="2" max="2" width="22.42578125" style="70" customWidth="1"/>
    <col min="3" max="3" width="69.7109375" style="71" hidden="1" customWidth="1"/>
    <col min="4" max="4" width="14.28515625" style="70" bestFit="1" customWidth="1"/>
    <col min="5" max="5" width="34.85546875" style="70" customWidth="1"/>
    <col min="6" max="6" width="9.140625" style="71"/>
    <col min="7" max="7" width="13" style="71" customWidth="1"/>
    <col min="8" max="16384" width="9.140625" style="71"/>
  </cols>
  <sheetData>
    <row r="1" spans="1:5">
      <c r="A1" s="242" t="s">
        <v>791</v>
      </c>
      <c r="B1" s="120" t="s">
        <v>378</v>
      </c>
      <c r="C1" s="16"/>
      <c r="D1" s="120" t="s">
        <v>377</v>
      </c>
      <c r="E1" s="122" t="s">
        <v>480</v>
      </c>
    </row>
    <row r="2" spans="1:5" ht="42">
      <c r="A2" s="120" t="s">
        <v>5</v>
      </c>
      <c r="B2" s="120" t="s">
        <v>13</v>
      </c>
      <c r="C2" s="205"/>
      <c r="D2" s="121" t="s">
        <v>376</v>
      </c>
      <c r="E2" s="120" t="s">
        <v>14</v>
      </c>
    </row>
    <row r="3" spans="1:5">
      <c r="A3" s="212" t="s">
        <v>526</v>
      </c>
      <c r="B3" s="212" t="s">
        <v>527</v>
      </c>
      <c r="C3" s="71" t="str">
        <f t="shared" ref="C3:C34" si="0">A3&amp;" - ("&amp;B3&amp;")"</f>
        <v>ACETATE 醋酸纤维 - (kg)</v>
      </c>
      <c r="D3" s="257"/>
      <c r="E3" s="257"/>
    </row>
    <row r="4" spans="1:5">
      <c r="A4" s="212" t="s">
        <v>528</v>
      </c>
      <c r="B4" s="212" t="s">
        <v>527</v>
      </c>
      <c r="C4" s="71" t="str">
        <f t="shared" si="0"/>
        <v>ACRYLIC 腈纶 - (kg)</v>
      </c>
      <c r="D4" s="257"/>
      <c r="E4" s="257"/>
    </row>
    <row r="5" spans="1:5">
      <c r="A5" s="212" t="s">
        <v>529</v>
      </c>
      <c r="B5" s="212" t="s">
        <v>527</v>
      </c>
      <c r="C5" s="71" t="str">
        <f t="shared" si="0"/>
        <v>Acrylonitrile Butadiene Styrene 757 Resin ABS757树脂 - (kg)</v>
      </c>
      <c r="D5" s="257"/>
      <c r="E5" s="257"/>
    </row>
    <row r="6" spans="1:5">
      <c r="A6" s="212" t="s">
        <v>530</v>
      </c>
      <c r="B6" s="212" t="s">
        <v>527</v>
      </c>
      <c r="C6" s="71" t="str">
        <f t="shared" si="0"/>
        <v>BAMBOO VISCOSE 竹纤维 - (kg)</v>
      </c>
      <c r="D6" s="257"/>
      <c r="E6" s="257"/>
    </row>
    <row r="7" spans="1:5">
      <c r="A7" s="212" t="s">
        <v>531</v>
      </c>
      <c r="B7" s="212" t="s">
        <v>532</v>
      </c>
      <c r="C7" s="71" t="str">
        <f t="shared" si="0"/>
        <v>Carton 纸板箱 - (t)</v>
      </c>
      <c r="D7" s="257"/>
      <c r="E7" s="257"/>
    </row>
    <row r="8" spans="1:5">
      <c r="A8" s="212" t="s">
        <v>533</v>
      </c>
      <c r="B8" s="212" t="s">
        <v>527</v>
      </c>
      <c r="C8" s="71" t="str">
        <f t="shared" si="0"/>
        <v>CASHMERE 羊绒 - (kg)</v>
      </c>
      <c r="D8" s="257"/>
      <c r="E8" s="257"/>
    </row>
    <row r="9" spans="1:5">
      <c r="A9" s="212" t="s">
        <v>534</v>
      </c>
      <c r="B9" s="212" t="s">
        <v>527</v>
      </c>
      <c r="C9" s="71" t="str">
        <f t="shared" si="0"/>
        <v>CD NYLON 66 CD尼龙66 - (kg)</v>
      </c>
      <c r="D9" s="257"/>
      <c r="E9" s="257"/>
    </row>
    <row r="10" spans="1:5">
      <c r="A10" s="212" t="s">
        <v>535</v>
      </c>
      <c r="B10" s="212" t="s">
        <v>527</v>
      </c>
      <c r="C10" s="71" t="str">
        <f t="shared" si="0"/>
        <v>CD POLYESTER CD聚酯 - (kg)</v>
      </c>
      <c r="D10" s="257"/>
      <c r="E10" s="257"/>
    </row>
    <row r="11" spans="1:5">
      <c r="A11" s="212" t="s">
        <v>536</v>
      </c>
      <c r="B11" s="212" t="s">
        <v>527</v>
      </c>
      <c r="C11" s="71" t="str">
        <f t="shared" si="0"/>
        <v>Color Masterbatch 色母料 - (kg)</v>
      </c>
      <c r="D11" s="257"/>
      <c r="E11" s="257"/>
    </row>
    <row r="12" spans="1:5">
      <c r="A12" s="212" t="s">
        <v>537</v>
      </c>
      <c r="B12" s="212" t="s">
        <v>527</v>
      </c>
      <c r="C12" s="71" t="str">
        <f t="shared" si="0"/>
        <v>COOLMAX 酷美丝（竹纤维的一种） - (kg)</v>
      </c>
      <c r="D12" s="257"/>
      <c r="E12" s="257"/>
    </row>
    <row r="13" spans="1:5">
      <c r="A13" s="212" t="s">
        <v>538</v>
      </c>
      <c r="B13" s="212" t="s">
        <v>527</v>
      </c>
      <c r="C13" s="71" t="str">
        <f t="shared" si="0"/>
        <v>COTTON 棉花 - (kg)</v>
      </c>
      <c r="D13" s="257"/>
      <c r="E13" s="257"/>
    </row>
    <row r="14" spans="1:5">
      <c r="A14" s="212" t="s">
        <v>539</v>
      </c>
      <c r="B14" s="212" t="s">
        <v>527</v>
      </c>
      <c r="C14" s="71" t="str">
        <f t="shared" si="0"/>
        <v>Diluents/920-UV-0014 UV Thinner 填充剂/920-UV-0014 稀释剂 - (kg)</v>
      </c>
      <c r="D14" s="257"/>
      <c r="E14" s="257"/>
    </row>
    <row r="15" spans="1:5">
      <c r="A15" s="212" t="s">
        <v>540</v>
      </c>
      <c r="B15" s="212" t="s">
        <v>527</v>
      </c>
      <c r="C15" s="71" t="str">
        <f t="shared" si="0"/>
        <v>EVOH 乙烯醇共聚物 - (kg)</v>
      </c>
      <c r="D15" s="257"/>
      <c r="E15" s="257"/>
    </row>
    <row r="16" spans="1:5">
      <c r="A16" s="212" t="s">
        <v>541</v>
      </c>
      <c r="B16" s="212" t="s">
        <v>527</v>
      </c>
      <c r="C16" s="71" t="str">
        <f t="shared" si="0"/>
        <v>HEMP - (kg)</v>
      </c>
      <c r="D16" s="257"/>
      <c r="E16" s="257"/>
    </row>
    <row r="17" spans="1:5">
      <c r="A17" s="212" t="s">
        <v>542</v>
      </c>
      <c r="B17" s="212" t="s">
        <v>527</v>
      </c>
      <c r="C17" s="71" t="str">
        <f t="shared" si="0"/>
        <v>Hign Density Polyethylene 5502 Resin 高密度聚乙烯树脂5502 - (kg)</v>
      </c>
      <c r="D17" s="257"/>
      <c r="E17" s="257"/>
    </row>
    <row r="18" spans="1:5">
      <c r="A18" s="212" t="s">
        <v>543</v>
      </c>
      <c r="B18" s="212" t="s">
        <v>527</v>
      </c>
      <c r="C18" s="71" t="str">
        <f t="shared" si="0"/>
        <v>LINEN - (kg)</v>
      </c>
      <c r="D18" s="257"/>
      <c r="E18" s="257"/>
    </row>
    <row r="19" spans="1:5">
      <c r="A19" s="212" t="s">
        <v>544</v>
      </c>
      <c r="B19" s="212" t="s">
        <v>527</v>
      </c>
      <c r="C19" s="71" t="str">
        <f t="shared" si="0"/>
        <v>Low Density Polyethylene Q200 Resin 低密度聚乙烯树脂Q200 - (kg)</v>
      </c>
      <c r="D19" s="257"/>
      <c r="E19" s="257"/>
    </row>
    <row r="20" spans="1:5">
      <c r="A20" s="212" t="s">
        <v>545</v>
      </c>
      <c r="B20" s="212" t="s">
        <v>527</v>
      </c>
      <c r="C20" s="71" t="str">
        <f t="shared" si="0"/>
        <v>LYCRA 莱卡 - (kg)</v>
      </c>
      <c r="D20" s="257"/>
      <c r="E20" s="257"/>
    </row>
    <row r="21" spans="1:5">
      <c r="A21" s="212" t="s">
        <v>546</v>
      </c>
      <c r="B21" s="212" t="s">
        <v>527</v>
      </c>
      <c r="C21" s="71" t="str">
        <f t="shared" si="0"/>
        <v>LYOCELL 莱赛尔纤维（新溶剂法纤维素纤维） - (kg)</v>
      </c>
      <c r="D21" s="257"/>
      <c r="E21" s="257"/>
    </row>
    <row r="22" spans="1:5">
      <c r="A22" s="212" t="s">
        <v>547</v>
      </c>
      <c r="B22" s="212" t="s">
        <v>527</v>
      </c>
      <c r="C22" s="71" t="str">
        <f t="shared" si="0"/>
        <v>MERINO WOOL 美利奴羊毛 - (kg)</v>
      </c>
      <c r="D22" s="257"/>
      <c r="E22" s="257"/>
    </row>
    <row r="23" spans="1:5">
      <c r="A23" s="212" t="s">
        <v>548</v>
      </c>
      <c r="B23" s="212" t="s">
        <v>527</v>
      </c>
      <c r="C23" s="71" t="str">
        <f t="shared" si="0"/>
        <v>METALIZ.PET/NY - (kg)</v>
      </c>
      <c r="D23" s="257"/>
      <c r="E23" s="257"/>
    </row>
    <row r="24" spans="1:5">
      <c r="A24" s="212" t="s">
        <v>549</v>
      </c>
      <c r="B24" s="212" t="s">
        <v>527</v>
      </c>
      <c r="C24" s="71" t="str">
        <f t="shared" si="0"/>
        <v>METALIZE NYL - (kg)</v>
      </c>
      <c r="D24" s="257"/>
      <c r="E24" s="257"/>
    </row>
    <row r="25" spans="1:5">
      <c r="A25" s="212" t="s">
        <v>550</v>
      </c>
      <c r="B25" s="212" t="s">
        <v>527</v>
      </c>
      <c r="C25" s="71" t="str">
        <f t="shared" si="0"/>
        <v>METALIZE PET - (kg)</v>
      </c>
      <c r="D25" s="257"/>
      <c r="E25" s="257"/>
    </row>
    <row r="26" spans="1:5">
      <c r="A26" s="212" t="s">
        <v>551</v>
      </c>
      <c r="B26" s="212" t="s">
        <v>527</v>
      </c>
      <c r="C26" s="71" t="str">
        <f t="shared" si="0"/>
        <v>MILK 牛奶 - (kg)</v>
      </c>
      <c r="D26" s="257"/>
      <c r="E26" s="257"/>
    </row>
    <row r="27" spans="1:5">
      <c r="A27" s="212" t="s">
        <v>552</v>
      </c>
      <c r="B27" s="212" t="s">
        <v>527</v>
      </c>
      <c r="C27" s="71" t="str">
        <f t="shared" si="0"/>
        <v>MODAL 莫代尔（纤维） - (kg)</v>
      </c>
      <c r="D27" s="257"/>
      <c r="E27" s="257"/>
    </row>
    <row r="28" spans="1:5">
      <c r="A28" s="212" t="s">
        <v>553</v>
      </c>
      <c r="B28" s="212" t="s">
        <v>527</v>
      </c>
      <c r="C28" s="71" t="str">
        <f t="shared" si="0"/>
        <v>NYLON 6 尼龙6 - (kg)</v>
      </c>
      <c r="D28" s="257"/>
      <c r="E28" s="257"/>
    </row>
    <row r="29" spans="1:5">
      <c r="A29" s="212" t="s">
        <v>554</v>
      </c>
      <c r="B29" s="212" t="s">
        <v>527</v>
      </c>
      <c r="C29" s="71" t="str">
        <f t="shared" si="0"/>
        <v>NYLON 66 尼龙66 - (kg)</v>
      </c>
      <c r="D29" s="257"/>
      <c r="E29" s="257"/>
    </row>
    <row r="30" spans="1:5">
      <c r="A30" s="212" t="s">
        <v>555</v>
      </c>
      <c r="B30" s="212" t="s">
        <v>527</v>
      </c>
      <c r="C30" s="71" t="str">
        <f t="shared" si="0"/>
        <v>NYLON 尼龙 - (kg)</v>
      </c>
      <c r="D30" s="257"/>
      <c r="E30" s="257"/>
    </row>
    <row r="31" spans="1:5">
      <c r="A31" s="212" t="s">
        <v>556</v>
      </c>
      <c r="B31" s="212" t="s">
        <v>527</v>
      </c>
      <c r="C31" s="71" t="str">
        <f t="shared" si="0"/>
        <v>ORGANIC COTTON 有机棉 - (kg)</v>
      </c>
      <c r="D31" s="257"/>
      <c r="E31" s="257"/>
    </row>
    <row r="32" spans="1:5">
      <c r="A32" s="212" t="s">
        <v>557</v>
      </c>
      <c r="B32" s="212" t="s">
        <v>558</v>
      </c>
      <c r="C32" s="71" t="str">
        <f t="shared" si="0"/>
        <v>Packaging (seal) Tapes 包装（密封）胶带 - (m)</v>
      </c>
      <c r="D32" s="257"/>
      <c r="E32" s="257"/>
    </row>
    <row r="33" spans="1:5">
      <c r="A33" s="212" t="s">
        <v>559</v>
      </c>
      <c r="B33" s="212" t="s">
        <v>560</v>
      </c>
      <c r="C33" s="71" t="str">
        <f t="shared" si="0"/>
        <v>Paper Label 纸标签 - (pcs)</v>
      </c>
      <c r="D33" s="257"/>
      <c r="E33" s="257"/>
    </row>
    <row r="34" spans="1:5">
      <c r="A34" s="212" t="s">
        <v>561</v>
      </c>
      <c r="B34" s="212" t="s">
        <v>527</v>
      </c>
      <c r="C34" s="71" t="str">
        <f t="shared" si="0"/>
        <v>PBT 聚对苯二甲酸二丁酯 - (kg)</v>
      </c>
      <c r="D34" s="257"/>
      <c r="E34" s="257"/>
    </row>
    <row r="35" spans="1:5">
      <c r="A35" s="212" t="s">
        <v>562</v>
      </c>
      <c r="B35" s="212" t="s">
        <v>560</v>
      </c>
      <c r="C35" s="71" t="str">
        <f t="shared" ref="C35:C66" si="1">A35&amp;" - ("&amp;B35&amp;")"</f>
        <v>Pearly Foam 珍珠泡沫 - (pcs)</v>
      </c>
      <c r="D35" s="257"/>
      <c r="E35" s="257"/>
    </row>
    <row r="36" spans="1:5">
      <c r="A36" s="212" t="s">
        <v>563</v>
      </c>
      <c r="B36" s="212" t="s">
        <v>527</v>
      </c>
      <c r="C36" s="71" t="str">
        <f t="shared" si="1"/>
        <v>POLYESTER 聚酯 - (kg)</v>
      </c>
      <c r="D36" s="257"/>
      <c r="E36" s="257"/>
    </row>
    <row r="37" spans="1:5">
      <c r="A37" s="212" t="s">
        <v>564</v>
      </c>
      <c r="B37" s="212" t="s">
        <v>560</v>
      </c>
      <c r="C37" s="71" t="str">
        <f t="shared" si="1"/>
        <v>Polyethylene Bag 聚乙烯袋 - (pcs)</v>
      </c>
      <c r="D37" s="257"/>
      <c r="E37" s="257"/>
    </row>
    <row r="38" spans="1:5">
      <c r="A38" s="212" t="s">
        <v>565</v>
      </c>
      <c r="B38" s="212" t="s">
        <v>566</v>
      </c>
      <c r="C38" s="71" t="str">
        <f t="shared" si="1"/>
        <v>Polyethylene Coiled Material 聚乙烯卷材 - (roll)</v>
      </c>
      <c r="D38" s="257"/>
      <c r="E38" s="257"/>
    </row>
    <row r="39" spans="1:5">
      <c r="A39" s="212" t="s">
        <v>567</v>
      </c>
      <c r="B39" s="212" t="s">
        <v>560</v>
      </c>
      <c r="C39" s="71" t="str">
        <f t="shared" si="1"/>
        <v>Polyethylene Terephthalate Overwrap 聚对苯二甲酸乙二醇酯包装纸 - (pcs)</v>
      </c>
      <c r="D39" s="257"/>
      <c r="E39" s="257"/>
    </row>
    <row r="40" spans="1:5">
      <c r="A40" s="212" t="s">
        <v>568</v>
      </c>
      <c r="B40" s="212" t="s">
        <v>527</v>
      </c>
      <c r="C40" s="71" t="str">
        <f t="shared" si="1"/>
        <v>POLYETHYLENE 聚乙烯 - (kg)</v>
      </c>
      <c r="D40" s="257"/>
      <c r="E40" s="257"/>
    </row>
    <row r="41" spans="1:5">
      <c r="A41" s="212" t="s">
        <v>569</v>
      </c>
      <c r="B41" s="212" t="s">
        <v>527</v>
      </c>
      <c r="C41" s="71" t="str">
        <f t="shared" si="1"/>
        <v>POLYLACTICACID 聚乙烯醇 - (kg)</v>
      </c>
      <c r="D41" s="257"/>
      <c r="E41" s="257"/>
    </row>
    <row r="42" spans="1:5">
      <c r="A42" s="212" t="s">
        <v>570</v>
      </c>
      <c r="B42" s="212" t="s">
        <v>527</v>
      </c>
      <c r="C42" s="71" t="str">
        <f t="shared" si="1"/>
        <v>POLYNOSIC 高湿模量粘胶纤维；富强纤维 - (kg)</v>
      </c>
      <c r="D42" s="257"/>
      <c r="E42" s="257"/>
    </row>
    <row r="43" spans="1:5">
      <c r="A43" s="212" t="s">
        <v>571</v>
      </c>
      <c r="B43" s="212" t="s">
        <v>560</v>
      </c>
      <c r="C43" s="71" t="str">
        <f t="shared" si="1"/>
        <v>Polypropylene Label 聚丙烯标签 - (pcs)</v>
      </c>
      <c r="D43" s="257"/>
      <c r="E43" s="257"/>
    </row>
    <row r="44" spans="1:5">
      <c r="A44" s="212" t="s">
        <v>572</v>
      </c>
      <c r="B44" s="212" t="s">
        <v>527</v>
      </c>
      <c r="C44" s="71" t="str">
        <f t="shared" si="1"/>
        <v>Polypropylene M700R Resin 聚丙烯树脂M700R - (kg)</v>
      </c>
      <c r="D44" s="257"/>
      <c r="E44" s="257"/>
    </row>
    <row r="45" spans="1:5">
      <c r="A45" s="212" t="s">
        <v>573</v>
      </c>
      <c r="B45" s="212" t="s">
        <v>527</v>
      </c>
      <c r="C45" s="71" t="str">
        <f t="shared" si="1"/>
        <v>Polypropylene M800E Resin 聚丙烯树脂M800E - (kg)</v>
      </c>
      <c r="D45" s="257"/>
      <c r="E45" s="257"/>
    </row>
    <row r="46" spans="1:5">
      <c r="A46" s="212" t="s">
        <v>574</v>
      </c>
      <c r="B46" s="212" t="s">
        <v>527</v>
      </c>
      <c r="C46" s="71" t="str">
        <f t="shared" si="1"/>
        <v>Polypropylene T300 Resin 聚丙烯树脂 T300 - (kg)</v>
      </c>
      <c r="D46" s="257"/>
      <c r="E46" s="257"/>
    </row>
    <row r="47" spans="1:5">
      <c r="A47" s="212" t="s">
        <v>575</v>
      </c>
      <c r="B47" s="212" t="s">
        <v>560</v>
      </c>
      <c r="C47" s="71" t="str">
        <f t="shared" si="1"/>
        <v>Power Puff 粉扑 - (pcs)</v>
      </c>
      <c r="D47" s="257"/>
      <c r="E47" s="257"/>
    </row>
    <row r="48" spans="1:5">
      <c r="A48" s="212" t="s">
        <v>576</v>
      </c>
      <c r="B48" s="212" t="s">
        <v>527</v>
      </c>
      <c r="C48" s="71" t="str">
        <f t="shared" si="1"/>
        <v>PRO-MODAL PRO-莫代尔 - (kg)</v>
      </c>
      <c r="D48" s="257"/>
      <c r="E48" s="257"/>
    </row>
    <row r="49" spans="1:5">
      <c r="A49" s="212" t="s">
        <v>577</v>
      </c>
      <c r="B49" s="212" t="s">
        <v>527</v>
      </c>
      <c r="C49" s="71" t="str">
        <f t="shared" si="1"/>
        <v>PRO-VISCOSE PRO-粘胶纤维 - (kg)</v>
      </c>
      <c r="D49" s="257"/>
      <c r="E49" s="257"/>
    </row>
    <row r="50" spans="1:5">
      <c r="A50" s="212" t="s">
        <v>578</v>
      </c>
      <c r="B50" s="212" t="s">
        <v>527</v>
      </c>
      <c r="C50" s="71" t="str">
        <f t="shared" si="1"/>
        <v>PTT 聚对苯二甲酸丙二酯 - (kg)</v>
      </c>
      <c r="D50" s="257"/>
      <c r="E50" s="257"/>
    </row>
    <row r="51" spans="1:5">
      <c r="A51" s="212" t="s">
        <v>579</v>
      </c>
      <c r="B51" s="212" t="s">
        <v>527</v>
      </c>
      <c r="C51" s="71" t="str">
        <f t="shared" si="1"/>
        <v>PVA - (kg)</v>
      </c>
      <c r="D51" s="257"/>
      <c r="E51" s="257"/>
    </row>
    <row r="52" spans="1:5">
      <c r="A52" s="212" t="s">
        <v>580</v>
      </c>
      <c r="B52" s="212" t="s">
        <v>527</v>
      </c>
      <c r="C52" s="71" t="str">
        <f t="shared" si="1"/>
        <v>RABBIT HAIR 兔毛 - (kg)</v>
      </c>
      <c r="D52" s="257"/>
      <c r="E52" s="257"/>
    </row>
    <row r="53" spans="1:5">
      <c r="A53" s="212" t="s">
        <v>581</v>
      </c>
      <c r="B53" s="212" t="s">
        <v>527</v>
      </c>
      <c r="C53" s="71" t="str">
        <f t="shared" si="1"/>
        <v>RAMIE 苎麻纤维 - (kg)</v>
      </c>
      <c r="D53" s="257"/>
      <c r="E53" s="257"/>
    </row>
    <row r="54" spans="1:5">
      <c r="A54" s="212" t="s">
        <v>582</v>
      </c>
      <c r="B54" s="212" t="s">
        <v>527</v>
      </c>
      <c r="C54" s="71" t="str">
        <f t="shared" si="1"/>
        <v>RECYCLE NYLON6 再循环尼龙6 - (kg)</v>
      </c>
      <c r="D54" s="257"/>
      <c r="E54" s="257"/>
    </row>
    <row r="55" spans="1:5">
      <c r="A55" s="212" t="s">
        <v>583</v>
      </c>
      <c r="B55" s="212" t="s">
        <v>527</v>
      </c>
      <c r="C55" s="71" t="str">
        <f t="shared" si="1"/>
        <v>Screen Washing Agent/718 extra 屏幕清洗剂/718 extra - (kg)</v>
      </c>
      <c r="D55" s="257"/>
      <c r="E55" s="257"/>
    </row>
    <row r="56" spans="1:5">
      <c r="A56" s="212" t="s">
        <v>584</v>
      </c>
      <c r="B56" s="212" t="s">
        <v>527</v>
      </c>
      <c r="C56" s="71" t="str">
        <f t="shared" si="1"/>
        <v>SEACELL 海藻纤维 - (kg)</v>
      </c>
      <c r="D56" s="257"/>
      <c r="E56" s="257"/>
    </row>
    <row r="57" spans="1:5">
      <c r="A57" s="212" t="s">
        <v>585</v>
      </c>
      <c r="B57" s="212" t="s">
        <v>527</v>
      </c>
      <c r="C57" s="71" t="str">
        <f t="shared" si="1"/>
        <v>Silk Screen Printing Ink 丝网印刷墨汁 - (kg)</v>
      </c>
      <c r="D57" s="257"/>
      <c r="E57" s="257"/>
    </row>
    <row r="58" spans="1:5">
      <c r="A58" s="212" t="s">
        <v>586</v>
      </c>
      <c r="B58" s="212" t="s">
        <v>527</v>
      </c>
      <c r="C58" s="71" t="str">
        <f t="shared" si="1"/>
        <v>SILK 真丝 - (kg)</v>
      </c>
      <c r="D58" s="257"/>
      <c r="E58" s="257"/>
    </row>
    <row r="59" spans="1:5">
      <c r="A59" s="212" t="s">
        <v>587</v>
      </c>
      <c r="B59" s="212" t="s">
        <v>527</v>
      </c>
      <c r="C59" s="71" t="str">
        <f t="shared" si="1"/>
        <v>SOYBEANPROTEIN 大豆蛋白 - (kg)</v>
      </c>
      <c r="D59" s="257"/>
      <c r="E59" s="257"/>
    </row>
    <row r="60" spans="1:5">
      <c r="A60" s="212" t="s">
        <v>588</v>
      </c>
      <c r="B60" s="212" t="s">
        <v>527</v>
      </c>
      <c r="C60" s="71" t="str">
        <f t="shared" si="1"/>
        <v>SPANDEX 斯潘德克斯弹性纤维 - (kg)</v>
      </c>
      <c r="D60" s="257"/>
      <c r="E60" s="257"/>
    </row>
    <row r="61" spans="1:5">
      <c r="A61" s="212" t="s">
        <v>589</v>
      </c>
      <c r="B61" s="212" t="s">
        <v>527</v>
      </c>
      <c r="C61" s="71" t="str">
        <f t="shared" si="1"/>
        <v>T DIABOLO NYL - (kg)</v>
      </c>
      <c r="D61" s="257"/>
      <c r="E61" s="257"/>
    </row>
    <row r="62" spans="1:5">
      <c r="A62" s="212" t="s">
        <v>590</v>
      </c>
      <c r="B62" s="212" t="s">
        <v>527</v>
      </c>
      <c r="C62" s="71" t="str">
        <f t="shared" si="1"/>
        <v>TACTEL NYLON 特达尼龙 - (kg)</v>
      </c>
      <c r="D62" s="257"/>
      <c r="E62" s="257"/>
    </row>
    <row r="63" spans="1:5">
      <c r="A63" s="212" t="s">
        <v>591</v>
      </c>
      <c r="B63" s="212" t="s">
        <v>527</v>
      </c>
      <c r="C63" s="71" t="str">
        <f t="shared" si="1"/>
        <v>TENCEL 天丝棉 - (kg)</v>
      </c>
      <c r="D63" s="257"/>
      <c r="E63" s="257"/>
    </row>
    <row r="64" spans="1:5">
      <c r="A64" s="212" t="s">
        <v>592</v>
      </c>
      <c r="B64" s="212" t="s">
        <v>527</v>
      </c>
      <c r="C64" s="71" t="str">
        <f t="shared" si="1"/>
        <v>VISCOSE 粘胶纤维 - (kg)</v>
      </c>
      <c r="D64" s="257"/>
      <c r="E64" s="257"/>
    </row>
    <row r="65" spans="1:5">
      <c r="A65" s="212" t="s">
        <v>593</v>
      </c>
      <c r="B65" s="212" t="s">
        <v>527</v>
      </c>
      <c r="C65" s="71" t="str">
        <f t="shared" si="1"/>
        <v>WOOL 羊毛 - (kg)</v>
      </c>
      <c r="D65" s="257"/>
      <c r="E65" s="257"/>
    </row>
    <row r="66" spans="1:5">
      <c r="A66" s="212" t="s">
        <v>594</v>
      </c>
      <c r="B66" s="212" t="s">
        <v>527</v>
      </c>
      <c r="C66" s="71" t="str">
        <f t="shared" si="1"/>
        <v>XLA 聚烯烃基弹性纤维 - (kg)</v>
      </c>
      <c r="D66" s="257"/>
      <c r="E66" s="257"/>
    </row>
  </sheetData>
  <sheetProtection sheet="1" objects="1" scenarios="1"/>
  <phoneticPr fontId="6"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0"/>
  <sheetViews>
    <sheetView workbookViewId="0">
      <selection activeCell="A3" sqref="A3:C30"/>
    </sheetView>
  </sheetViews>
  <sheetFormatPr defaultRowHeight="15"/>
  <cols>
    <col min="1" max="1" width="43.42578125" style="70" customWidth="1"/>
    <col min="2" max="2" width="22.42578125" style="70" bestFit="1" customWidth="1"/>
    <col min="3" max="3" width="60.5703125" style="70" customWidth="1"/>
    <col min="4" max="16384" width="9.140625" style="71"/>
  </cols>
  <sheetData>
    <row r="1" spans="1:3" ht="28.5">
      <c r="A1" s="121" t="s">
        <v>806</v>
      </c>
      <c r="B1" s="121" t="s">
        <v>380</v>
      </c>
      <c r="C1" s="122" t="s">
        <v>480</v>
      </c>
    </row>
    <row r="2" spans="1:3" ht="28.5">
      <c r="A2" s="121" t="s">
        <v>8</v>
      </c>
      <c r="B2" s="121" t="s">
        <v>379</v>
      </c>
      <c r="C2" s="121" t="s">
        <v>14</v>
      </c>
    </row>
    <row r="3" spans="1:3">
      <c r="A3" s="163" t="s">
        <v>595</v>
      </c>
      <c r="B3" s="258"/>
      <c r="C3" s="258"/>
    </row>
    <row r="4" spans="1:3">
      <c r="A4" s="164" t="s">
        <v>596</v>
      </c>
      <c r="B4" s="258"/>
      <c r="C4" s="258" t="s">
        <v>0</v>
      </c>
    </row>
    <row r="5" spans="1:3">
      <c r="A5" s="164" t="s">
        <v>597</v>
      </c>
      <c r="B5" s="258"/>
      <c r="C5" s="258" t="s">
        <v>0</v>
      </c>
    </row>
    <row r="6" spans="1:3">
      <c r="A6" s="164" t="s">
        <v>598</v>
      </c>
      <c r="B6" s="258"/>
      <c r="C6" s="258" t="s">
        <v>0</v>
      </c>
    </row>
    <row r="7" spans="1:3">
      <c r="A7" s="164" t="s">
        <v>599</v>
      </c>
      <c r="B7" s="258"/>
      <c r="C7" s="258" t="s">
        <v>0</v>
      </c>
    </row>
    <row r="8" spans="1:3">
      <c r="A8" s="165" t="s">
        <v>600</v>
      </c>
      <c r="B8" s="258"/>
      <c r="C8" s="258"/>
    </row>
    <row r="9" spans="1:3">
      <c r="A9" s="164" t="s">
        <v>601</v>
      </c>
      <c r="B9" s="258"/>
      <c r="C9" s="258" t="s">
        <v>0</v>
      </c>
    </row>
    <row r="10" spans="1:3">
      <c r="A10" s="164" t="s">
        <v>602</v>
      </c>
      <c r="B10" s="258"/>
      <c r="C10" s="258" t="s">
        <v>0</v>
      </c>
    </row>
    <row r="11" spans="1:3">
      <c r="A11" s="164" t="s">
        <v>603</v>
      </c>
      <c r="B11" s="258"/>
      <c r="C11" s="258" t="s">
        <v>0</v>
      </c>
    </row>
    <row r="12" spans="1:3">
      <c r="A12" s="164" t="s">
        <v>604</v>
      </c>
      <c r="B12" s="258"/>
      <c r="C12" s="258" t="s">
        <v>0</v>
      </c>
    </row>
    <row r="13" spans="1:3">
      <c r="A13" s="164" t="s">
        <v>605</v>
      </c>
      <c r="B13" s="258"/>
      <c r="C13" s="258" t="s">
        <v>0</v>
      </c>
    </row>
    <row r="14" spans="1:3">
      <c r="A14" s="164" t="s">
        <v>606</v>
      </c>
      <c r="B14" s="258"/>
      <c r="C14" s="258" t="s">
        <v>0</v>
      </c>
    </row>
    <row r="15" spans="1:3">
      <c r="A15" s="164" t="s">
        <v>607</v>
      </c>
      <c r="B15" s="258"/>
      <c r="C15" s="258" t="s">
        <v>0</v>
      </c>
    </row>
    <row r="16" spans="1:3">
      <c r="A16" s="164" t="s">
        <v>608</v>
      </c>
      <c r="B16" s="258"/>
      <c r="C16" s="258" t="s">
        <v>0</v>
      </c>
    </row>
    <row r="17" spans="1:3">
      <c r="A17" s="164" t="s">
        <v>609</v>
      </c>
      <c r="B17" s="258"/>
      <c r="C17" s="258" t="s">
        <v>0</v>
      </c>
    </row>
    <row r="18" spans="1:3">
      <c r="A18" s="164" t="s">
        <v>610</v>
      </c>
      <c r="B18" s="258"/>
      <c r="C18" s="258" t="s">
        <v>0</v>
      </c>
    </row>
    <row r="19" spans="1:3">
      <c r="A19" s="164" t="s">
        <v>611</v>
      </c>
      <c r="B19" s="258"/>
      <c r="C19" s="258" t="s">
        <v>0</v>
      </c>
    </row>
    <row r="20" spans="1:3">
      <c r="A20" s="164" t="s">
        <v>612</v>
      </c>
      <c r="B20" s="258"/>
      <c r="C20" s="258" t="s">
        <v>0</v>
      </c>
    </row>
    <row r="21" spans="1:3">
      <c r="A21" s="164" t="s">
        <v>613</v>
      </c>
      <c r="B21" s="258"/>
      <c r="C21" s="258" t="s">
        <v>0</v>
      </c>
    </row>
    <row r="22" spans="1:3">
      <c r="A22" s="164" t="s">
        <v>614</v>
      </c>
      <c r="B22" s="258"/>
      <c r="C22" s="258" t="s">
        <v>0</v>
      </c>
    </row>
    <row r="23" spans="1:3">
      <c r="A23" s="164" t="s">
        <v>615</v>
      </c>
      <c r="B23" s="258"/>
      <c r="C23" s="258" t="s">
        <v>0</v>
      </c>
    </row>
    <row r="24" spans="1:3">
      <c r="A24" s="164" t="s">
        <v>616</v>
      </c>
      <c r="B24" s="258"/>
      <c r="C24" s="258" t="s">
        <v>0</v>
      </c>
    </row>
    <row r="25" spans="1:3">
      <c r="A25" s="164" t="s">
        <v>617</v>
      </c>
      <c r="B25" s="258"/>
      <c r="C25" s="258" t="s">
        <v>0</v>
      </c>
    </row>
    <row r="26" spans="1:3">
      <c r="A26" s="164" t="s">
        <v>618</v>
      </c>
      <c r="B26" s="258"/>
      <c r="C26" s="258" t="s">
        <v>0</v>
      </c>
    </row>
    <row r="27" spans="1:3">
      <c r="A27" s="164" t="s">
        <v>619</v>
      </c>
      <c r="B27" s="258"/>
      <c r="C27" s="258" t="s">
        <v>0</v>
      </c>
    </row>
    <row r="28" spans="1:3">
      <c r="A28" s="164" t="s">
        <v>620</v>
      </c>
      <c r="B28" s="258"/>
      <c r="C28" s="258" t="s">
        <v>0</v>
      </c>
    </row>
    <row r="29" spans="1:3">
      <c r="A29" s="164" t="s">
        <v>621</v>
      </c>
      <c r="B29" s="258"/>
      <c r="C29" s="258" t="s">
        <v>0</v>
      </c>
    </row>
    <row r="30" spans="1:3">
      <c r="A30" s="165" t="s">
        <v>622</v>
      </c>
      <c r="B30" s="258"/>
    </row>
  </sheetData>
  <sheetProtection sheet="1" objects="1" scenarios="1"/>
  <phoneticPr fontId="6"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P30"/>
  <sheetViews>
    <sheetView topLeftCell="A3" workbookViewId="0">
      <selection activeCell="A3" sqref="A3:O30"/>
    </sheetView>
  </sheetViews>
  <sheetFormatPr defaultRowHeight="15"/>
  <cols>
    <col min="1" max="1" width="20.7109375" style="70" customWidth="1"/>
    <col min="2" max="2" width="37.7109375" style="70" bestFit="1" customWidth="1"/>
    <col min="3" max="3" width="57.7109375" style="71" hidden="1" customWidth="1"/>
    <col min="4" max="6" width="20.7109375" style="70" customWidth="1"/>
    <col min="7" max="7" width="13.28515625" style="70" customWidth="1"/>
    <col min="8" max="8" width="27.7109375" style="103" customWidth="1"/>
    <col min="9" max="9" width="27.85546875" style="104" customWidth="1"/>
    <col min="10" max="10" width="28.7109375" style="104" customWidth="1"/>
    <col min="11" max="11" width="28.28515625" style="104" customWidth="1"/>
    <col min="12" max="12" width="28.140625" style="104" customWidth="1"/>
    <col min="13" max="14" width="27.85546875" style="104" customWidth="1"/>
    <col min="15" max="15" width="27.85546875" style="105" customWidth="1"/>
    <col min="16" max="16" width="27.85546875" style="108" customWidth="1"/>
    <col min="17" max="16384" width="9.140625" style="71"/>
  </cols>
  <sheetData>
    <row r="1" spans="1:16" ht="30">
      <c r="A1" s="121" t="s">
        <v>354</v>
      </c>
      <c r="B1" s="121" t="s">
        <v>381</v>
      </c>
      <c r="C1" s="208"/>
      <c r="D1" s="121" t="s">
        <v>383</v>
      </c>
      <c r="E1" s="122" t="s">
        <v>480</v>
      </c>
      <c r="F1" s="271" t="s">
        <v>807</v>
      </c>
      <c r="G1" s="122" t="s">
        <v>482</v>
      </c>
      <c r="H1" s="120" t="s">
        <v>691</v>
      </c>
      <c r="I1" s="120" t="s">
        <v>835</v>
      </c>
      <c r="J1" s="120" t="s">
        <v>837</v>
      </c>
      <c r="K1" s="120" t="s">
        <v>839</v>
      </c>
      <c r="L1" s="120" t="s">
        <v>384</v>
      </c>
      <c r="M1" s="120" t="s">
        <v>841</v>
      </c>
      <c r="N1" s="13" t="s">
        <v>842</v>
      </c>
      <c r="O1" s="120" t="s">
        <v>385</v>
      </c>
      <c r="P1" s="106"/>
    </row>
    <row r="2" spans="1:16" ht="57">
      <c r="A2" s="121" t="s">
        <v>35</v>
      </c>
      <c r="B2" s="121" t="s">
        <v>36</v>
      </c>
      <c r="C2" s="208"/>
      <c r="D2" s="121" t="s">
        <v>382</v>
      </c>
      <c r="E2" s="121" t="s">
        <v>14</v>
      </c>
      <c r="F2" s="123" t="s">
        <v>871</v>
      </c>
      <c r="G2" s="121" t="s">
        <v>247</v>
      </c>
      <c r="H2" s="121" t="s">
        <v>690</v>
      </c>
      <c r="I2" s="121" t="s">
        <v>834</v>
      </c>
      <c r="J2" s="121" t="s">
        <v>836</v>
      </c>
      <c r="K2" s="121" t="s">
        <v>838</v>
      </c>
      <c r="L2" s="121" t="s">
        <v>240</v>
      </c>
      <c r="M2" s="121" t="s">
        <v>840</v>
      </c>
      <c r="N2" s="190" t="s">
        <v>827</v>
      </c>
      <c r="O2" s="121" t="s">
        <v>255</v>
      </c>
      <c r="P2" s="107"/>
    </row>
    <row r="3" spans="1:16">
      <c r="A3" s="70" t="s">
        <v>623</v>
      </c>
      <c r="B3" s="70" t="s">
        <v>624</v>
      </c>
      <c r="C3" s="71" t="str">
        <f t="shared" ref="C3:C30" si="0">A3&amp;" - "&amp;B3</f>
        <v>Air 航空 - Domestic 国内</v>
      </c>
      <c r="D3" s="259"/>
      <c r="E3" s="259"/>
      <c r="F3" s="181" t="s">
        <v>872</v>
      </c>
      <c r="H3" s="260"/>
      <c r="I3" s="261"/>
      <c r="J3" s="261"/>
      <c r="O3" s="262">
        <v>1</v>
      </c>
      <c r="P3" s="103"/>
    </row>
    <row r="4" spans="1:16">
      <c r="A4" s="70" t="s">
        <v>623</v>
      </c>
      <c r="B4" s="70" t="s">
        <v>625</v>
      </c>
      <c r="C4" s="71" t="str">
        <f t="shared" si="0"/>
        <v>Air 航空 - Long international 国际短途</v>
      </c>
      <c r="D4" s="259"/>
      <c r="E4" s="259"/>
      <c r="F4" s="181" t="s">
        <v>872</v>
      </c>
      <c r="H4" s="260"/>
      <c r="I4" s="261"/>
      <c r="J4" s="261"/>
      <c r="O4" s="262">
        <v>1</v>
      </c>
      <c r="P4" s="103"/>
    </row>
    <row r="5" spans="1:16">
      <c r="A5" s="70" t="s">
        <v>623</v>
      </c>
      <c r="B5" s="70" t="s">
        <v>626</v>
      </c>
      <c r="C5" s="71" t="str">
        <f t="shared" si="0"/>
        <v>Air 航空 - Short international 国际长途</v>
      </c>
      <c r="D5" s="259"/>
      <c r="E5" s="259"/>
      <c r="F5" s="181" t="s">
        <v>872</v>
      </c>
      <c r="H5" s="260"/>
      <c r="I5" s="261"/>
      <c r="J5" s="261"/>
      <c r="O5" s="262">
        <v>1</v>
      </c>
      <c r="P5" s="103"/>
    </row>
    <row r="6" spans="1:16">
      <c r="A6" s="70" t="s">
        <v>627</v>
      </c>
      <c r="B6" s="70" t="s">
        <v>628</v>
      </c>
      <c r="C6" s="71" t="str">
        <f t="shared" si="0"/>
        <v>Maritime shipping 水运 - Bulk carrier 散货船</v>
      </c>
      <c r="D6" s="259"/>
      <c r="E6" s="259"/>
      <c r="F6" s="181" t="s">
        <v>872</v>
      </c>
      <c r="H6" s="260"/>
      <c r="I6" s="261"/>
      <c r="J6" s="261"/>
      <c r="O6" s="262">
        <v>1</v>
      </c>
      <c r="P6" s="103"/>
    </row>
    <row r="7" spans="1:16">
      <c r="A7" s="70" t="s">
        <v>627</v>
      </c>
      <c r="B7" s="70" t="s">
        <v>629</v>
      </c>
      <c r="C7" s="71" t="str">
        <f t="shared" si="0"/>
        <v>Maritime shipping 水运 - Chemical tanker 化学品运输船</v>
      </c>
      <c r="D7" s="259"/>
      <c r="E7" s="259"/>
      <c r="F7" s="181" t="s">
        <v>872</v>
      </c>
      <c r="H7" s="260"/>
      <c r="I7" s="261"/>
      <c r="J7" s="261"/>
      <c r="O7" s="262">
        <v>1</v>
      </c>
      <c r="P7" s="103"/>
    </row>
    <row r="8" spans="1:16">
      <c r="A8" s="70" t="s">
        <v>627</v>
      </c>
      <c r="B8" s="70" t="s">
        <v>630</v>
      </c>
      <c r="C8" s="71" t="str">
        <f t="shared" si="0"/>
        <v>Maritime shipping 水运 - container 集装箱船</v>
      </c>
      <c r="D8" s="259"/>
      <c r="E8" s="259"/>
      <c r="F8" s="181" t="s">
        <v>872</v>
      </c>
      <c r="H8" s="260"/>
      <c r="I8" s="261"/>
      <c r="J8" s="261"/>
      <c r="O8" s="262">
        <v>1</v>
      </c>
      <c r="P8" s="103"/>
    </row>
    <row r="9" spans="1:16">
      <c r="A9" s="70" t="s">
        <v>627</v>
      </c>
      <c r="B9" s="70" t="s">
        <v>631</v>
      </c>
      <c r="C9" s="71" t="str">
        <f t="shared" si="0"/>
        <v>Maritime shipping 水运 - Crude tanker (oil) 原油油轮</v>
      </c>
      <c r="D9" s="259"/>
      <c r="E9" s="259"/>
      <c r="F9" s="181" t="s">
        <v>872</v>
      </c>
      <c r="H9" s="260"/>
      <c r="I9" s="261"/>
      <c r="J9" s="261"/>
      <c r="O9" s="262">
        <v>1</v>
      </c>
      <c r="P9" s="103"/>
    </row>
    <row r="10" spans="1:16">
      <c r="A10" s="70" t="s">
        <v>627</v>
      </c>
      <c r="B10" s="70" t="s">
        <v>632</v>
      </c>
      <c r="C10" s="71" t="str">
        <f t="shared" si="0"/>
        <v>Maritime shipping 水运 - General cargo 一般货物运输船</v>
      </c>
      <c r="D10" s="259"/>
      <c r="E10" s="259"/>
      <c r="F10" s="181" t="s">
        <v>872</v>
      </c>
      <c r="H10" s="260"/>
      <c r="I10" s="261"/>
      <c r="J10" s="261"/>
      <c r="O10" s="262">
        <v>1</v>
      </c>
      <c r="P10" s="103"/>
    </row>
    <row r="11" spans="1:16">
      <c r="A11" s="70" t="s">
        <v>627</v>
      </c>
      <c r="B11" s="70" t="s">
        <v>633</v>
      </c>
      <c r="C11" s="71" t="str">
        <f t="shared" si="0"/>
        <v>Maritime shipping 水运 - Large RoPax ferry 大型RoPax轮渡</v>
      </c>
      <c r="D11" s="259"/>
      <c r="E11" s="259"/>
      <c r="F11" s="181" t="s">
        <v>872</v>
      </c>
      <c r="H11" s="260"/>
      <c r="I11" s="261"/>
      <c r="J11" s="261"/>
      <c r="O11" s="262">
        <v>1</v>
      </c>
      <c r="P11" s="103"/>
    </row>
    <row r="12" spans="1:16">
      <c r="A12" s="70" t="s">
        <v>627</v>
      </c>
      <c r="B12" s="70" t="s">
        <v>634</v>
      </c>
      <c r="C12" s="71" t="str">
        <f t="shared" si="0"/>
        <v>Maritime shipping 水运 - LNG tanker 液化天然气船</v>
      </c>
      <c r="D12" s="259"/>
      <c r="E12" s="259"/>
      <c r="F12" s="181" t="s">
        <v>872</v>
      </c>
      <c r="H12" s="260"/>
      <c r="I12" s="261"/>
      <c r="J12" s="261"/>
      <c r="O12" s="262">
        <v>1</v>
      </c>
      <c r="P12" s="103"/>
    </row>
    <row r="13" spans="1:16">
      <c r="A13" s="70" t="s">
        <v>627</v>
      </c>
      <c r="B13" s="70" t="s">
        <v>635</v>
      </c>
      <c r="C13" s="71" t="str">
        <f t="shared" si="0"/>
        <v>Maritime shipping 水运 - Products tanker 成品油油轮</v>
      </c>
      <c r="D13" s="259"/>
      <c r="E13" s="259"/>
      <c r="F13" s="181" t="s">
        <v>872</v>
      </c>
      <c r="H13" s="260"/>
      <c r="I13" s="261"/>
      <c r="J13" s="261"/>
      <c r="O13" s="262">
        <v>1</v>
      </c>
      <c r="P13" s="103"/>
    </row>
    <row r="14" spans="1:16">
      <c r="A14" s="70" t="s">
        <v>627</v>
      </c>
      <c r="B14" s="70" t="s">
        <v>636</v>
      </c>
      <c r="C14" s="71" t="str">
        <f t="shared" si="0"/>
        <v>Maritime shipping 水运 - Refrigerated cargo 冷冻运输船</v>
      </c>
      <c r="D14" s="259"/>
      <c r="E14" s="259"/>
      <c r="F14" s="181" t="s">
        <v>872</v>
      </c>
      <c r="H14" s="260"/>
      <c r="I14" s="261"/>
      <c r="J14" s="261"/>
      <c r="O14" s="262">
        <v>1</v>
      </c>
      <c r="P14" s="103"/>
    </row>
    <row r="15" spans="1:16">
      <c r="A15" s="70" t="s">
        <v>627</v>
      </c>
      <c r="B15" s="70" t="s">
        <v>637</v>
      </c>
      <c r="C15" s="71" t="str">
        <f t="shared" si="0"/>
        <v>Maritime shipping 水运 - Ro-Ro ferry 滚装轮渡</v>
      </c>
      <c r="D15" s="259"/>
      <c r="E15" s="259"/>
      <c r="F15" s="181" t="s">
        <v>872</v>
      </c>
      <c r="H15" s="260"/>
      <c r="I15" s="261"/>
      <c r="J15" s="261"/>
      <c r="O15" s="262">
        <v>1</v>
      </c>
      <c r="P15" s="103"/>
    </row>
    <row r="16" spans="1:16">
      <c r="A16" s="70" t="s">
        <v>627</v>
      </c>
      <c r="B16" s="70" t="s">
        <v>638</v>
      </c>
      <c r="C16" s="71" t="str">
        <f t="shared" si="0"/>
        <v>Maritime shipping 水运 - Vehhicle transport 汽车运输船</v>
      </c>
      <c r="D16" s="259"/>
      <c r="E16" s="259"/>
      <c r="F16" s="181" t="s">
        <v>872</v>
      </c>
      <c r="H16" s="260"/>
      <c r="I16" s="261"/>
      <c r="J16" s="261"/>
      <c r="O16" s="262">
        <v>1</v>
      </c>
      <c r="P16" s="103"/>
    </row>
    <row r="17" spans="1:16">
      <c r="A17" s="70" t="s">
        <v>639</v>
      </c>
      <c r="B17" s="70" t="s">
        <v>640</v>
      </c>
      <c r="C17" s="71" t="str">
        <f t="shared" si="0"/>
        <v>Railway 铁路 - Train 火车</v>
      </c>
      <c r="D17" s="259"/>
      <c r="E17" s="259"/>
      <c r="F17" s="181" t="s">
        <v>872</v>
      </c>
      <c r="H17" s="260"/>
      <c r="I17" s="261"/>
      <c r="J17" s="261"/>
      <c r="O17" s="262">
        <v>1</v>
      </c>
      <c r="P17" s="103"/>
    </row>
    <row r="18" spans="1:16">
      <c r="A18" s="70" t="s">
        <v>641</v>
      </c>
      <c r="B18" s="70" t="s">
        <v>642</v>
      </c>
      <c r="C18" s="71" t="str">
        <f t="shared" si="0"/>
        <v>Road 公路 - CNG van, up to 3.5 tonne 混和天然气轻型商务车，小于3.5吨</v>
      </c>
      <c r="D18" s="259"/>
      <c r="E18" s="259"/>
      <c r="F18" s="181" t="s">
        <v>872</v>
      </c>
      <c r="H18" s="260"/>
      <c r="I18" s="261"/>
      <c r="J18" s="261"/>
      <c r="O18" s="262">
        <v>1</v>
      </c>
      <c r="P18" s="103"/>
    </row>
    <row r="19" spans="1:16">
      <c r="A19" s="70" t="s">
        <v>641</v>
      </c>
      <c r="B19" s="70" t="s">
        <v>643</v>
      </c>
      <c r="C19" s="71" t="str">
        <f t="shared" si="0"/>
        <v>Road 公路 - Diesel HGV,Articulated, 3.5 to 33 tonne 柴油载重车，带拖车，3.5-33吨</v>
      </c>
      <c r="D19" s="259"/>
      <c r="E19" s="259"/>
      <c r="F19" s="181" t="s">
        <v>872</v>
      </c>
      <c r="H19" s="260"/>
      <c r="I19" s="261"/>
      <c r="J19" s="261"/>
      <c r="O19" s="262">
        <v>1</v>
      </c>
      <c r="P19" s="103"/>
    </row>
    <row r="20" spans="1:16">
      <c r="A20" s="70" t="s">
        <v>641</v>
      </c>
      <c r="B20" s="70" t="s">
        <v>644</v>
      </c>
      <c r="C20" s="71" t="str">
        <f t="shared" si="0"/>
        <v>Road 公路 - Diesel HGV,Articulated, above 33 tonne 柴油载重车，带拖车，大于33吨</v>
      </c>
      <c r="D20" s="259"/>
      <c r="E20" s="259"/>
      <c r="F20" s="181" t="s">
        <v>872</v>
      </c>
      <c r="H20" s="260"/>
      <c r="I20" s="261"/>
      <c r="J20" s="261"/>
      <c r="O20" s="262">
        <v>1</v>
      </c>
      <c r="P20" s="103"/>
    </row>
    <row r="21" spans="1:16">
      <c r="A21" s="70" t="s">
        <v>641</v>
      </c>
      <c r="B21" s="70" t="s">
        <v>645</v>
      </c>
      <c r="C21" s="71" t="str">
        <f t="shared" si="0"/>
        <v>Road 公路 - Diesel HGV,Rigid, 3.5 to 7.5 tonne 柴油载重车，单车，3.5-7.5吨</v>
      </c>
      <c r="D21" s="259"/>
      <c r="E21" s="259"/>
      <c r="F21" s="181" t="s">
        <v>872</v>
      </c>
      <c r="H21" s="260"/>
      <c r="I21" s="261"/>
      <c r="J21" s="261"/>
      <c r="O21" s="262">
        <v>1</v>
      </c>
      <c r="P21" s="103"/>
    </row>
    <row r="22" spans="1:16">
      <c r="A22" s="70" t="s">
        <v>641</v>
      </c>
      <c r="B22" s="70" t="s">
        <v>646</v>
      </c>
      <c r="C22" s="71" t="str">
        <f t="shared" si="0"/>
        <v>Road 公路 - Diesel HGV,Rigid, 7.5 to 17 tonne 柴油载重车，单车，7.5-17吨</v>
      </c>
      <c r="D22" s="259"/>
      <c r="E22" s="259"/>
      <c r="F22" s="181" t="s">
        <v>872</v>
      </c>
      <c r="H22" s="260"/>
      <c r="I22" s="261"/>
      <c r="J22" s="261"/>
      <c r="O22" s="262">
        <v>1</v>
      </c>
      <c r="P22" s="103"/>
    </row>
    <row r="23" spans="1:16">
      <c r="A23" s="70" t="s">
        <v>641</v>
      </c>
      <c r="B23" s="70" t="s">
        <v>647</v>
      </c>
      <c r="C23" s="71" t="str">
        <f t="shared" si="0"/>
        <v>Road 公路 - Diesel HGV,Rigid, above 17 tonne 柴油载重车，单车，大于17吨</v>
      </c>
      <c r="D23" s="259"/>
      <c r="E23" s="259"/>
      <c r="F23" s="181" t="s">
        <v>872</v>
      </c>
      <c r="H23" s="260"/>
      <c r="I23" s="261"/>
      <c r="J23" s="261"/>
      <c r="O23" s="262">
        <v>1</v>
      </c>
      <c r="P23" s="103"/>
    </row>
    <row r="24" spans="1:16">
      <c r="A24" s="70" t="s">
        <v>641</v>
      </c>
      <c r="B24" s="70" t="s">
        <v>648</v>
      </c>
      <c r="C24" s="71" t="str">
        <f t="shared" si="0"/>
        <v>Road 公路 - Diesel van (Class I), up to 1.305 tonne 柴油轻型商务车（I级），小于1.305吨</v>
      </c>
      <c r="D24" s="259"/>
      <c r="E24" s="259"/>
      <c r="F24" s="181" t="s">
        <v>872</v>
      </c>
      <c r="H24" s="260"/>
      <c r="I24" s="261"/>
      <c r="J24" s="261"/>
      <c r="O24" s="262">
        <v>1</v>
      </c>
      <c r="P24" s="103"/>
    </row>
    <row r="25" spans="1:16">
      <c r="A25" s="70" t="s">
        <v>641</v>
      </c>
      <c r="B25" s="70" t="s">
        <v>649</v>
      </c>
      <c r="C25" s="71" t="str">
        <f t="shared" si="0"/>
        <v>Road 公路 - Diesel van (Class II), 1.305 to 1.74 tonne 柴油轻型商务车（II级），1.305-1.74吨</v>
      </c>
      <c r="D25" s="259"/>
      <c r="E25" s="259"/>
      <c r="F25" s="181" t="s">
        <v>872</v>
      </c>
      <c r="H25" s="260"/>
      <c r="I25" s="261"/>
      <c r="J25" s="261"/>
      <c r="O25" s="262">
        <v>1</v>
      </c>
      <c r="P25" s="103"/>
    </row>
    <row r="26" spans="1:16">
      <c r="A26" s="70" t="s">
        <v>641</v>
      </c>
      <c r="B26" s="70" t="s">
        <v>650</v>
      </c>
      <c r="C26" s="71" t="str">
        <f t="shared" si="0"/>
        <v>Road 公路 - Diesel van (Class III), 1.74 to 3.5 tonne 柴油轻型商务车（III级），1.74-3.5吨</v>
      </c>
      <c r="D26" s="259"/>
      <c r="E26" s="259"/>
      <c r="F26" s="181" t="s">
        <v>872</v>
      </c>
      <c r="H26" s="260"/>
      <c r="I26" s="261"/>
      <c r="J26" s="261"/>
      <c r="O26" s="262">
        <v>1</v>
      </c>
      <c r="P26" s="103"/>
    </row>
    <row r="27" spans="1:16">
      <c r="A27" s="70" t="s">
        <v>641</v>
      </c>
      <c r="B27" s="70" t="s">
        <v>651</v>
      </c>
      <c r="C27" s="71" t="str">
        <f t="shared" si="0"/>
        <v>Road 公路 - LPG van, up to 3.5 tonne 液化石油气轻型商务车，小于3.5吨</v>
      </c>
      <c r="D27" s="259"/>
      <c r="E27" s="259"/>
      <c r="F27" s="181" t="s">
        <v>872</v>
      </c>
      <c r="H27" s="260"/>
      <c r="I27" s="261"/>
      <c r="J27" s="261"/>
      <c r="O27" s="262">
        <v>1</v>
      </c>
      <c r="P27" s="103"/>
    </row>
    <row r="28" spans="1:16">
      <c r="A28" s="70" t="s">
        <v>641</v>
      </c>
      <c r="B28" s="70" t="s">
        <v>652</v>
      </c>
      <c r="C28" s="71" t="str">
        <f t="shared" si="0"/>
        <v>Road 公路 - Petrol van (Class I), up to 1.305 tonne 汽油轻型商务车（I级），小于1.305吨</v>
      </c>
      <c r="D28" s="259"/>
      <c r="E28" s="259"/>
      <c r="F28" s="181" t="s">
        <v>872</v>
      </c>
      <c r="H28" s="260"/>
      <c r="I28" s="261"/>
      <c r="J28" s="261"/>
      <c r="O28" s="262">
        <v>1</v>
      </c>
      <c r="P28" s="103"/>
    </row>
    <row r="29" spans="1:16">
      <c r="A29" s="70" t="s">
        <v>641</v>
      </c>
      <c r="B29" s="70" t="s">
        <v>653</v>
      </c>
      <c r="C29" s="71" t="str">
        <f t="shared" si="0"/>
        <v>Road 公路 - Petrol van (Class II), 1.305 to 1.74 tonne 汽油轻型商务车（II级），1.305-1.74吨</v>
      </c>
      <c r="D29" s="259"/>
      <c r="E29" s="259"/>
      <c r="F29" s="181" t="s">
        <v>872</v>
      </c>
      <c r="H29" s="260"/>
      <c r="I29" s="261"/>
      <c r="J29" s="261"/>
      <c r="O29" s="262">
        <v>1</v>
      </c>
      <c r="P29" s="103"/>
    </row>
    <row r="30" spans="1:16">
      <c r="A30" s="70" t="s">
        <v>641</v>
      </c>
      <c r="B30" s="70" t="s">
        <v>654</v>
      </c>
      <c r="C30" s="71" t="str">
        <f t="shared" si="0"/>
        <v>Road 公路 - Petrol van (Class III), 1.74 to 3.5 tonne 汽油轻型商务车（III级），1.74-3.5吨</v>
      </c>
      <c r="D30" s="259"/>
      <c r="E30" s="259"/>
      <c r="F30" s="181" t="s">
        <v>872</v>
      </c>
      <c r="H30" s="260"/>
      <c r="I30" s="261"/>
      <c r="J30" s="261"/>
      <c r="O30" s="262">
        <v>1</v>
      </c>
      <c r="P30" s="103"/>
    </row>
  </sheetData>
  <sheetProtection sheet="1" objects="1" scenarios="1"/>
  <phoneticPr fontId="6" type="noConversion"/>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O31"/>
  <sheetViews>
    <sheetView topLeftCell="D12" workbookViewId="0">
      <selection activeCell="A3" sqref="A3:O31"/>
    </sheetView>
  </sheetViews>
  <sheetFormatPr defaultRowHeight="15"/>
  <cols>
    <col min="1" max="2" width="20.7109375" style="70" customWidth="1"/>
    <col min="3" max="3" width="40.7109375" style="71" hidden="1" customWidth="1"/>
    <col min="4" max="6" width="20.7109375" style="70" customWidth="1"/>
    <col min="7" max="7" width="20.28515625" style="70" customWidth="1"/>
    <col min="8" max="8" width="27.7109375" style="103" customWidth="1"/>
    <col min="9" max="9" width="27.85546875" style="104" customWidth="1"/>
    <col min="10" max="10" width="28.7109375" style="104" customWidth="1"/>
    <col min="11" max="11" width="28.28515625" style="104" customWidth="1"/>
    <col min="12" max="12" width="28.140625" style="104" customWidth="1"/>
    <col min="13" max="14" width="27.85546875" style="104" customWidth="1"/>
    <col min="15" max="15" width="27.85546875" style="105" customWidth="1"/>
    <col min="16" max="16384" width="9.140625" style="71"/>
  </cols>
  <sheetData>
    <row r="1" spans="1:15" ht="42">
      <c r="A1" s="121" t="s">
        <v>354</v>
      </c>
      <c r="B1" s="121" t="s">
        <v>462</v>
      </c>
      <c r="C1" s="208"/>
      <c r="D1" s="121" t="s">
        <v>752</v>
      </c>
      <c r="E1" s="123" t="s">
        <v>480</v>
      </c>
      <c r="F1" s="271" t="s">
        <v>807</v>
      </c>
      <c r="G1" s="123" t="s">
        <v>483</v>
      </c>
      <c r="H1" s="121" t="s">
        <v>689</v>
      </c>
      <c r="I1" s="121" t="s">
        <v>844</v>
      </c>
      <c r="J1" s="121" t="s">
        <v>846</v>
      </c>
      <c r="K1" s="121" t="s">
        <v>847</v>
      </c>
      <c r="L1" s="121" t="s">
        <v>849</v>
      </c>
      <c r="M1" s="121" t="s">
        <v>851</v>
      </c>
      <c r="N1" s="13" t="s">
        <v>842</v>
      </c>
      <c r="O1" s="121" t="s">
        <v>357</v>
      </c>
    </row>
    <row r="2" spans="1:15" ht="69">
      <c r="A2" s="121" t="s">
        <v>35</v>
      </c>
      <c r="B2" s="121" t="s">
        <v>36</v>
      </c>
      <c r="C2" s="208"/>
      <c r="D2" s="121" t="s">
        <v>355</v>
      </c>
      <c r="E2" s="121" t="s">
        <v>14</v>
      </c>
      <c r="F2" s="123" t="s">
        <v>871</v>
      </c>
      <c r="G2" s="121" t="s">
        <v>246</v>
      </c>
      <c r="H2" s="121" t="s">
        <v>688</v>
      </c>
      <c r="I2" s="121" t="s">
        <v>843</v>
      </c>
      <c r="J2" s="121" t="s">
        <v>845</v>
      </c>
      <c r="K2" s="121" t="s">
        <v>848</v>
      </c>
      <c r="L2" s="121" t="s">
        <v>850</v>
      </c>
      <c r="M2" s="121" t="s">
        <v>852</v>
      </c>
      <c r="N2" s="190" t="s">
        <v>827</v>
      </c>
      <c r="O2" s="121" t="s">
        <v>356</v>
      </c>
    </row>
    <row r="3" spans="1:15">
      <c r="A3" s="70" t="s">
        <v>623</v>
      </c>
      <c r="B3" s="70" t="s">
        <v>655</v>
      </c>
      <c r="C3" s="71" t="str">
        <f t="shared" ref="C3:C31" si="0">A3&amp;" - "&amp;B3</f>
        <v>Air 航空 - Domestic, average 国内，平均</v>
      </c>
      <c r="D3" s="263"/>
      <c r="E3" s="263"/>
      <c r="F3" s="181" t="s">
        <v>872</v>
      </c>
      <c r="G3" s="166"/>
      <c r="H3" s="264"/>
      <c r="I3" s="265"/>
      <c r="J3" s="265"/>
      <c r="O3" s="266">
        <v>1</v>
      </c>
    </row>
    <row r="4" spans="1:15">
      <c r="A4" s="70" t="s">
        <v>623</v>
      </c>
      <c r="B4" s="70" t="s">
        <v>656</v>
      </c>
      <c r="C4" s="71" t="str">
        <f t="shared" si="0"/>
        <v>Air 航空 - Long international, Business class 国际长途，商务舱</v>
      </c>
      <c r="D4" s="263"/>
      <c r="E4" s="263"/>
      <c r="F4" s="181" t="s">
        <v>872</v>
      </c>
      <c r="G4" s="167"/>
      <c r="H4" s="264"/>
      <c r="I4" s="265"/>
      <c r="J4" s="265"/>
      <c r="O4" s="266">
        <v>1</v>
      </c>
    </row>
    <row r="5" spans="1:15">
      <c r="A5" s="70" t="s">
        <v>623</v>
      </c>
      <c r="B5" s="70" t="s">
        <v>657</v>
      </c>
      <c r="C5" s="71" t="str">
        <f t="shared" si="0"/>
        <v>Air 航空 - Long international, Economy class 国际长途，经济舱</v>
      </c>
      <c r="D5" s="263"/>
      <c r="E5" s="263"/>
      <c r="F5" s="181" t="s">
        <v>872</v>
      </c>
      <c r="G5" s="167"/>
      <c r="H5" s="264"/>
      <c r="I5" s="265"/>
      <c r="J5" s="265"/>
      <c r="O5" s="266">
        <v>1</v>
      </c>
    </row>
    <row r="6" spans="1:15">
      <c r="A6" s="70" t="s">
        <v>623</v>
      </c>
      <c r="B6" s="70" t="s">
        <v>658</v>
      </c>
      <c r="C6" s="71" t="str">
        <f t="shared" si="0"/>
        <v>Air 航空 - Long international, First class 国际长途，头等舱</v>
      </c>
      <c r="D6" s="263"/>
      <c r="E6" s="263"/>
      <c r="F6" s="181" t="s">
        <v>872</v>
      </c>
      <c r="G6" s="167"/>
      <c r="H6" s="264"/>
      <c r="I6" s="265"/>
      <c r="J6" s="265"/>
      <c r="O6" s="266">
        <v>1</v>
      </c>
    </row>
    <row r="7" spans="1:15">
      <c r="A7" s="70" t="s">
        <v>623</v>
      </c>
      <c r="B7" s="70" t="s">
        <v>659</v>
      </c>
      <c r="C7" s="71" t="str">
        <f t="shared" si="0"/>
        <v>Air 航空 - Short international, Business class 国际短途，商务舱</v>
      </c>
      <c r="D7" s="263"/>
      <c r="E7" s="263"/>
      <c r="F7" s="181" t="s">
        <v>872</v>
      </c>
      <c r="G7" s="167"/>
      <c r="H7" s="264"/>
      <c r="I7" s="265"/>
      <c r="J7" s="265"/>
      <c r="O7" s="266">
        <v>1</v>
      </c>
    </row>
    <row r="8" spans="1:15">
      <c r="A8" s="70" t="s">
        <v>623</v>
      </c>
      <c r="B8" s="70" t="s">
        <v>660</v>
      </c>
      <c r="C8" s="71" t="str">
        <f t="shared" si="0"/>
        <v>Air 航空 - Short international, Economy class 国际短途，经济舱</v>
      </c>
      <c r="D8" s="263"/>
      <c r="E8" s="263"/>
      <c r="F8" s="181" t="s">
        <v>872</v>
      </c>
      <c r="G8" s="167"/>
      <c r="H8" s="264"/>
      <c r="I8" s="265"/>
      <c r="J8" s="265"/>
      <c r="O8" s="266">
        <v>1</v>
      </c>
    </row>
    <row r="9" spans="1:15">
      <c r="A9" s="70" t="s">
        <v>639</v>
      </c>
      <c r="B9" s="70" t="s">
        <v>640</v>
      </c>
      <c r="C9" s="71" t="str">
        <f t="shared" si="0"/>
        <v>Railway 铁路 - Train 火车</v>
      </c>
      <c r="D9" s="263"/>
      <c r="E9" s="263"/>
      <c r="F9" s="181" t="s">
        <v>872</v>
      </c>
      <c r="G9" s="167"/>
      <c r="H9" s="264"/>
      <c r="I9" s="265"/>
      <c r="J9" s="265"/>
      <c r="O9" s="266">
        <v>1</v>
      </c>
    </row>
    <row r="10" spans="1:15">
      <c r="A10" s="70" t="s">
        <v>641</v>
      </c>
      <c r="B10" s="70" t="s">
        <v>661</v>
      </c>
      <c r="C10" s="71" t="str">
        <f t="shared" si="0"/>
        <v>Road 公路 - Average CNG car 混和天然气轿车，平均</v>
      </c>
      <c r="D10" s="263"/>
      <c r="E10" s="263"/>
      <c r="F10" s="181" t="s">
        <v>872</v>
      </c>
      <c r="G10" s="167"/>
      <c r="H10" s="264"/>
      <c r="I10" s="265"/>
      <c r="J10" s="265"/>
      <c r="O10" s="266">
        <v>1</v>
      </c>
    </row>
    <row r="11" spans="1:15">
      <c r="A11" s="70" t="s">
        <v>641</v>
      </c>
      <c r="B11" s="70" t="s">
        <v>662</v>
      </c>
      <c r="C11" s="71" t="str">
        <f t="shared" si="0"/>
        <v>Road 公路 - Average LPG car 液化石油气轿车，平均</v>
      </c>
      <c r="D11" s="263"/>
      <c r="E11" s="263"/>
      <c r="F11" s="181" t="s">
        <v>872</v>
      </c>
      <c r="G11" s="167"/>
      <c r="H11" s="264"/>
      <c r="I11" s="265"/>
      <c r="J11" s="265"/>
      <c r="O11" s="266">
        <v>1</v>
      </c>
    </row>
    <row r="12" spans="1:15">
      <c r="A12" s="70" t="s">
        <v>641</v>
      </c>
      <c r="B12" s="70" t="s">
        <v>663</v>
      </c>
      <c r="C12" s="71" t="str">
        <f t="shared" si="0"/>
        <v>Road 公路 - Average petrol hybrid car 汽油混和动力轿车，平均</v>
      </c>
      <c r="D12" s="263"/>
      <c r="E12" s="263"/>
      <c r="F12" s="181" t="s">
        <v>872</v>
      </c>
      <c r="G12" s="167"/>
      <c r="H12" s="264"/>
      <c r="I12" s="265"/>
      <c r="J12" s="265"/>
      <c r="O12" s="266">
        <v>1</v>
      </c>
    </row>
    <row r="13" spans="1:15">
      <c r="A13" s="70" t="s">
        <v>641</v>
      </c>
      <c r="B13" s="70" t="s">
        <v>664</v>
      </c>
      <c r="C13" s="71" t="str">
        <f t="shared" si="0"/>
        <v>Road 公路 - Bus 公共汽车</v>
      </c>
      <c r="D13" s="263"/>
      <c r="E13" s="263"/>
      <c r="F13" s="181" t="s">
        <v>872</v>
      </c>
      <c r="G13" s="167"/>
      <c r="H13" s="264"/>
      <c r="I13" s="265"/>
      <c r="J13" s="265"/>
      <c r="O13" s="266">
        <v>1</v>
      </c>
    </row>
    <row r="14" spans="1:15">
      <c r="A14" s="70" t="s">
        <v>641</v>
      </c>
      <c r="B14" s="70" t="s">
        <v>665</v>
      </c>
      <c r="C14" s="71" t="str">
        <f t="shared" si="0"/>
        <v>Road 公路 - CNG van up to 3.5 tonne 混和天然气轻型商务车，小于3.5吨</v>
      </c>
      <c r="D14" s="263"/>
      <c r="E14" s="263"/>
      <c r="F14" s="181" t="s">
        <v>872</v>
      </c>
      <c r="G14" s="167"/>
      <c r="H14" s="264"/>
      <c r="I14" s="265"/>
      <c r="J14" s="265"/>
      <c r="O14" s="266">
        <v>1</v>
      </c>
    </row>
    <row r="15" spans="1:15">
      <c r="A15" s="70" t="s">
        <v>641</v>
      </c>
      <c r="B15" s="70" t="s">
        <v>648</v>
      </c>
      <c r="C15" s="71" t="str">
        <f t="shared" si="0"/>
        <v>Road 公路 - Diesel van (Class I), up to 1.305 tonne 柴油轻型商务车（I级），小于1.305吨</v>
      </c>
      <c r="D15" s="263"/>
      <c r="E15" s="263"/>
      <c r="F15" s="181" t="s">
        <v>872</v>
      </c>
      <c r="G15" s="167"/>
      <c r="H15" s="264"/>
      <c r="I15" s="265"/>
      <c r="J15" s="265"/>
      <c r="O15" s="266">
        <v>1</v>
      </c>
    </row>
    <row r="16" spans="1:15">
      <c r="A16" s="70" t="s">
        <v>641</v>
      </c>
      <c r="B16" s="70" t="s">
        <v>649</v>
      </c>
      <c r="C16" s="71" t="str">
        <f t="shared" si="0"/>
        <v>Road 公路 - Diesel van (Class II), 1.305 to 1.74 tonne 柴油轻型商务车（II级），1.305-1.74吨</v>
      </c>
      <c r="D16" s="263"/>
      <c r="E16" s="263"/>
      <c r="F16" s="181" t="s">
        <v>872</v>
      </c>
      <c r="G16" s="167"/>
      <c r="H16" s="264"/>
      <c r="I16" s="265"/>
      <c r="J16" s="265"/>
      <c r="O16" s="266">
        <v>1</v>
      </c>
    </row>
    <row r="17" spans="1:15">
      <c r="A17" s="70" t="s">
        <v>641</v>
      </c>
      <c r="B17" s="70" t="s">
        <v>650</v>
      </c>
      <c r="C17" s="71" t="str">
        <f t="shared" si="0"/>
        <v>Road 公路 - Diesel van (Class III), 1.74 to 3.5 tonne 柴油轻型商务车（III级），1.74-3.5吨</v>
      </c>
      <c r="D17" s="263"/>
      <c r="E17" s="263"/>
      <c r="F17" s="181" t="s">
        <v>872</v>
      </c>
      <c r="G17" s="167"/>
      <c r="H17" s="264"/>
      <c r="I17" s="265"/>
      <c r="J17" s="265"/>
      <c r="O17" s="266">
        <v>1</v>
      </c>
    </row>
    <row r="18" spans="1:15">
      <c r="A18" s="70" t="s">
        <v>641</v>
      </c>
      <c r="B18" s="70" t="s">
        <v>666</v>
      </c>
      <c r="C18" s="71" t="str">
        <f t="shared" si="0"/>
        <v>Road 公路 - Diesel van up to 3.5 tonne 柴油轻型商务车，平均，小于3.5吨</v>
      </c>
      <c r="D18" s="263"/>
      <c r="E18" s="263"/>
      <c r="F18" s="181" t="s">
        <v>872</v>
      </c>
      <c r="G18" s="167"/>
      <c r="H18" s="264"/>
      <c r="I18" s="265"/>
      <c r="J18" s="265"/>
      <c r="O18" s="266">
        <v>1</v>
      </c>
    </row>
    <row r="19" spans="1:15">
      <c r="A19" s="70" t="s">
        <v>641</v>
      </c>
      <c r="B19" s="70" t="s">
        <v>667</v>
      </c>
      <c r="C19" s="71" t="str">
        <f t="shared" si="0"/>
        <v>Road 公路 - Large diesel car, over 2.0 litre 柴油轿车，大于2.0升</v>
      </c>
      <c r="D19" s="263"/>
      <c r="E19" s="263"/>
      <c r="F19" s="181" t="s">
        <v>872</v>
      </c>
      <c r="G19" s="167"/>
      <c r="H19" s="264"/>
      <c r="I19" s="265"/>
      <c r="J19" s="265"/>
      <c r="O19" s="266">
        <v>1</v>
      </c>
    </row>
    <row r="20" spans="1:15">
      <c r="A20" s="70" t="s">
        <v>641</v>
      </c>
      <c r="B20" s="70" t="s">
        <v>668</v>
      </c>
      <c r="C20" s="71" t="str">
        <f t="shared" si="0"/>
        <v>Road 公路 - Large petrol car, above 2.0 litres 汽油轿车，大于2.0升</v>
      </c>
      <c r="D20" s="263"/>
      <c r="E20" s="263"/>
      <c r="F20" s="181" t="s">
        <v>872</v>
      </c>
      <c r="G20" s="167"/>
      <c r="H20" s="264"/>
      <c r="I20" s="265"/>
      <c r="J20" s="265"/>
      <c r="O20" s="266">
        <v>1</v>
      </c>
    </row>
    <row r="21" spans="1:15">
      <c r="A21" s="70" t="s">
        <v>641</v>
      </c>
      <c r="B21" s="70" t="s">
        <v>669</v>
      </c>
      <c r="C21" s="71" t="str">
        <f t="shared" si="0"/>
        <v>Road 公路 - LPG van up to 3.5 tonne 液化石油气轻型商务车，平均，小于3.5吨</v>
      </c>
      <c r="D21" s="263"/>
      <c r="E21" s="263"/>
      <c r="F21" s="181" t="s">
        <v>872</v>
      </c>
      <c r="G21" s="167"/>
      <c r="H21" s="264"/>
      <c r="I21" s="265"/>
      <c r="J21" s="265"/>
      <c r="O21" s="266">
        <v>1</v>
      </c>
    </row>
    <row r="22" spans="1:15">
      <c r="A22" s="70" t="s">
        <v>641</v>
      </c>
      <c r="B22" s="70" t="s">
        <v>670</v>
      </c>
      <c r="C22" s="71" t="str">
        <f t="shared" si="0"/>
        <v>Road 公路 - Medium diesel car, from 1.7 to 2.0 litre 柴油轿车，1.7-2.0升</v>
      </c>
      <c r="D22" s="263"/>
      <c r="E22" s="263"/>
      <c r="F22" s="181" t="s">
        <v>872</v>
      </c>
      <c r="G22" s="167"/>
      <c r="H22" s="264"/>
      <c r="I22" s="265"/>
      <c r="J22" s="265"/>
      <c r="O22" s="266">
        <v>1</v>
      </c>
    </row>
    <row r="23" spans="1:15">
      <c r="A23" s="70" t="s">
        <v>641</v>
      </c>
      <c r="B23" s="70" t="s">
        <v>671</v>
      </c>
      <c r="C23" s="71" t="str">
        <f t="shared" si="0"/>
        <v>Road 公路 - Medium petrol car, from 1.4-2.0 litres 汽油轿车，1.4-2.0升</v>
      </c>
      <c r="D23" s="263"/>
      <c r="E23" s="263"/>
      <c r="F23" s="181" t="s">
        <v>872</v>
      </c>
      <c r="G23" s="167"/>
      <c r="H23" s="264"/>
      <c r="I23" s="265"/>
      <c r="J23" s="265"/>
      <c r="O23" s="266">
        <v>1</v>
      </c>
    </row>
    <row r="24" spans="1:15">
      <c r="A24" s="70" t="s">
        <v>641</v>
      </c>
      <c r="B24" s="70" t="s">
        <v>652</v>
      </c>
      <c r="C24" s="71" t="str">
        <f t="shared" si="0"/>
        <v>Road 公路 - Petrol van (Class I), up to 1.305 tonne 汽油轻型商务车（I级），小于1.305吨</v>
      </c>
      <c r="D24" s="263"/>
      <c r="E24" s="263"/>
      <c r="F24" s="181" t="s">
        <v>872</v>
      </c>
      <c r="G24" s="167"/>
      <c r="H24" s="264"/>
      <c r="I24" s="265"/>
      <c r="J24" s="265"/>
      <c r="O24" s="266">
        <v>1</v>
      </c>
    </row>
    <row r="25" spans="1:15">
      <c r="A25" s="70" t="s">
        <v>641</v>
      </c>
      <c r="B25" s="70" t="s">
        <v>672</v>
      </c>
      <c r="C25" s="71" t="str">
        <f t="shared" si="0"/>
        <v>Road 公路 - Petrol van (Class II), 1.305 to 1.74 tonne 汽油轻型商务车（II级），1.305-1.74吨</v>
      </c>
      <c r="D25" s="263"/>
      <c r="E25" s="263"/>
      <c r="F25" s="181" t="s">
        <v>872</v>
      </c>
      <c r="G25" s="167"/>
      <c r="H25" s="264"/>
      <c r="I25" s="265"/>
      <c r="J25" s="265"/>
      <c r="O25" s="266">
        <v>1</v>
      </c>
    </row>
    <row r="26" spans="1:15">
      <c r="A26" s="70" t="s">
        <v>641</v>
      </c>
      <c r="B26" s="70" t="s">
        <v>673</v>
      </c>
      <c r="C26" s="71" t="str">
        <f t="shared" si="0"/>
        <v>Road 公路 - Petrol van (Class III), 1.74 to 3.5 tonne 汽油轻型商务车（III级），1.74-3.5吨</v>
      </c>
      <c r="D26" s="263"/>
      <c r="E26" s="263"/>
      <c r="F26" s="181" t="s">
        <v>872</v>
      </c>
      <c r="G26" s="167"/>
      <c r="H26" s="264"/>
      <c r="I26" s="265"/>
      <c r="J26" s="265"/>
      <c r="O26" s="266">
        <v>1</v>
      </c>
    </row>
    <row r="27" spans="1:15">
      <c r="A27" s="70" t="s">
        <v>641</v>
      </c>
      <c r="B27" s="70" t="s">
        <v>674</v>
      </c>
      <c r="C27" s="71" t="str">
        <f t="shared" si="0"/>
        <v>Road 公路 - Petrol van up to 3.5 tonne 汽油轻型商务车，平均，小于3.5吨</v>
      </c>
      <c r="D27" s="263"/>
      <c r="E27" s="263"/>
      <c r="F27" s="181" t="s">
        <v>872</v>
      </c>
      <c r="G27" s="167"/>
      <c r="H27" s="264"/>
      <c r="I27" s="265"/>
      <c r="J27" s="265"/>
      <c r="O27" s="266">
        <v>1</v>
      </c>
    </row>
    <row r="28" spans="1:15">
      <c r="A28" s="70" t="s">
        <v>641</v>
      </c>
      <c r="B28" s="70" t="s">
        <v>675</v>
      </c>
      <c r="C28" s="71" t="str">
        <f t="shared" si="0"/>
        <v>Road 公路 - Small diesel car, up to 1.7 litre 柴油轿车，小于1.7升</v>
      </c>
      <c r="D28" s="263"/>
      <c r="E28" s="263"/>
      <c r="F28" s="181" t="s">
        <v>872</v>
      </c>
      <c r="G28" s="167"/>
      <c r="H28" s="264"/>
      <c r="I28" s="265"/>
      <c r="J28" s="265"/>
      <c r="O28" s="266">
        <v>1</v>
      </c>
    </row>
    <row r="29" spans="1:15">
      <c r="A29" s="70" t="s">
        <v>641</v>
      </c>
      <c r="B29" s="70" t="s">
        <v>676</v>
      </c>
      <c r="C29" s="71" t="str">
        <f t="shared" si="0"/>
        <v>Road 公路 - Small petrol car, up to 1.4 litre engine 汽油轿车，小于1.4升</v>
      </c>
      <c r="D29" s="263"/>
      <c r="E29" s="263"/>
      <c r="F29" s="181" t="s">
        <v>872</v>
      </c>
      <c r="G29" s="167"/>
      <c r="H29" s="264"/>
      <c r="I29" s="265"/>
      <c r="J29" s="265"/>
      <c r="O29" s="266">
        <v>1</v>
      </c>
    </row>
    <row r="30" spans="1:15">
      <c r="A30" s="70" t="s">
        <v>641</v>
      </c>
      <c r="B30" s="70" t="s">
        <v>677</v>
      </c>
      <c r="C30" s="71" t="str">
        <f t="shared" si="0"/>
        <v>Road 公路 - Taxi 出租车</v>
      </c>
      <c r="D30" s="263"/>
      <c r="E30" s="263"/>
      <c r="F30" s="181" t="s">
        <v>872</v>
      </c>
      <c r="G30" s="167"/>
      <c r="H30" s="264"/>
      <c r="I30" s="265"/>
      <c r="J30" s="265"/>
      <c r="O30" s="266">
        <v>1</v>
      </c>
    </row>
    <row r="31" spans="1:15">
      <c r="A31" s="70" t="s">
        <v>678</v>
      </c>
      <c r="B31" s="70" t="s">
        <v>678</v>
      </c>
      <c r="C31" s="71" t="str">
        <f t="shared" si="0"/>
        <v>Subway 地铁 - Subway 地铁</v>
      </c>
      <c r="D31" s="263"/>
      <c r="E31" s="263"/>
      <c r="F31" s="181" t="s">
        <v>872</v>
      </c>
      <c r="G31" s="167"/>
      <c r="H31" s="264"/>
      <c r="I31" s="265"/>
      <c r="J31" s="265"/>
      <c r="O31" s="266">
        <v>1</v>
      </c>
    </row>
  </sheetData>
  <sheetProtection sheet="1" objects="1" scenarios="1"/>
  <phoneticPr fontId="6" type="noConversion"/>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F18"/>
  <sheetViews>
    <sheetView workbookViewId="0">
      <selection activeCell="B18" sqref="B18"/>
    </sheetView>
  </sheetViews>
  <sheetFormatPr defaultRowHeight="15"/>
  <cols>
    <col min="1" max="1" width="30" style="71" bestFit="1" customWidth="1"/>
    <col min="2" max="6" width="25.7109375" style="71" customWidth="1"/>
    <col min="7" max="16384" width="9.140625" style="71"/>
  </cols>
  <sheetData>
    <row r="1" spans="1:6">
      <c r="A1" s="120" t="s">
        <v>310</v>
      </c>
      <c r="B1" s="120" t="s">
        <v>351</v>
      </c>
      <c r="C1" s="120" t="s">
        <v>463</v>
      </c>
      <c r="D1" s="120" t="s">
        <v>465</v>
      </c>
      <c r="E1" s="120" t="s">
        <v>466</v>
      </c>
      <c r="F1" s="120" t="s">
        <v>464</v>
      </c>
    </row>
    <row r="2" spans="1:6" ht="36.75" customHeight="1">
      <c r="A2" s="120" t="s">
        <v>5</v>
      </c>
      <c r="B2" s="121" t="s">
        <v>350</v>
      </c>
      <c r="C2" s="121" t="s">
        <v>352</v>
      </c>
      <c r="D2" s="121" t="s">
        <v>353</v>
      </c>
      <c r="E2" s="121" t="s">
        <v>256</v>
      </c>
      <c r="F2" s="121" t="s">
        <v>257</v>
      </c>
    </row>
    <row r="3" spans="1:6">
      <c r="A3" s="125" t="s">
        <v>19</v>
      </c>
      <c r="B3" s="267"/>
      <c r="C3" s="267"/>
      <c r="D3" s="267"/>
      <c r="E3" s="267"/>
      <c r="F3" s="267"/>
    </row>
    <row r="4" spans="1:6">
      <c r="A4" s="125" t="s">
        <v>20</v>
      </c>
      <c r="B4" s="267"/>
      <c r="C4" s="267"/>
      <c r="D4" s="267"/>
      <c r="E4" s="267"/>
      <c r="F4" s="267"/>
    </row>
    <row r="5" spans="1:6">
      <c r="A5" s="125" t="s">
        <v>21</v>
      </c>
      <c r="B5" s="267"/>
      <c r="C5" s="267"/>
      <c r="D5" s="267"/>
      <c r="E5" s="267"/>
      <c r="F5" s="267"/>
    </row>
    <row r="6" spans="1:6">
      <c r="A6" s="125" t="s">
        <v>22</v>
      </c>
      <c r="B6" s="267"/>
      <c r="C6" s="267"/>
      <c r="D6" s="267"/>
      <c r="E6" s="267"/>
      <c r="F6" s="267"/>
    </row>
    <row r="7" spans="1:6">
      <c r="A7" s="125" t="s">
        <v>23</v>
      </c>
      <c r="B7" s="267"/>
      <c r="C7" s="267"/>
      <c r="D7" s="267"/>
      <c r="E7" s="267"/>
      <c r="F7" s="267"/>
    </row>
    <row r="8" spans="1:6">
      <c r="A8" s="125" t="s">
        <v>24</v>
      </c>
      <c r="B8" s="267"/>
      <c r="C8" s="267"/>
      <c r="D8" s="267"/>
      <c r="E8" s="267"/>
      <c r="F8" s="267"/>
    </row>
    <row r="9" spans="1:6">
      <c r="A9" s="125" t="s">
        <v>25</v>
      </c>
      <c r="B9" s="267"/>
      <c r="C9" s="267"/>
      <c r="D9" s="267"/>
      <c r="E9" s="267"/>
      <c r="F9" s="267"/>
    </row>
    <row r="10" spans="1:6">
      <c r="A10" s="125" t="s">
        <v>26</v>
      </c>
      <c r="B10" s="267"/>
      <c r="C10" s="267"/>
      <c r="D10" s="267"/>
      <c r="E10" s="267"/>
      <c r="F10" s="267"/>
    </row>
    <row r="11" spans="1:6">
      <c r="A11" s="125" t="s">
        <v>27</v>
      </c>
      <c r="B11" s="267"/>
      <c r="C11" s="267"/>
      <c r="D11" s="267"/>
      <c r="E11" s="267"/>
      <c r="F11" s="267"/>
    </row>
    <row r="12" spans="1:6">
      <c r="A12" s="125" t="s">
        <v>28</v>
      </c>
      <c r="B12" s="267"/>
      <c r="C12" s="267"/>
      <c r="D12" s="267"/>
      <c r="E12" s="267"/>
      <c r="F12" s="267"/>
    </row>
    <row r="13" spans="1:6">
      <c r="A13" s="125" t="s">
        <v>29</v>
      </c>
      <c r="B13" s="267"/>
      <c r="C13" s="267"/>
      <c r="D13" s="267"/>
      <c r="E13" s="267"/>
      <c r="F13" s="267"/>
    </row>
    <row r="16" spans="1:6" ht="55.5">
      <c r="A16" s="121" t="s">
        <v>217</v>
      </c>
      <c r="B16" s="268"/>
    </row>
    <row r="18" spans="1:2" ht="42">
      <c r="A18" s="121" t="s">
        <v>227</v>
      </c>
      <c r="B18" s="268"/>
    </row>
  </sheetData>
  <phoneticPr fontId="6" type="noConversion"/>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B26"/>
  <sheetViews>
    <sheetView workbookViewId="0"/>
  </sheetViews>
  <sheetFormatPr defaultRowHeight="15"/>
  <cols>
    <col min="1" max="1" width="42.7109375" bestFit="1" customWidth="1"/>
  </cols>
  <sheetData>
    <row r="1" spans="1:2">
      <c r="A1" t="s">
        <v>51</v>
      </c>
    </row>
    <row r="3" spans="1:2">
      <c r="A3" s="2" t="s">
        <v>54</v>
      </c>
    </row>
    <row r="4" spans="1:2">
      <c r="A4" t="s">
        <v>52</v>
      </c>
      <c r="B4">
        <v>100</v>
      </c>
    </row>
    <row r="5" spans="1:2">
      <c r="A5" t="s">
        <v>53</v>
      </c>
      <c r="B5">
        <v>100</v>
      </c>
    </row>
    <row r="7" spans="1:2">
      <c r="A7" s="2" t="s">
        <v>55</v>
      </c>
    </row>
    <row r="8" spans="1:2">
      <c r="A8" t="s">
        <v>56</v>
      </c>
      <c r="B8">
        <v>100</v>
      </c>
    </row>
    <row r="9" spans="1:2">
      <c r="A9" t="s">
        <v>57</v>
      </c>
      <c r="B9">
        <v>100</v>
      </c>
    </row>
    <row r="11" spans="1:2">
      <c r="A11" s="2" t="s">
        <v>58</v>
      </c>
    </row>
    <row r="12" spans="1:2">
      <c r="A12" t="s">
        <v>59</v>
      </c>
      <c r="B12">
        <v>0</v>
      </c>
    </row>
    <row r="13" spans="1:2">
      <c r="A13" t="s">
        <v>60</v>
      </c>
      <c r="B13">
        <v>100</v>
      </c>
    </row>
    <row r="14" spans="1:2">
      <c r="A14" t="s">
        <v>241</v>
      </c>
      <c r="B14">
        <v>100</v>
      </c>
    </row>
    <row r="15" spans="1:2">
      <c r="A15" s="2" t="s">
        <v>10</v>
      </c>
    </row>
    <row r="16" spans="1:2">
      <c r="A16" t="s">
        <v>59</v>
      </c>
      <c r="B16">
        <v>100</v>
      </c>
    </row>
    <row r="17" spans="1:2">
      <c r="A17" t="s">
        <v>60</v>
      </c>
      <c r="B17">
        <v>100</v>
      </c>
    </row>
    <row r="19" spans="1:2">
      <c r="A19" s="2" t="s">
        <v>196</v>
      </c>
    </row>
    <row r="20" spans="1:2">
      <c r="A20" t="s">
        <v>197</v>
      </c>
      <c r="B20">
        <v>100</v>
      </c>
    </row>
    <row r="22" spans="1:2">
      <c r="A22" s="2" t="s">
        <v>200</v>
      </c>
    </row>
    <row r="23" spans="1:2">
      <c r="A23" t="s">
        <v>212</v>
      </c>
      <c r="B23">
        <v>20</v>
      </c>
    </row>
    <row r="25" spans="1:2">
      <c r="A25" s="2" t="s">
        <v>211</v>
      </c>
    </row>
    <row r="26" spans="1:2">
      <c r="A26" t="s">
        <v>213</v>
      </c>
      <c r="B26">
        <v>20</v>
      </c>
    </row>
  </sheetData>
  <phoneticPr fontId="6" type="noConversion"/>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9"/>
  <sheetViews>
    <sheetView workbookViewId="0">
      <selection activeCell="F4" sqref="F4"/>
    </sheetView>
  </sheetViews>
  <sheetFormatPr defaultRowHeight="15"/>
  <cols>
    <col min="1" max="1" width="41.140625" customWidth="1"/>
    <col min="2" max="2" width="17" bestFit="1" customWidth="1"/>
    <col min="3" max="3" width="16" bestFit="1" customWidth="1"/>
    <col min="4" max="4" width="16" customWidth="1"/>
    <col min="5" max="5" width="18.85546875" bestFit="1" customWidth="1"/>
    <col min="6" max="6" width="22.140625" customWidth="1"/>
  </cols>
  <sheetData>
    <row r="1" spans="1:7">
      <c r="B1" t="s">
        <v>699</v>
      </c>
      <c r="C1" t="s">
        <v>682</v>
      </c>
      <c r="D1" t="s">
        <v>681</v>
      </c>
    </row>
    <row r="2" spans="1:7">
      <c r="F2" s="237"/>
    </row>
    <row r="3" spans="1:7">
      <c r="A3" s="243" t="s">
        <v>808</v>
      </c>
      <c r="B3">
        <v>1</v>
      </c>
      <c r="C3">
        <v>1</v>
      </c>
      <c r="D3">
        <v>1</v>
      </c>
      <c r="F3" s="270" t="s">
        <v>868</v>
      </c>
      <c r="G3">
        <v>4</v>
      </c>
    </row>
    <row r="4" spans="1:7">
      <c r="A4" s="243" t="s">
        <v>809</v>
      </c>
      <c r="B4">
        <v>3</v>
      </c>
      <c r="C4">
        <v>3</v>
      </c>
      <c r="D4">
        <v>1</v>
      </c>
      <c r="F4" s="243" t="s">
        <v>812</v>
      </c>
      <c r="G4">
        <v>3</v>
      </c>
    </row>
    <row r="5" spans="1:7">
      <c r="A5" s="243" t="s">
        <v>810</v>
      </c>
      <c r="B5">
        <v>3</v>
      </c>
      <c r="C5">
        <v>3</v>
      </c>
      <c r="D5">
        <v>3</v>
      </c>
      <c r="F5" s="243" t="s">
        <v>813</v>
      </c>
      <c r="G5">
        <v>2</v>
      </c>
    </row>
    <row r="6" spans="1:7">
      <c r="A6" s="243" t="s">
        <v>811</v>
      </c>
      <c r="B6">
        <v>1</v>
      </c>
      <c r="C6">
        <v>1</v>
      </c>
      <c r="D6">
        <v>3</v>
      </c>
      <c r="F6" s="237"/>
    </row>
    <row r="7" spans="1:7">
      <c r="A7" s="237"/>
      <c r="F7" s="237"/>
    </row>
    <row r="8" spans="1:7">
      <c r="A8" s="237"/>
      <c r="F8" s="237"/>
    </row>
    <row r="9" spans="1:7">
      <c r="A9" s="237"/>
    </row>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Z36"/>
  <sheetViews>
    <sheetView showGridLines="0" showRowColHeaders="0" workbookViewId="0">
      <selection activeCell="F40" sqref="F40"/>
    </sheetView>
  </sheetViews>
  <sheetFormatPr defaultRowHeight="15"/>
  <cols>
    <col min="1" max="1" width="1.28515625" style="16" customWidth="1"/>
    <col min="2" max="2" width="3.28515625" style="16" customWidth="1"/>
    <col min="3" max="3" width="1.28515625" style="16" customWidth="1"/>
    <col min="4" max="4" width="61" style="4" bestFit="1" customWidth="1"/>
    <col min="5" max="7" width="15.7109375" style="4" customWidth="1"/>
    <col min="8" max="10" width="9.140625" style="4"/>
    <col min="11" max="11" width="9.140625" style="4" customWidth="1"/>
    <col min="12" max="16" width="9.140625" style="4" hidden="1" customWidth="1"/>
    <col min="17" max="17" width="24.85546875" style="4" hidden="1" customWidth="1"/>
    <col min="18" max="26" width="9.140625" style="4" hidden="1" customWidth="1"/>
    <col min="27" max="16384" width="9.140625" style="4"/>
  </cols>
  <sheetData>
    <row r="1" spans="1:25" ht="52.5" customHeight="1">
      <c r="A1" s="77"/>
      <c r="B1" s="77"/>
      <c r="C1" s="77"/>
    </row>
    <row r="2" spans="1:25" ht="22.5">
      <c r="D2" s="10" t="s">
        <v>288</v>
      </c>
    </row>
    <row r="3" spans="1:25" ht="15.75">
      <c r="D3" s="32" t="s">
        <v>177</v>
      </c>
    </row>
    <row r="4" spans="1:25" ht="7.5" customHeight="1" thickBot="1"/>
    <row r="5" spans="1:25" ht="28.5" thickTop="1" thickBot="1">
      <c r="B5" s="99" t="s">
        <v>290</v>
      </c>
      <c r="D5" s="94" t="s">
        <v>289</v>
      </c>
      <c r="E5" s="95" t="s">
        <v>400</v>
      </c>
      <c r="L5" s="4" t="s">
        <v>191</v>
      </c>
      <c r="N5" s="4" t="s">
        <v>742</v>
      </c>
    </row>
    <row r="6" spans="1:25" ht="42" thickTop="1" thickBot="1">
      <c r="B6" s="99" t="s">
        <v>226</v>
      </c>
      <c r="D6" s="96" t="s">
        <v>37</v>
      </c>
      <c r="E6" s="97" t="s">
        <v>230</v>
      </c>
      <c r="L6" s="4" t="s">
        <v>42</v>
      </c>
      <c r="N6" s="4" t="s">
        <v>42</v>
      </c>
      <c r="Q6" s="4" t="s">
        <v>234</v>
      </c>
      <c r="R6" s="12" t="s">
        <v>696</v>
      </c>
      <c r="U6" s="12" t="s">
        <v>237</v>
      </c>
      <c r="V6" s="12" t="s">
        <v>696</v>
      </c>
      <c r="X6" s="12" t="s">
        <v>238</v>
      </c>
      <c r="Y6" s="12" t="s">
        <v>696</v>
      </c>
    </row>
    <row r="7" spans="1:25" ht="18.75" customHeight="1" thickTop="1">
      <c r="D7" s="175"/>
      <c r="E7" s="176"/>
      <c r="L7" s="4" t="str">
        <f>IF(ISERROR(VLOOKUP(D7,'Reference Data - Fugitive GWP'!A:C,3,FALSE)*'3. Fugitive Emissions（逸散性排放）'!E7),"",(VLOOKUP(D7,'Reference Data - Fugitive GWP'!A:C,3,FALSE)*'3. Fugitive Emissions（逸散性排放）'!E7))</f>
        <v/>
      </c>
      <c r="N7" s="4" t="str">
        <f>IF(ISERROR(E34*VLOOKUP(E22,'Reference Data -Refrigerant GWP'!$A:$C,3,FALSE)),"",E34*VLOOKUP(E22,'Reference Data -Refrigerant GWP'!$A:$C,3,FALSE))</f>
        <v/>
      </c>
      <c r="Q7" s="4" t="str">
        <f>'Reference Data - Fugitive GWP'!A3</f>
        <v>Carbon dioxide 二氧化碳</v>
      </c>
      <c r="R7" s="4">
        <f>SUMIF($D$7:$D$16,Q7,$E$7:$E$16)+SUMIF($E$22:$G$22,Q7,$E$34:$G$34)</f>
        <v>0</v>
      </c>
      <c r="U7" s="4" t="str">
        <f>'Reference Data - Fugitive GWP'!A23</f>
        <v>HFC-125</v>
      </c>
      <c r="V7" s="4">
        <f>SUMIF($D$7:$D$16,U7,$E$7:$E$16)+SUMIF($E$22:$G$22,U7,$E$34:$G$34)</f>
        <v>0</v>
      </c>
      <c r="X7" s="4" t="str">
        <f>'Reference Data - Fugitive GWP'!A55</f>
        <v>PFC-116</v>
      </c>
      <c r="Y7" s="4">
        <f>SUMIF($D$7:$D$16,X7,$E$7:$E$16)+SUMIF($E$22:$G$22,X7,$E$34:$G$34)</f>
        <v>0</v>
      </c>
    </row>
    <row r="8" spans="1:25" ht="18.75" customHeight="1">
      <c r="D8" s="34"/>
      <c r="E8" s="153"/>
      <c r="L8" s="4" t="str">
        <f>IF(ISERROR(VLOOKUP(D8,'Reference Data - Fugitive GWP'!A:C,3,FALSE)*'3. Fugitive Emissions（逸散性排放）'!E8),"",(VLOOKUP(D8,'Reference Data - Fugitive GWP'!A:C,3,FALSE)*'3. Fugitive Emissions（逸散性排放）'!E8))</f>
        <v/>
      </c>
      <c r="N8" s="4" t="str">
        <f>IF(ISERROR(F34*VLOOKUP(F22,'Reference Data -Refrigerant GWP'!$A:$C,3,FALSE)),"",F34*VLOOKUP(F22,'Reference Data -Refrigerant GWP'!$A:$C,3,FALSE))</f>
        <v/>
      </c>
      <c r="Q8" s="4" t="str">
        <f>'Reference Data - Fugitive GWP'!A48</f>
        <v>Methane 甲烷</v>
      </c>
      <c r="R8" s="4">
        <f>SUMIF($D$7:$D$16,Q8,$E$7:$E$16)+SUMIF($E$22:$G$22,Q8,$E$34:$G$34)</f>
        <v>0</v>
      </c>
      <c r="U8" s="4" t="str">
        <f>'Reference Data - Fugitive GWP'!A24</f>
        <v>HFC-134a</v>
      </c>
      <c r="V8" s="4">
        <f t="shared" ref="V8:V17" si="0">SUMIF($D$7:$D$16,U8,$E$7:$E$16)+SUMIF($E$22:$G$22,U8,$E$34:$G$34)</f>
        <v>0</v>
      </c>
      <c r="X8" s="4" t="str">
        <f>'Reference Data - Fugitive GWP'!A56</f>
        <v>PFC-14</v>
      </c>
      <c r="Y8" s="4">
        <f t="shared" ref="Y8:Y14" si="1">SUMIF($D$7:$D$16,X8,$E$7:$E$16)+SUMIF($E$22:$G$22,X8,$E$34:$G$34)</f>
        <v>0</v>
      </c>
    </row>
    <row r="9" spans="1:25" ht="18.75" customHeight="1">
      <c r="D9" s="34"/>
      <c r="E9" s="153"/>
      <c r="L9" s="4" t="str">
        <f>IF(ISERROR(VLOOKUP(D9,'Reference Data - Fugitive GWP'!A:C,3,FALSE)*'3. Fugitive Emissions（逸散性排放）'!E9),"",(VLOOKUP(D9,'Reference Data - Fugitive GWP'!A:C,3,FALSE)*'3. Fugitive Emissions（逸散性排放）'!E9))</f>
        <v/>
      </c>
      <c r="N9" s="4" t="str">
        <f>IF(ISERROR(G34*VLOOKUP(G22,'Reference Data -Refrigerant GWP'!$A:$C,3,FALSE)),"",G22*VLOOKUP(G22,'Reference Data -Refrigerant GWP'!$A:$C,3,FALSE))</f>
        <v/>
      </c>
      <c r="Q9" s="109" t="s">
        <v>476</v>
      </c>
      <c r="R9" s="4">
        <f>SUMIF($D$7:$D$16,Q9,$E$7:$E$16)+SUMIF($E$22:$G$22,Q9,$E$34:$G$34)</f>
        <v>0</v>
      </c>
      <c r="U9" s="4" t="str">
        <f>'Reference Data - Fugitive GWP'!A25</f>
        <v>HFC-143a</v>
      </c>
      <c r="V9" s="4">
        <f t="shared" si="0"/>
        <v>0</v>
      </c>
      <c r="X9" s="4" t="str">
        <f>'Reference Data - Fugitive GWP'!A57</f>
        <v>PFC-218</v>
      </c>
      <c r="Y9" s="4">
        <f t="shared" si="1"/>
        <v>0</v>
      </c>
    </row>
    <row r="10" spans="1:25" ht="18.75" customHeight="1">
      <c r="D10" s="34"/>
      <c r="E10" s="153"/>
      <c r="L10" s="4" t="str">
        <f>IF(ISERROR(VLOOKUP(D10,'Reference Data - Fugitive GWP'!A:C,3,FALSE)*'3. Fugitive Emissions（逸散性排放）'!E10),"",(VLOOKUP(D10,'Reference Data - Fugitive GWP'!A:C,3,FALSE)*'3. Fugitive Emissions（逸散性排放）'!E10))</f>
        <v/>
      </c>
      <c r="Q10" s="4" t="str">
        <f>'Reference Data - Fugitive GWP'!A54</f>
        <v>Nitrous oxide 一氧化二氮</v>
      </c>
      <c r="R10" s="4">
        <f>SUMIF($D$7:$D$16,Q10,$E$7:$E$16)+SUMIF($E$22:$G$22,Q10,$E$34:$G$34)</f>
        <v>0</v>
      </c>
      <c r="U10" s="4" t="str">
        <f>'Reference Data - Fugitive GWP'!A26</f>
        <v>HFC-152a</v>
      </c>
      <c r="V10" s="4">
        <f t="shared" si="0"/>
        <v>0</v>
      </c>
      <c r="X10" s="4" t="str">
        <f>'Reference Data - Fugitive GWP'!A58</f>
        <v>PFC-3-1-10</v>
      </c>
      <c r="Y10" s="4">
        <f t="shared" si="1"/>
        <v>0</v>
      </c>
    </row>
    <row r="11" spans="1:25" ht="18.75" customHeight="1">
      <c r="D11" s="34"/>
      <c r="E11" s="153"/>
      <c r="L11" s="4" t="str">
        <f>IF(ISERROR(VLOOKUP(D11,'Reference Data - Fugitive GWP'!A:C,3,FALSE)*'3. Fugitive Emissions（逸散性排放）'!E11),"",(VLOOKUP(D11,'Reference Data - Fugitive GWP'!A:C,3,FALSE)*'3. Fugitive Emissions（逸散性排放）'!E11))</f>
        <v/>
      </c>
      <c r="Q11" s="4" t="s">
        <v>235</v>
      </c>
      <c r="R11" s="4">
        <f>SUM(V7:V17)</f>
        <v>0</v>
      </c>
      <c r="U11" s="4" t="str">
        <f>'Reference Data - Fugitive GWP'!A27</f>
        <v>HFC-227ea</v>
      </c>
      <c r="V11" s="4">
        <f t="shared" si="0"/>
        <v>0</v>
      </c>
      <c r="X11" s="4" t="str">
        <f>'Reference Data - Fugitive GWP'!A59</f>
        <v>PFC-318</v>
      </c>
      <c r="Y11" s="4">
        <f t="shared" si="1"/>
        <v>0</v>
      </c>
    </row>
    <row r="12" spans="1:25" ht="18.75" customHeight="1">
      <c r="D12" s="34"/>
      <c r="E12" s="153"/>
      <c r="L12" s="4" t="str">
        <f>IF(ISERROR(VLOOKUP(D12,'Reference Data - Fugitive GWP'!A:C,3,FALSE)*'3. Fugitive Emissions（逸散性排放）'!E12),"",(VLOOKUP(D12,'Reference Data - Fugitive GWP'!A:C,3,FALSE)*'3. Fugitive Emissions（逸散性排放）'!E12))</f>
        <v/>
      </c>
      <c r="Q12" s="4" t="s">
        <v>236</v>
      </c>
      <c r="R12" s="4">
        <f>SUM(Y7:Y14)</f>
        <v>0</v>
      </c>
      <c r="U12" s="4" t="str">
        <f>'Reference Data - Fugitive GWP'!A28</f>
        <v>HFC-23</v>
      </c>
      <c r="V12" s="4">
        <f t="shared" si="0"/>
        <v>0</v>
      </c>
      <c r="X12" s="4" t="str">
        <f>'Reference Data - Fugitive GWP'!A60</f>
        <v>PFC-4-1-12</v>
      </c>
      <c r="Y12" s="4">
        <f t="shared" si="1"/>
        <v>0</v>
      </c>
    </row>
    <row r="13" spans="1:25" ht="18.75" customHeight="1">
      <c r="D13" s="34"/>
      <c r="E13" s="153"/>
      <c r="L13" s="4" t="str">
        <f>IF(ISERROR(VLOOKUP(D13,'Reference Data - Fugitive GWP'!A:C,3,FALSE)*'3. Fugitive Emissions（逸散性排放）'!E13),"",(VLOOKUP(D13,'Reference Data - Fugitive GWP'!A:C,3,FALSE)*'3. Fugitive Emissions（逸散性排放）'!E13))</f>
        <v/>
      </c>
      <c r="Q13" s="4" t="str">
        <f>'Reference Data - Fugitive GWP'!A64</f>
        <v>Sulfur hexafluoride 六氟化硫</v>
      </c>
      <c r="R13" s="4">
        <f>SUMIF($D$7:$D$16,Q13,$E$7:$E$16)+SUMIF($E$22:$G$22,Q13,$E$34:$G$34)</f>
        <v>0</v>
      </c>
      <c r="U13" s="4" t="str">
        <f>'Reference Data - Fugitive GWP'!A29</f>
        <v>HFC-236fa</v>
      </c>
      <c r="V13" s="4">
        <f t="shared" si="0"/>
        <v>0</v>
      </c>
      <c r="X13" s="4" t="str">
        <f>'Reference Data - Fugitive GWP'!A61</f>
        <v>PFC-5-1-14</v>
      </c>
      <c r="Y13" s="4">
        <f t="shared" si="1"/>
        <v>0</v>
      </c>
    </row>
    <row r="14" spans="1:25" ht="18.75" customHeight="1">
      <c r="D14" s="34"/>
      <c r="E14" s="153"/>
      <c r="L14" s="4" t="str">
        <f>IF(ISERROR(VLOOKUP(D14,'Reference Data - Fugitive GWP'!A:C,3,FALSE)*'3. Fugitive Emissions（逸散性排放）'!E14),"",(VLOOKUP(D14,'Reference Data - Fugitive GWP'!A:C,3,FALSE)*'3. Fugitive Emissions（逸散性排放）'!E14))</f>
        <v/>
      </c>
      <c r="U14" s="4" t="str">
        <f>'Reference Data - Fugitive GWP'!A30</f>
        <v>HFC-245fa</v>
      </c>
      <c r="V14" s="4">
        <f t="shared" si="0"/>
        <v>0</v>
      </c>
      <c r="X14" s="4" t="str">
        <f>'Reference Data - Fugitive GWP'!A62</f>
        <v>PFC-9-1-18</v>
      </c>
      <c r="Y14" s="4">
        <f t="shared" si="1"/>
        <v>0</v>
      </c>
    </row>
    <row r="15" spans="1:25" ht="18.75" customHeight="1">
      <c r="D15" s="34"/>
      <c r="E15" s="153"/>
      <c r="L15" s="4" t="str">
        <f>IF(ISERROR(VLOOKUP(D15,'Reference Data - Fugitive GWP'!A:C,3,FALSE)*'3. Fugitive Emissions（逸散性排放）'!E15),"",(VLOOKUP(D15,'Reference Data - Fugitive GWP'!A:C,3,FALSE)*'3. Fugitive Emissions（逸散性排放）'!E15))</f>
        <v/>
      </c>
      <c r="U15" s="4" t="str">
        <f>'Reference Data - Fugitive GWP'!A31</f>
        <v>HFC-32</v>
      </c>
      <c r="V15" s="4">
        <f t="shared" si="0"/>
        <v>0</v>
      </c>
    </row>
    <row r="16" spans="1:25" ht="18.75" customHeight="1" thickBot="1">
      <c r="D16" s="142"/>
      <c r="E16" s="154"/>
      <c r="L16" s="4" t="str">
        <f>IF(ISERROR(VLOOKUP(D16,'Reference Data - Fugitive GWP'!A:C,3,FALSE)*'3. Fugitive Emissions（逸散性排放）'!E16),"",(VLOOKUP(D16,'Reference Data - Fugitive GWP'!A:C,3,FALSE)*'3. Fugitive Emissions（逸散性排放）'!E16))</f>
        <v/>
      </c>
      <c r="U16" s="4" t="str">
        <f>'Reference Data - Fugitive GWP'!A32</f>
        <v>HFC-365mfc</v>
      </c>
      <c r="V16" s="4">
        <f t="shared" si="0"/>
        <v>0</v>
      </c>
    </row>
    <row r="17" spans="2:22">
      <c r="U17" s="4" t="str">
        <f>'Reference Data - Fugitive GWP'!A33</f>
        <v>HFC-43-10mee</v>
      </c>
      <c r="V17" s="4">
        <f t="shared" si="0"/>
        <v>0</v>
      </c>
    </row>
    <row r="18" spans="2:22" ht="22.5">
      <c r="D18" s="10" t="s">
        <v>401</v>
      </c>
    </row>
    <row r="19" spans="2:22" ht="15.75" thickBot="1">
      <c r="D19" s="12" t="s">
        <v>291</v>
      </c>
    </row>
    <row r="20" spans="2:22" ht="16.5" thickTop="1" thickBot="1">
      <c r="B20" s="88" t="s">
        <v>225</v>
      </c>
      <c r="E20" s="13" t="s">
        <v>295</v>
      </c>
      <c r="F20" s="13" t="s">
        <v>296</v>
      </c>
      <c r="G20" s="13" t="s">
        <v>298</v>
      </c>
    </row>
    <row r="21" spans="2:22" ht="16.5" thickTop="1" thickBot="1">
      <c r="B21" s="88" t="s">
        <v>226</v>
      </c>
      <c r="E21" s="13" t="s">
        <v>178</v>
      </c>
      <c r="F21" s="13" t="s">
        <v>297</v>
      </c>
      <c r="G21" s="13" t="s">
        <v>179</v>
      </c>
    </row>
    <row r="22" spans="2:22" ht="15.75" thickTop="1">
      <c r="D22" s="4" t="s">
        <v>405</v>
      </c>
      <c r="E22" s="305"/>
      <c r="F22" s="305"/>
      <c r="G22" s="305"/>
    </row>
    <row r="23" spans="2:22">
      <c r="D23" s="126" t="s">
        <v>404</v>
      </c>
      <c r="E23" s="306"/>
      <c r="F23" s="306"/>
      <c r="G23" s="306"/>
    </row>
    <row r="24" spans="2:22">
      <c r="D24" s="126" t="s">
        <v>406</v>
      </c>
      <c r="E24" s="303"/>
      <c r="F24" s="303"/>
      <c r="G24" s="303"/>
    </row>
    <row r="25" spans="2:22">
      <c r="D25" s="126" t="s">
        <v>286</v>
      </c>
      <c r="E25" s="304"/>
      <c r="F25" s="304"/>
      <c r="G25" s="304"/>
    </row>
    <row r="26" spans="2:22">
      <c r="D26" s="126" t="s">
        <v>407</v>
      </c>
      <c r="E26" s="303"/>
      <c r="F26" s="303"/>
      <c r="G26" s="303"/>
    </row>
    <row r="27" spans="2:22">
      <c r="D27" s="126" t="s">
        <v>287</v>
      </c>
      <c r="E27" s="304"/>
      <c r="F27" s="304"/>
      <c r="G27" s="304"/>
    </row>
    <row r="28" spans="2:22">
      <c r="D28" s="126" t="s">
        <v>408</v>
      </c>
      <c r="E28" s="303"/>
      <c r="F28" s="303"/>
      <c r="G28" s="303"/>
    </row>
    <row r="29" spans="2:22">
      <c r="D29" s="126" t="s">
        <v>292</v>
      </c>
      <c r="E29" s="304"/>
      <c r="F29" s="304"/>
      <c r="G29" s="304"/>
    </row>
    <row r="30" spans="2:22">
      <c r="D30" s="126" t="s">
        <v>403</v>
      </c>
      <c r="E30" s="303"/>
      <c r="F30" s="303"/>
      <c r="G30" s="303"/>
    </row>
    <row r="31" spans="2:22">
      <c r="D31" s="126" t="s">
        <v>293</v>
      </c>
      <c r="E31" s="304"/>
      <c r="F31" s="304"/>
      <c r="G31" s="304"/>
    </row>
    <row r="32" spans="2:22">
      <c r="D32" s="126" t="s">
        <v>409</v>
      </c>
      <c r="E32" s="303"/>
      <c r="F32" s="303"/>
      <c r="G32" s="303"/>
    </row>
    <row r="33" spans="4:7">
      <c r="D33" s="126" t="s">
        <v>294</v>
      </c>
      <c r="E33" s="304"/>
      <c r="F33" s="304"/>
      <c r="G33" s="304"/>
    </row>
    <row r="34" spans="4:7">
      <c r="D34" s="226" t="s">
        <v>754</v>
      </c>
      <c r="E34" s="307">
        <f>IF(ISERROR(((E24+E28)-(E26+E30+E32))),0,((E24+E28)-(E26+E30+E32)))</f>
        <v>0</v>
      </c>
      <c r="F34" s="307">
        <f>IF(ISERROR(((F24+F28)-(F26+F30+F32))),0,((F24+F28)-(F26+F30+F32)))</f>
        <v>0</v>
      </c>
      <c r="G34" s="307">
        <f>IF(ISERROR(((G24+G28)-(G26+G30+G32))),0,((G24+G28)-(G26+G30+G32)))</f>
        <v>0</v>
      </c>
    </row>
    <row r="35" spans="4:7">
      <c r="D35" s="127" t="s">
        <v>753</v>
      </c>
      <c r="E35" s="308"/>
      <c r="F35" s="308"/>
      <c r="G35" s="308"/>
    </row>
    <row r="36" spans="4:7">
      <c r="D36" s="126"/>
    </row>
  </sheetData>
  <sheetProtection sheet="1"/>
  <mergeCells count="21">
    <mergeCell ref="G34:G35"/>
    <mergeCell ref="F34:F35"/>
    <mergeCell ref="E32:E33"/>
    <mergeCell ref="E28:E29"/>
    <mergeCell ref="E34:E35"/>
    <mergeCell ref="G32:G33"/>
    <mergeCell ref="F32:F33"/>
    <mergeCell ref="G30:G31"/>
    <mergeCell ref="F28:F29"/>
    <mergeCell ref="F30:F31"/>
    <mergeCell ref="E26:E27"/>
    <mergeCell ref="G24:G25"/>
    <mergeCell ref="E30:E31"/>
    <mergeCell ref="G28:G29"/>
    <mergeCell ref="E22:E23"/>
    <mergeCell ref="F22:F23"/>
    <mergeCell ref="G22:G23"/>
    <mergeCell ref="E24:E25"/>
    <mergeCell ref="F24:F25"/>
    <mergeCell ref="F26:F27"/>
    <mergeCell ref="G26:G27"/>
  </mergeCells>
  <phoneticPr fontId="6" type="noConversion"/>
  <dataValidations xWindow="39" yWindow="393" count="6">
    <dataValidation allowBlank="1" showInputMessage="1" showErrorMessage="1" promptTitle="帮助" prompt="输入您现场使用制冷剂的相关信息（制冷设备所使用的气体）" sqref="B20"/>
    <dataValidation allowBlank="1" showInputMessage="1" showErrorMessage="1" promptTitle="HELP:" prompt="Enter information relating to your use of refrigerants on-site (gases used in refrigeration equipment) " sqref="B21"/>
    <dataValidation allowBlank="1" showInputMessage="1" showErrorMessage="1" promptTitle="帮助" prompt="输入任一在现场过程中直接排放至大气的气体（见气体名录中的说明）；若您没有此项数据，请留白。" sqref="I6 B5"/>
    <dataValidation allowBlank="1" showInputMessage="1" showErrorMessage="1" promptTitle="HELP:" prompt="Enter any gases that are released directly into the atmosphere from on-site processes – see instructions for list of gases to be considered. If you do not have this data available, please leave blank." sqref="B6"/>
    <dataValidation type="list" allowBlank="1" showInputMessage="1" showErrorMessage="1" sqref="D7:D16">
      <formula1>FugitiveGWPDropdown</formula1>
    </dataValidation>
    <dataValidation type="list" allowBlank="1" showInputMessage="1" showErrorMessage="1" sqref="E22:G23">
      <formula1>RefrigerantGWPDropdown</formula1>
    </dataValidation>
  </dataValidations>
  <pageMargins left="0.7" right="0.7" top="0.75" bottom="0.75" header="0.3" footer="0.3"/>
  <pageSetup paperSize="9" orientation="portrait"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5"/>
  <sheetData/>
  <phoneticPr fontId="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DD37"/>
  <sheetViews>
    <sheetView showGridLines="0" showRowColHeaders="0" workbookViewId="0">
      <selection activeCell="D25" sqref="D25"/>
    </sheetView>
  </sheetViews>
  <sheetFormatPr defaultRowHeight="15"/>
  <cols>
    <col min="1" max="1" width="1.28515625" style="16" customWidth="1"/>
    <col min="2" max="2" width="3.28515625" style="16" customWidth="1"/>
    <col min="3" max="3" width="1.28515625" style="16" customWidth="1"/>
    <col min="4" max="4" width="31.5703125" style="4" bestFit="1" customWidth="1"/>
    <col min="5" max="5" width="26.7109375" style="4" customWidth="1"/>
    <col min="6" max="6" width="1.7109375" style="86" customWidth="1"/>
    <col min="7" max="7" width="1.7109375" style="4" customWidth="1"/>
    <col min="8" max="8" width="3.28515625" style="4" customWidth="1"/>
    <col min="9" max="9" width="1.28515625" style="4" customWidth="1"/>
    <col min="10" max="10" width="31.5703125" style="4" bestFit="1" customWidth="1"/>
    <col min="11" max="11" width="42.140625" style="4" customWidth="1"/>
    <col min="12" max="12" width="1.7109375" style="86" customWidth="1"/>
    <col min="13" max="13" width="1.7109375" style="4" customWidth="1"/>
    <col min="14" max="14" width="3.28515625" style="4" customWidth="1"/>
    <col min="15" max="15" width="1.28515625" style="4" customWidth="1"/>
    <col min="16" max="16" width="31.5703125" style="4" bestFit="1" customWidth="1"/>
    <col min="17" max="17" width="42.140625" style="4" bestFit="1" customWidth="1"/>
    <col min="18" max="18" width="1.7109375" style="86" customWidth="1"/>
    <col min="19" max="19" width="1.7109375" style="4" customWidth="1"/>
    <col min="20" max="20" width="3.28515625" style="4" customWidth="1"/>
    <col min="21" max="21" width="1.28515625" style="4" customWidth="1"/>
    <col min="22" max="22" width="31.5703125" style="4" bestFit="1" customWidth="1"/>
    <col min="23" max="23" width="42.7109375" style="4" customWidth="1"/>
    <col min="24" max="115" width="14" style="4" customWidth="1"/>
    <col min="116" max="16384" width="9.140625" style="4"/>
  </cols>
  <sheetData>
    <row r="1" spans="1:108" ht="52.5" customHeight="1">
      <c r="A1" s="77"/>
      <c r="B1" s="77"/>
      <c r="C1" s="77"/>
    </row>
    <row r="2" spans="1:108" ht="22.5">
      <c r="D2" s="10" t="s">
        <v>301</v>
      </c>
    </row>
    <row r="3" spans="1:108" ht="15.75">
      <c r="D3" s="11" t="s">
        <v>49</v>
      </c>
    </row>
    <row r="4" spans="1:108" ht="7.5" customHeight="1"/>
    <row r="5" spans="1:108" ht="15.75" thickBot="1">
      <c r="H5" s="16"/>
      <c r="I5" s="16"/>
      <c r="N5" s="16"/>
      <c r="O5" s="16"/>
      <c r="T5" s="16"/>
      <c r="U5" s="16"/>
    </row>
    <row r="6" spans="1:108" ht="16.5" thickTop="1" thickBot="1">
      <c r="B6" s="88" t="s">
        <v>225</v>
      </c>
      <c r="D6" s="12" t="s">
        <v>686</v>
      </c>
      <c r="H6" s="88" t="s">
        <v>225</v>
      </c>
      <c r="I6" s="16"/>
      <c r="J6" s="12" t="s">
        <v>437</v>
      </c>
      <c r="K6" s="177"/>
      <c r="N6" s="88" t="s">
        <v>225</v>
      </c>
      <c r="O6" s="16"/>
      <c r="P6" s="12" t="s">
        <v>300</v>
      </c>
      <c r="T6" s="88" t="s">
        <v>225</v>
      </c>
      <c r="U6" s="16"/>
      <c r="V6" s="12" t="s">
        <v>416</v>
      </c>
    </row>
    <row r="7" spans="1:108" ht="15" customHeight="1" thickTop="1" thickBot="1">
      <c r="B7" s="88" t="s">
        <v>226</v>
      </c>
      <c r="D7" s="12" t="s">
        <v>687</v>
      </c>
      <c r="H7" s="88" t="s">
        <v>226</v>
      </c>
      <c r="I7" s="16"/>
      <c r="J7" s="12" t="s">
        <v>182</v>
      </c>
      <c r="N7" s="88" t="s">
        <v>226</v>
      </c>
      <c r="O7" s="16"/>
      <c r="P7" s="12" t="s">
        <v>47</v>
      </c>
      <c r="T7" s="88" t="s">
        <v>226</v>
      </c>
      <c r="U7" s="16"/>
      <c r="V7" s="12" t="s">
        <v>48</v>
      </c>
      <c r="AA7" s="186" t="s">
        <v>9</v>
      </c>
      <c r="AB7" s="187"/>
      <c r="AC7" s="187"/>
      <c r="AD7" s="187"/>
      <c r="AE7" s="187"/>
      <c r="AF7" s="187"/>
      <c r="AG7" s="187"/>
      <c r="AH7" s="187"/>
      <c r="AI7" s="187"/>
      <c r="AJ7" s="187"/>
      <c r="AK7" s="187"/>
      <c r="AL7" s="187"/>
      <c r="AM7" s="187"/>
      <c r="AN7" s="187"/>
      <c r="AO7" s="187"/>
      <c r="AP7" s="187"/>
      <c r="AQ7" s="187"/>
      <c r="AR7" s="187"/>
      <c r="AS7" s="187"/>
      <c r="AV7" s="186" t="s">
        <v>182</v>
      </c>
      <c r="AW7" s="187"/>
      <c r="AX7" s="187"/>
      <c r="AY7" s="187"/>
      <c r="AZ7" s="187"/>
      <c r="BA7" s="187"/>
      <c r="BB7" s="187"/>
      <c r="BC7" s="187"/>
      <c r="BD7" s="187"/>
      <c r="BE7" s="187"/>
      <c r="BF7" s="187"/>
      <c r="BG7" s="187"/>
      <c r="BH7" s="187"/>
      <c r="BI7" s="187"/>
      <c r="BJ7" s="187"/>
      <c r="BK7" s="187"/>
      <c r="BL7" s="187"/>
      <c r="BM7" s="187"/>
      <c r="BN7" s="187"/>
      <c r="BQ7" s="186" t="s">
        <v>47</v>
      </c>
      <c r="BR7" s="187"/>
      <c r="BS7" s="187"/>
      <c r="BT7" s="187"/>
      <c r="BU7" s="187"/>
      <c r="BV7" s="187"/>
      <c r="BW7" s="187"/>
      <c r="BX7" s="187"/>
      <c r="BY7" s="187"/>
      <c r="BZ7" s="187"/>
      <c r="CA7" s="187"/>
      <c r="CB7" s="187"/>
      <c r="CC7" s="187"/>
      <c r="CD7" s="187"/>
      <c r="CE7" s="187"/>
      <c r="CF7" s="187"/>
      <c r="CG7" s="187"/>
      <c r="CH7" s="187"/>
      <c r="CI7" s="187"/>
      <c r="CL7" s="186" t="s">
        <v>48</v>
      </c>
      <c r="CM7" s="187"/>
      <c r="CN7" s="187"/>
      <c r="CO7" s="187"/>
      <c r="CP7" s="187"/>
      <c r="CQ7" s="187"/>
      <c r="CR7" s="187"/>
      <c r="CS7" s="187"/>
      <c r="CT7" s="187"/>
      <c r="CU7" s="187"/>
      <c r="CV7" s="187"/>
      <c r="CW7" s="187"/>
      <c r="CX7" s="187"/>
      <c r="CY7" s="187"/>
      <c r="CZ7" s="187"/>
      <c r="DA7" s="187"/>
      <c r="DB7" s="187"/>
      <c r="DC7" s="187"/>
      <c r="DD7" s="187"/>
    </row>
    <row r="8" spans="1:108" ht="16.5" thickTop="1" thickBot="1">
      <c r="B8" s="82"/>
      <c r="AA8" s="16">
        <v>2</v>
      </c>
      <c r="AB8" s="19">
        <v>6</v>
      </c>
      <c r="AC8" s="19">
        <v>7</v>
      </c>
      <c r="AD8" s="19">
        <v>8</v>
      </c>
      <c r="AE8" s="19">
        <v>9</v>
      </c>
      <c r="AF8" s="19">
        <v>10</v>
      </c>
      <c r="AG8" s="19">
        <v>11</v>
      </c>
      <c r="AH8" s="19">
        <v>12</v>
      </c>
      <c r="AI8" s="19">
        <v>5</v>
      </c>
      <c r="AJ8" s="16"/>
      <c r="AK8" s="16"/>
      <c r="AL8" s="16"/>
      <c r="AM8" s="16"/>
      <c r="AN8" s="16"/>
      <c r="AO8" s="16"/>
      <c r="AP8" s="16"/>
      <c r="AQ8" s="16"/>
      <c r="AR8" s="16"/>
      <c r="AS8" s="16"/>
      <c r="AV8" s="16">
        <v>2</v>
      </c>
      <c r="AW8" s="16">
        <v>5</v>
      </c>
      <c r="AX8" s="16">
        <v>6</v>
      </c>
      <c r="AY8" s="16">
        <v>7</v>
      </c>
      <c r="AZ8" s="16">
        <v>8</v>
      </c>
      <c r="BA8" s="16">
        <v>9</v>
      </c>
      <c r="BB8" s="16">
        <v>10</v>
      </c>
      <c r="BC8" s="16">
        <v>11</v>
      </c>
      <c r="BD8" s="16">
        <v>3</v>
      </c>
      <c r="BE8" s="16"/>
      <c r="BF8" s="16"/>
      <c r="BG8" s="16"/>
      <c r="BH8" s="16"/>
      <c r="BI8" s="16"/>
      <c r="BJ8" s="16"/>
      <c r="BK8" s="16"/>
      <c r="BL8" s="16"/>
      <c r="BM8" s="16"/>
      <c r="BN8" s="16"/>
      <c r="BQ8" s="16">
        <v>2</v>
      </c>
      <c r="BR8" s="16">
        <v>5</v>
      </c>
      <c r="BS8" s="16">
        <v>6</v>
      </c>
      <c r="BT8" s="16">
        <v>7</v>
      </c>
      <c r="BU8" s="16">
        <v>8</v>
      </c>
      <c r="BV8" s="16">
        <v>9</v>
      </c>
      <c r="BW8" s="16">
        <v>10</v>
      </c>
      <c r="BX8" s="16">
        <v>11</v>
      </c>
      <c r="BY8" s="16">
        <v>3</v>
      </c>
      <c r="BZ8" s="16"/>
      <c r="CA8" s="16"/>
      <c r="CB8" s="16"/>
      <c r="CC8" s="16"/>
      <c r="CD8" s="16"/>
      <c r="CE8" s="16"/>
      <c r="CF8" s="16"/>
      <c r="CG8" s="16"/>
      <c r="CH8" s="16"/>
      <c r="CI8" s="16"/>
      <c r="CL8" s="16">
        <v>2</v>
      </c>
      <c r="CM8" s="16">
        <v>5</v>
      </c>
      <c r="CN8" s="16">
        <v>6</v>
      </c>
      <c r="CO8" s="16">
        <v>7</v>
      </c>
      <c r="CP8" s="16">
        <v>8</v>
      </c>
      <c r="CQ8" s="16">
        <v>9</v>
      </c>
      <c r="CR8" s="16">
        <v>10</v>
      </c>
      <c r="CS8" s="16">
        <v>11</v>
      </c>
      <c r="CT8" s="16">
        <v>3</v>
      </c>
      <c r="CU8" s="16"/>
      <c r="CV8" s="16"/>
      <c r="CW8" s="16"/>
      <c r="CX8" s="16"/>
      <c r="CY8" s="16"/>
      <c r="CZ8" s="16"/>
      <c r="DA8" s="16"/>
      <c r="DB8" s="16"/>
      <c r="DC8" s="16"/>
      <c r="DD8" s="16"/>
    </row>
    <row r="9" spans="1:108" ht="16.5" thickTop="1" thickBot="1">
      <c r="B9" s="82"/>
      <c r="D9" s="14" t="s">
        <v>417</v>
      </c>
      <c r="E9" s="92" t="s">
        <v>885</v>
      </c>
      <c r="J9" s="14" t="s">
        <v>893</v>
      </c>
      <c r="K9" s="92" t="s">
        <v>887</v>
      </c>
      <c r="P9" s="14" t="s">
        <v>417</v>
      </c>
      <c r="Q9" s="92" t="s">
        <v>795</v>
      </c>
      <c r="V9" s="14" t="s">
        <v>417</v>
      </c>
      <c r="W9" s="92" t="s">
        <v>795</v>
      </c>
      <c r="AA9" s="184" t="s">
        <v>693</v>
      </c>
      <c r="AB9" s="184"/>
      <c r="AC9" s="184"/>
      <c r="AD9" s="184"/>
      <c r="AE9" s="184"/>
      <c r="AF9" s="184"/>
      <c r="AG9" s="184"/>
      <c r="AH9" s="184"/>
      <c r="AI9" s="184"/>
      <c r="AJ9" s="19"/>
      <c r="AK9" s="182" t="s">
        <v>696</v>
      </c>
      <c r="AL9" s="182"/>
      <c r="AM9" s="182"/>
      <c r="AN9" s="182"/>
      <c r="AO9" s="182"/>
      <c r="AP9" s="182"/>
      <c r="AQ9" s="182"/>
      <c r="AR9" s="182"/>
      <c r="AS9" s="182"/>
      <c r="AT9" s="16"/>
      <c r="AU9" s="16"/>
      <c r="AV9" s="184" t="s">
        <v>693</v>
      </c>
      <c r="AW9" s="184"/>
      <c r="AX9" s="184"/>
      <c r="AY9" s="184"/>
      <c r="AZ9" s="184"/>
      <c r="BA9" s="184"/>
      <c r="BB9" s="184"/>
      <c r="BC9" s="184"/>
      <c r="BD9" s="184"/>
      <c r="BE9" s="19"/>
      <c r="BF9" s="182" t="s">
        <v>696</v>
      </c>
      <c r="BG9" s="182"/>
      <c r="BH9" s="182"/>
      <c r="BI9" s="182"/>
      <c r="BJ9" s="182"/>
      <c r="BK9" s="182"/>
      <c r="BL9" s="182"/>
      <c r="BM9" s="182"/>
      <c r="BN9" s="182"/>
      <c r="BO9" s="16"/>
      <c r="BQ9" s="184" t="s">
        <v>693</v>
      </c>
      <c r="BR9" s="184"/>
      <c r="BS9" s="184"/>
      <c r="BT9" s="184"/>
      <c r="BU9" s="184"/>
      <c r="BV9" s="184"/>
      <c r="BW9" s="184"/>
      <c r="BX9" s="184"/>
      <c r="BY9" s="184"/>
      <c r="BZ9" s="19"/>
      <c r="CA9" s="182" t="s">
        <v>696</v>
      </c>
      <c r="CB9" s="182"/>
      <c r="CC9" s="182"/>
      <c r="CD9" s="182"/>
      <c r="CE9" s="182"/>
      <c r="CF9" s="182"/>
      <c r="CG9" s="182"/>
      <c r="CH9" s="182"/>
      <c r="CI9" s="182"/>
      <c r="CL9" s="184" t="s">
        <v>693</v>
      </c>
      <c r="CM9" s="184"/>
      <c r="CN9" s="184"/>
      <c r="CO9" s="184"/>
      <c r="CP9" s="184"/>
      <c r="CQ9" s="184"/>
      <c r="CR9" s="184"/>
      <c r="CS9" s="184"/>
      <c r="CT9" s="184"/>
      <c r="CU9" s="19"/>
      <c r="CV9" s="182" t="s">
        <v>696</v>
      </c>
      <c r="CW9" s="182"/>
      <c r="CX9" s="182"/>
      <c r="CY9" s="182"/>
      <c r="CZ9" s="182"/>
      <c r="DA9" s="182"/>
      <c r="DB9" s="182"/>
      <c r="DC9" s="182"/>
      <c r="DD9" s="182"/>
    </row>
    <row r="10" spans="1:108" ht="16.5" thickTop="1" thickBot="1">
      <c r="D10" s="15" t="s">
        <v>302</v>
      </c>
      <c r="E10" s="93" t="s">
        <v>886</v>
      </c>
      <c r="J10" s="15" t="s">
        <v>894</v>
      </c>
      <c r="K10" s="93" t="s">
        <v>685</v>
      </c>
      <c r="P10" s="15" t="s">
        <v>231</v>
      </c>
      <c r="Q10" s="93" t="s">
        <v>732</v>
      </c>
      <c r="V10" s="15" t="s">
        <v>231</v>
      </c>
      <c r="W10" s="93" t="s">
        <v>732</v>
      </c>
      <c r="AA10" s="16" t="s">
        <v>694</v>
      </c>
      <c r="AB10" s="19" t="s">
        <v>1</v>
      </c>
      <c r="AC10" s="19" t="s">
        <v>2</v>
      </c>
      <c r="AD10" s="19" t="s">
        <v>3</v>
      </c>
      <c r="AE10" s="19" t="s">
        <v>235</v>
      </c>
      <c r="AF10" s="19" t="s">
        <v>236</v>
      </c>
      <c r="AG10" s="19" t="s">
        <v>4</v>
      </c>
      <c r="AH10" s="19" t="s">
        <v>124</v>
      </c>
      <c r="AI10" s="19" t="s">
        <v>695</v>
      </c>
      <c r="AJ10" s="19"/>
      <c r="AK10" s="16" t="s">
        <v>694</v>
      </c>
      <c r="AL10" s="19" t="s">
        <v>1</v>
      </c>
      <c r="AM10" s="19" t="s">
        <v>2</v>
      </c>
      <c r="AN10" s="19" t="s">
        <v>3</v>
      </c>
      <c r="AO10" s="19" t="s">
        <v>235</v>
      </c>
      <c r="AP10" s="19" t="s">
        <v>236</v>
      </c>
      <c r="AQ10" s="19" t="s">
        <v>4</v>
      </c>
      <c r="AR10" s="19" t="s">
        <v>124</v>
      </c>
      <c r="AS10" s="19" t="s">
        <v>695</v>
      </c>
      <c r="AT10" s="16"/>
      <c r="AU10" s="16"/>
      <c r="AV10" s="16" t="s">
        <v>694</v>
      </c>
      <c r="AW10" s="19" t="s">
        <v>1</v>
      </c>
      <c r="AX10" s="19" t="s">
        <v>2</v>
      </c>
      <c r="AY10" s="19" t="s">
        <v>3</v>
      </c>
      <c r="AZ10" s="19" t="s">
        <v>235</v>
      </c>
      <c r="BA10" s="19" t="s">
        <v>236</v>
      </c>
      <c r="BB10" s="19" t="s">
        <v>4</v>
      </c>
      <c r="BC10" s="19" t="s">
        <v>124</v>
      </c>
      <c r="BD10" s="19" t="s">
        <v>695</v>
      </c>
      <c r="BE10" s="19"/>
      <c r="BF10" s="16" t="s">
        <v>694</v>
      </c>
      <c r="BG10" s="19" t="s">
        <v>1</v>
      </c>
      <c r="BH10" s="19" t="s">
        <v>2</v>
      </c>
      <c r="BI10" s="19" t="s">
        <v>3</v>
      </c>
      <c r="BJ10" s="19" t="s">
        <v>235</v>
      </c>
      <c r="BK10" s="19" t="s">
        <v>236</v>
      </c>
      <c r="BL10" s="19" t="s">
        <v>4</v>
      </c>
      <c r="BM10" s="19" t="s">
        <v>124</v>
      </c>
      <c r="BN10" s="19" t="s">
        <v>695</v>
      </c>
      <c r="BO10" s="16"/>
      <c r="BQ10" s="16" t="s">
        <v>694</v>
      </c>
      <c r="BR10" s="19" t="s">
        <v>1</v>
      </c>
      <c r="BS10" s="19" t="s">
        <v>2</v>
      </c>
      <c r="BT10" s="19" t="s">
        <v>3</v>
      </c>
      <c r="BU10" s="19" t="s">
        <v>235</v>
      </c>
      <c r="BV10" s="19" t="s">
        <v>236</v>
      </c>
      <c r="BW10" s="19" t="s">
        <v>4</v>
      </c>
      <c r="BX10" s="19" t="s">
        <v>124</v>
      </c>
      <c r="BY10" s="19" t="s">
        <v>695</v>
      </c>
      <c r="BZ10" s="19"/>
      <c r="CA10" s="16" t="s">
        <v>694</v>
      </c>
      <c r="CB10" s="19" t="s">
        <v>1</v>
      </c>
      <c r="CC10" s="19" t="s">
        <v>2</v>
      </c>
      <c r="CD10" s="19" t="s">
        <v>3</v>
      </c>
      <c r="CE10" s="19" t="s">
        <v>235</v>
      </c>
      <c r="CF10" s="19" t="s">
        <v>236</v>
      </c>
      <c r="CG10" s="19" t="s">
        <v>4</v>
      </c>
      <c r="CH10" s="19" t="s">
        <v>124</v>
      </c>
      <c r="CI10" s="19" t="s">
        <v>695</v>
      </c>
      <c r="CL10" s="16" t="s">
        <v>694</v>
      </c>
      <c r="CM10" s="19" t="s">
        <v>1</v>
      </c>
      <c r="CN10" s="19" t="s">
        <v>2</v>
      </c>
      <c r="CO10" s="19" t="s">
        <v>3</v>
      </c>
      <c r="CP10" s="19" t="s">
        <v>235</v>
      </c>
      <c r="CQ10" s="19" t="s">
        <v>236</v>
      </c>
      <c r="CR10" s="19" t="s">
        <v>4</v>
      </c>
      <c r="CS10" s="19" t="s">
        <v>124</v>
      </c>
      <c r="CT10" s="19" t="s">
        <v>695</v>
      </c>
      <c r="CU10" s="19"/>
      <c r="CV10" s="16" t="s">
        <v>694</v>
      </c>
      <c r="CW10" s="19" t="s">
        <v>1</v>
      </c>
      <c r="CX10" s="19" t="s">
        <v>2</v>
      </c>
      <c r="CY10" s="19" t="s">
        <v>3</v>
      </c>
      <c r="CZ10" s="19" t="s">
        <v>235</v>
      </c>
      <c r="DA10" s="19" t="s">
        <v>236</v>
      </c>
      <c r="DB10" s="19" t="s">
        <v>4</v>
      </c>
      <c r="DC10" s="19" t="s">
        <v>124</v>
      </c>
      <c r="DD10" s="19" t="s">
        <v>695</v>
      </c>
    </row>
    <row r="11" spans="1:108">
      <c r="D11" s="191"/>
      <c r="E11" s="192"/>
      <c r="J11" s="191"/>
      <c r="K11" s="192"/>
      <c r="P11" s="191"/>
      <c r="Q11" s="192"/>
      <c r="V11" s="191"/>
      <c r="W11" s="192"/>
      <c r="AA11" s="19" t="str">
        <f>IF($E11="","",VLOOKUP($E11,'Reference Data - Electricity'!$A:$L,AA$8,FALSE))</f>
        <v/>
      </c>
      <c r="AB11" s="19" t="str">
        <f>IF($E11="","",VLOOKUP($E11,'Reference Data - Electricity'!$A:$L,AB$8,FALSE))</f>
        <v/>
      </c>
      <c r="AC11" s="19" t="str">
        <f>IF($E11="","",VLOOKUP($E11,'Reference Data - Electricity'!$A:$L,AC$8,FALSE))</f>
        <v/>
      </c>
      <c r="AD11" s="19" t="str">
        <f>IF($E11="","",VLOOKUP($E11,'Reference Data - Electricity'!$A:$L,AD$8,FALSE))</f>
        <v/>
      </c>
      <c r="AE11" s="19" t="str">
        <f>IF($E11="","",VLOOKUP($E11,'Reference Data - Electricity'!$A:$L,AE$8,FALSE))</f>
        <v/>
      </c>
      <c r="AF11" s="19" t="str">
        <f>IF($E11="","",VLOOKUP($E11,'Reference Data - Electricity'!$A:$L,AF$8,FALSE))</f>
        <v/>
      </c>
      <c r="AG11" s="19" t="str">
        <f>IF($E11="","",VLOOKUP($E11,'Reference Data - Electricity'!$A:$L,AG$8,FALSE))</f>
        <v/>
      </c>
      <c r="AH11" s="19" t="str">
        <f>IF($E11="","",VLOOKUP($E11,'Reference Data - Electricity'!$A:$L,AH$8,FALSE))</f>
        <v/>
      </c>
      <c r="AI11" s="19" t="str">
        <f>IF($E11="","",VLOOKUP($E11,'Reference Data - Electricity'!$A:$L,AI$8,FALSE))</f>
        <v/>
      </c>
      <c r="AJ11" s="19"/>
      <c r="AK11" s="19" t="str">
        <f>IF($E11="","",$D11*AA11)</f>
        <v/>
      </c>
      <c r="AL11" s="19" t="str">
        <f t="shared" ref="AL11:AS11" si="0">IF($E11="","",$D11*AB11)</f>
        <v/>
      </c>
      <c r="AM11" s="19" t="str">
        <f t="shared" si="0"/>
        <v/>
      </c>
      <c r="AN11" s="19" t="str">
        <f t="shared" si="0"/>
        <v/>
      </c>
      <c r="AO11" s="19" t="str">
        <f t="shared" si="0"/>
        <v/>
      </c>
      <c r="AP11" s="19" t="str">
        <f t="shared" si="0"/>
        <v/>
      </c>
      <c r="AQ11" s="19" t="str">
        <f t="shared" si="0"/>
        <v/>
      </c>
      <c r="AR11" s="19" t="str">
        <f t="shared" si="0"/>
        <v/>
      </c>
      <c r="AS11" s="19" t="str">
        <f t="shared" si="0"/>
        <v/>
      </c>
      <c r="AT11" s="16"/>
      <c r="AU11" s="16"/>
      <c r="AV11" s="19" t="str">
        <f>IF($K11="","",VLOOKUP($K11,'Reference Data - Heat'!$C:$M,AV$8,FALSE))</f>
        <v/>
      </c>
      <c r="AW11" s="19" t="str">
        <f>IF($K11="","",VLOOKUP($K11,'Reference Data - Heat'!$C:$M,AW$8,FALSE))</f>
        <v/>
      </c>
      <c r="AX11" s="19" t="str">
        <f>IF($K11="","",VLOOKUP($K11,'Reference Data - Heat'!$C:$M,AX$8,FALSE))</f>
        <v/>
      </c>
      <c r="AY11" s="19" t="str">
        <f>IF($K11="","",VLOOKUP($K11,'Reference Data - Heat'!$C:$M,AY$8,FALSE))</f>
        <v/>
      </c>
      <c r="AZ11" s="19" t="str">
        <f>IF($K11="","",VLOOKUP($K11,'Reference Data - Heat'!$C:$M,AZ$8,FALSE))</f>
        <v/>
      </c>
      <c r="BA11" s="19" t="str">
        <f>IF($K11="","",VLOOKUP($K11,'Reference Data - Heat'!$C:$M,BA$8,FALSE))</f>
        <v/>
      </c>
      <c r="BB11" s="19" t="str">
        <f>IF($K11="","",VLOOKUP($K11,'Reference Data - Heat'!$C:$M,BB$8,FALSE))</f>
        <v/>
      </c>
      <c r="BC11" s="19" t="str">
        <f>IF($K11="","",VLOOKUP($K11,'Reference Data - Heat'!$C:$M,BC$8,FALSE))</f>
        <v/>
      </c>
      <c r="BD11" s="19" t="str">
        <f>IF($K11="","",VLOOKUP($K11,'Reference Data - Heat'!$C:$M,BD$8,FALSE))</f>
        <v/>
      </c>
      <c r="BE11" s="19"/>
      <c r="BF11" s="19" t="str">
        <f t="shared" ref="BF11:BN11" si="1">IF($K11="","",$J11*AV11)</f>
        <v/>
      </c>
      <c r="BG11" s="19" t="str">
        <f t="shared" si="1"/>
        <v/>
      </c>
      <c r="BH11" s="19" t="str">
        <f t="shared" si="1"/>
        <v/>
      </c>
      <c r="BI11" s="19" t="str">
        <f t="shared" si="1"/>
        <v/>
      </c>
      <c r="BJ11" s="19" t="str">
        <f t="shared" si="1"/>
        <v/>
      </c>
      <c r="BK11" s="19" t="str">
        <f t="shared" si="1"/>
        <v/>
      </c>
      <c r="BL11" s="19" t="str">
        <f t="shared" si="1"/>
        <v/>
      </c>
      <c r="BM11" s="19" t="str">
        <f t="shared" si="1"/>
        <v/>
      </c>
      <c r="BN11" s="19" t="str">
        <f t="shared" si="1"/>
        <v/>
      </c>
      <c r="BO11" s="16"/>
      <c r="BQ11" s="19" t="str">
        <f>IF($Q11="","",VLOOKUP($Q11,'Reference Data - Steam'!$C:$M,BQ$8,FALSE))</f>
        <v/>
      </c>
      <c r="BR11" s="19" t="str">
        <f>IF($Q11="","",VLOOKUP($Q11,'Reference Data - Steam'!$C:$M,BR$8,FALSE))</f>
        <v/>
      </c>
      <c r="BS11" s="19" t="str">
        <f>IF($Q11="","",VLOOKUP($Q11,'Reference Data - Steam'!$C:$M,BS$8,FALSE))</f>
        <v/>
      </c>
      <c r="BT11" s="19" t="str">
        <f>IF($Q11="","",VLOOKUP($Q11,'Reference Data - Steam'!$C:$M,BT$8,FALSE))</f>
        <v/>
      </c>
      <c r="BU11" s="19" t="str">
        <f>IF($Q11="","",VLOOKUP($Q11,'Reference Data - Steam'!$C:$M,BU$8,FALSE))</f>
        <v/>
      </c>
      <c r="BV11" s="19" t="str">
        <f>IF($Q11="","",VLOOKUP($Q11,'Reference Data - Steam'!$C:$M,BV$8,FALSE))</f>
        <v/>
      </c>
      <c r="BW11" s="19" t="str">
        <f>IF($Q11="","",VLOOKUP($Q11,'Reference Data - Steam'!$C:$M,BW$8,FALSE))</f>
        <v/>
      </c>
      <c r="BX11" s="19" t="str">
        <f>IF($Q11="","",VLOOKUP($Q11,'Reference Data - Steam'!$C:$M,BX$8,FALSE))</f>
        <v/>
      </c>
      <c r="BY11" s="19" t="str">
        <f>IF($Q11="","",VLOOKUP($Q11,'Reference Data - Steam'!$C:$M,BY$8,FALSE))</f>
        <v/>
      </c>
      <c r="BZ11" s="19"/>
      <c r="CA11" s="19" t="str">
        <f t="shared" ref="CA11:CI11" si="2">IF($Q11="","",$P11*BQ11)</f>
        <v/>
      </c>
      <c r="CB11" s="19" t="str">
        <f t="shared" si="2"/>
        <v/>
      </c>
      <c r="CC11" s="19" t="str">
        <f t="shared" si="2"/>
        <v/>
      </c>
      <c r="CD11" s="19" t="str">
        <f t="shared" si="2"/>
        <v/>
      </c>
      <c r="CE11" s="19" t="str">
        <f t="shared" si="2"/>
        <v/>
      </c>
      <c r="CF11" s="19" t="str">
        <f t="shared" si="2"/>
        <v/>
      </c>
      <c r="CG11" s="19" t="str">
        <f t="shared" si="2"/>
        <v/>
      </c>
      <c r="CH11" s="19" t="str">
        <f t="shared" si="2"/>
        <v/>
      </c>
      <c r="CI11" s="19" t="str">
        <f t="shared" si="2"/>
        <v/>
      </c>
      <c r="CL11" s="19" t="str">
        <f>IF($W11="","",VLOOKUP($W11,'Reference Data - Cooling'!$C:$M,CL$8,FALSE))</f>
        <v/>
      </c>
      <c r="CM11" s="19" t="str">
        <f>IF($W11="","",VLOOKUP($W11,'Reference Data - Cooling'!$C:$M,CM$8,FALSE))</f>
        <v/>
      </c>
      <c r="CN11" s="19" t="str">
        <f>IF($W11="","",VLOOKUP($W11,'Reference Data - Cooling'!$C:$M,CN$8,FALSE))</f>
        <v/>
      </c>
      <c r="CO11" s="19" t="str">
        <f>IF($W11="","",VLOOKUP($W11,'Reference Data - Cooling'!$C:$M,CO$8,FALSE))</f>
        <v/>
      </c>
      <c r="CP11" s="19" t="str">
        <f>IF($W11="","",VLOOKUP($W11,'Reference Data - Cooling'!$C:$M,CP$8,FALSE))</f>
        <v/>
      </c>
      <c r="CQ11" s="19" t="str">
        <f>IF($W11="","",VLOOKUP($W11,'Reference Data - Cooling'!$C:$M,CQ$8,FALSE))</f>
        <v/>
      </c>
      <c r="CR11" s="19" t="str">
        <f>IF($W11="","",VLOOKUP($W11,'Reference Data - Cooling'!$C:$M,CR$8,FALSE))</f>
        <v/>
      </c>
      <c r="CS11" s="19" t="str">
        <f>IF($W11="","",VLOOKUP($W11,'Reference Data - Cooling'!$C:$M,CS$8,FALSE))</f>
        <v/>
      </c>
      <c r="CT11" s="19" t="str">
        <f>IF($W11="","",VLOOKUP($W11,'Reference Data - Cooling'!$C:$M,CT$8,FALSE))</f>
        <v/>
      </c>
      <c r="CU11" s="19"/>
      <c r="CV11" s="19" t="str">
        <f t="shared" ref="CV11:DD11" si="3">IF($W11="","",$V11*CL11)</f>
        <v/>
      </c>
      <c r="CW11" s="19" t="str">
        <f t="shared" si="3"/>
        <v/>
      </c>
      <c r="CX11" s="19" t="str">
        <f t="shared" si="3"/>
        <v/>
      </c>
      <c r="CY11" s="19" t="str">
        <f t="shared" si="3"/>
        <v/>
      </c>
      <c r="CZ11" s="19" t="str">
        <f t="shared" si="3"/>
        <v/>
      </c>
      <c r="DA11" s="19" t="str">
        <f t="shared" si="3"/>
        <v/>
      </c>
      <c r="DB11" s="19" t="str">
        <f t="shared" si="3"/>
        <v/>
      </c>
      <c r="DC11" s="19" t="str">
        <f t="shared" si="3"/>
        <v/>
      </c>
      <c r="DD11" s="19" t="str">
        <f t="shared" si="3"/>
        <v/>
      </c>
    </row>
    <row r="12" spans="1:108">
      <c r="D12" s="193"/>
      <c r="E12" s="194"/>
      <c r="J12" s="193"/>
      <c r="K12" s="194"/>
      <c r="P12" s="193"/>
      <c r="Q12" s="194"/>
      <c r="V12" s="193"/>
      <c r="W12" s="194"/>
      <c r="AA12" s="19" t="str">
        <f>IF($E12="","",VLOOKUP($E12,'Reference Data - Electricity'!$A:$L,AA$8,FALSE))</f>
        <v/>
      </c>
      <c r="AB12" s="19" t="str">
        <f>IF($E12="","",VLOOKUP($E12,'Reference Data - Electricity'!$A:$L,AB$8,FALSE))</f>
        <v/>
      </c>
      <c r="AC12" s="19" t="str">
        <f>IF($E12="","",VLOOKUP($E12,'Reference Data - Electricity'!$A:$L,AC$8,FALSE))</f>
        <v/>
      </c>
      <c r="AD12" s="19" t="str">
        <f>IF($E12="","",VLOOKUP($E12,'Reference Data - Electricity'!$A:$L,AD$8,FALSE))</f>
        <v/>
      </c>
      <c r="AE12" s="19" t="str">
        <f>IF($E12="","",VLOOKUP($E12,'Reference Data - Electricity'!$A:$L,AE$8,FALSE))</f>
        <v/>
      </c>
      <c r="AF12" s="19" t="str">
        <f>IF($E12="","",VLOOKUP($E12,'Reference Data - Electricity'!$A:$L,AF$8,FALSE))</f>
        <v/>
      </c>
      <c r="AG12" s="19" t="str">
        <f>IF($E12="","",VLOOKUP($E12,'Reference Data - Electricity'!$A:$L,AG$8,FALSE))</f>
        <v/>
      </c>
      <c r="AH12" s="19" t="str">
        <f>IF($E12="","",VLOOKUP($E12,'Reference Data - Electricity'!$A:$L,AH$8,FALSE))</f>
        <v/>
      </c>
      <c r="AI12" s="19" t="str">
        <f>IF($E12="","",VLOOKUP($E12,'Reference Data - Electricity'!$A:$L,AI$8,FALSE))</f>
        <v/>
      </c>
      <c r="AJ12" s="19"/>
      <c r="AK12" s="19" t="str">
        <f t="shared" ref="AK12:AK20" si="4">IF($E12="","",$D12*AA12)</f>
        <v/>
      </c>
      <c r="AL12" s="19" t="str">
        <f t="shared" ref="AL12:AL20" si="5">IF($E12="","",$D12*AB12)</f>
        <v/>
      </c>
      <c r="AM12" s="19" t="str">
        <f t="shared" ref="AM12:AM20" si="6">IF($E12="","",$D12*AC12)</f>
        <v/>
      </c>
      <c r="AN12" s="19" t="str">
        <f t="shared" ref="AN12:AN20" si="7">IF($E12="","",$D12*AD12)</f>
        <v/>
      </c>
      <c r="AO12" s="19" t="str">
        <f t="shared" ref="AO12:AO20" si="8">IF($E12="","",$D12*AE12)</f>
        <v/>
      </c>
      <c r="AP12" s="19" t="str">
        <f t="shared" ref="AP12:AP20" si="9">IF($E12="","",$D12*AF12)</f>
        <v/>
      </c>
      <c r="AQ12" s="19" t="str">
        <f t="shared" ref="AQ12:AQ20" si="10">IF($E12="","",$D12*AG12)</f>
        <v/>
      </c>
      <c r="AR12" s="19" t="str">
        <f t="shared" ref="AR12:AR20" si="11">IF($E12="","",$D12*AH12)</f>
        <v/>
      </c>
      <c r="AS12" s="19" t="str">
        <f t="shared" ref="AS12:AS20" si="12">IF($E12="","",$D12*AI12)</f>
        <v/>
      </c>
      <c r="AT12" s="16"/>
      <c r="AU12" s="16"/>
      <c r="AV12" s="19" t="str">
        <f>IF($K12="","",VLOOKUP($K12,'Reference Data - Heat'!$C:$M,AV$8,FALSE))</f>
        <v/>
      </c>
      <c r="AW12" s="19" t="str">
        <f>IF($K12="","",VLOOKUP($K12,'Reference Data - Heat'!$C:$M,AW$8,FALSE))</f>
        <v/>
      </c>
      <c r="AX12" s="19" t="str">
        <f>IF($K12="","",VLOOKUP($K12,'Reference Data - Heat'!$C:$M,AX$8,FALSE))</f>
        <v/>
      </c>
      <c r="AY12" s="19" t="str">
        <f>IF($K12="","",VLOOKUP($K12,'Reference Data - Heat'!$C:$M,AY$8,FALSE))</f>
        <v/>
      </c>
      <c r="AZ12" s="19" t="str">
        <f>IF($K12="","",VLOOKUP($K12,'Reference Data - Heat'!$C:$M,AZ$8,FALSE))</f>
        <v/>
      </c>
      <c r="BA12" s="19" t="str">
        <f>IF($K12="","",VLOOKUP($K12,'Reference Data - Heat'!$C:$M,BA$8,FALSE))</f>
        <v/>
      </c>
      <c r="BB12" s="19" t="str">
        <f>IF($K12="","",VLOOKUP($K12,'Reference Data - Heat'!$C:$M,BB$8,FALSE))</f>
        <v/>
      </c>
      <c r="BC12" s="19" t="str">
        <f>IF($K12="","",VLOOKUP($K12,'Reference Data - Heat'!$C:$M,BC$8,FALSE))</f>
        <v/>
      </c>
      <c r="BD12" s="19" t="str">
        <f>IF($K12="","",VLOOKUP($K12,'Reference Data - Heat'!$C:$M,BD$8,FALSE))</f>
        <v/>
      </c>
      <c r="BE12" s="19"/>
      <c r="BF12" s="19" t="str">
        <f t="shared" ref="BF12:BF20" si="13">IF($K12="","",$J12*AV12)</f>
        <v/>
      </c>
      <c r="BG12" s="19" t="str">
        <f t="shared" ref="BG12:BG20" si="14">IF($K12="","",$J12*AW12)</f>
        <v/>
      </c>
      <c r="BH12" s="19" t="str">
        <f t="shared" ref="BH12:BH20" si="15">IF($K12="","",$J12*AX12)</f>
        <v/>
      </c>
      <c r="BI12" s="19" t="str">
        <f t="shared" ref="BI12:BI20" si="16">IF($K12="","",$J12*AY12)</f>
        <v/>
      </c>
      <c r="BJ12" s="19" t="str">
        <f t="shared" ref="BJ12:BJ20" si="17">IF($K12="","",$J12*AZ12)</f>
        <v/>
      </c>
      <c r="BK12" s="19" t="str">
        <f t="shared" ref="BK12:BK20" si="18">IF($K12="","",$J12*BA12)</f>
        <v/>
      </c>
      <c r="BL12" s="19" t="str">
        <f t="shared" ref="BL12:BL20" si="19">IF($K12="","",$J12*BB12)</f>
        <v/>
      </c>
      <c r="BM12" s="19" t="str">
        <f t="shared" ref="BM12:BM20" si="20">IF($K12="","",$J12*BC12)</f>
        <v/>
      </c>
      <c r="BN12" s="19" t="str">
        <f t="shared" ref="BN12:BN20" si="21">IF($K12="","",$J12*BD12)</f>
        <v/>
      </c>
      <c r="BO12" s="16"/>
      <c r="BQ12" s="19" t="str">
        <f>IF($Q12="","",VLOOKUP($Q12,'Reference Data - Steam'!$C:$M,BQ$8,FALSE))</f>
        <v/>
      </c>
      <c r="BR12" s="19" t="str">
        <f>IF($Q12="","",VLOOKUP($Q12,'Reference Data - Steam'!$C:$M,BR$8,FALSE))</f>
        <v/>
      </c>
      <c r="BS12" s="19" t="str">
        <f>IF($Q12="","",VLOOKUP($Q12,'Reference Data - Steam'!$C:$M,BS$8,FALSE))</f>
        <v/>
      </c>
      <c r="BT12" s="19" t="str">
        <f>IF($Q12="","",VLOOKUP($Q12,'Reference Data - Steam'!$C:$M,BT$8,FALSE))</f>
        <v/>
      </c>
      <c r="BU12" s="19" t="str">
        <f>IF($Q12="","",VLOOKUP($Q12,'Reference Data - Steam'!$C:$M,BU$8,FALSE))</f>
        <v/>
      </c>
      <c r="BV12" s="19" t="str">
        <f>IF($Q12="","",VLOOKUP($Q12,'Reference Data - Steam'!$C:$M,BV$8,FALSE))</f>
        <v/>
      </c>
      <c r="BW12" s="19" t="str">
        <f>IF($Q12="","",VLOOKUP($Q12,'Reference Data - Steam'!$C:$M,BW$8,FALSE))</f>
        <v/>
      </c>
      <c r="BX12" s="19" t="str">
        <f>IF($Q12="","",VLOOKUP($Q12,'Reference Data - Steam'!$C:$M,BX$8,FALSE))</f>
        <v/>
      </c>
      <c r="BY12" s="19" t="str">
        <f>IF($Q12="","",VLOOKUP($Q12,'Reference Data - Steam'!$C:$M,BY$8,FALSE))</f>
        <v/>
      </c>
      <c r="BZ12" s="19"/>
      <c r="CA12" s="19" t="str">
        <f t="shared" ref="CA12:CA20" si="22">IF($Q12="","",$P12*BQ12)</f>
        <v/>
      </c>
      <c r="CB12" s="19" t="str">
        <f t="shared" ref="CB12:CB20" si="23">IF($Q12="","",$P12*BR12)</f>
        <v/>
      </c>
      <c r="CC12" s="19" t="str">
        <f t="shared" ref="CC12:CC20" si="24">IF($Q12="","",$P12*BS12)</f>
        <v/>
      </c>
      <c r="CD12" s="19" t="str">
        <f t="shared" ref="CD12:CD20" si="25">IF($Q12="","",$P12*BT12)</f>
        <v/>
      </c>
      <c r="CE12" s="19" t="str">
        <f t="shared" ref="CE12:CE20" si="26">IF($Q12="","",$P12*BU12)</f>
        <v/>
      </c>
      <c r="CF12" s="19" t="str">
        <f t="shared" ref="CF12:CF20" si="27">IF($Q12="","",$P12*BV12)</f>
        <v/>
      </c>
      <c r="CG12" s="19" t="str">
        <f t="shared" ref="CG12:CG20" si="28">IF($Q12="","",$P12*BW12)</f>
        <v/>
      </c>
      <c r="CH12" s="19" t="str">
        <f t="shared" ref="CH12:CH20" si="29">IF($Q12="","",$P12*BX12)</f>
        <v/>
      </c>
      <c r="CI12" s="19" t="str">
        <f t="shared" ref="CI12:CI20" si="30">IF($Q12="","",$P12*BY12)</f>
        <v/>
      </c>
      <c r="CL12" s="19" t="str">
        <f>IF($W12="","",VLOOKUP($W12,'Reference Data - Cooling'!$C:$M,CL$8,FALSE))</f>
        <v/>
      </c>
      <c r="CM12" s="19" t="str">
        <f>IF($W12="","",VLOOKUP($W12,'Reference Data - Cooling'!$C:$M,CM$8,FALSE))</f>
        <v/>
      </c>
      <c r="CN12" s="19" t="str">
        <f>IF($W12="","",VLOOKUP($W12,'Reference Data - Cooling'!$C:$M,CN$8,FALSE))</f>
        <v/>
      </c>
      <c r="CO12" s="19" t="str">
        <f>IF($W12="","",VLOOKUP($W12,'Reference Data - Cooling'!$C:$M,CO$8,FALSE))</f>
        <v/>
      </c>
      <c r="CP12" s="19" t="str">
        <f>IF($W12="","",VLOOKUP($W12,'Reference Data - Cooling'!$C:$M,CP$8,FALSE))</f>
        <v/>
      </c>
      <c r="CQ12" s="19" t="str">
        <f>IF($W12="","",VLOOKUP($W12,'Reference Data - Cooling'!$C:$M,CQ$8,FALSE))</f>
        <v/>
      </c>
      <c r="CR12" s="19" t="str">
        <f>IF($W12="","",VLOOKUP($W12,'Reference Data - Cooling'!$C:$M,CR$8,FALSE))</f>
        <v/>
      </c>
      <c r="CS12" s="19" t="str">
        <f>IF($W12="","",VLOOKUP($W12,'Reference Data - Cooling'!$C:$M,CS$8,FALSE))</f>
        <v/>
      </c>
      <c r="CT12" s="19" t="str">
        <f>IF($W12="","",VLOOKUP($W12,'Reference Data - Cooling'!$C:$M,CT$8,FALSE))</f>
        <v/>
      </c>
      <c r="CU12" s="19"/>
      <c r="CV12" s="19" t="str">
        <f t="shared" ref="CV12:CV20" si="31">IF($W12="","",$V12*CL12)</f>
        <v/>
      </c>
      <c r="CW12" s="19" t="str">
        <f t="shared" ref="CW12:CW20" si="32">IF($W12="","",$V12*CM12)</f>
        <v/>
      </c>
      <c r="CX12" s="19" t="str">
        <f t="shared" ref="CX12:CX20" si="33">IF($W12="","",$V12*CN12)</f>
        <v/>
      </c>
      <c r="CY12" s="19" t="str">
        <f t="shared" ref="CY12:CY20" si="34">IF($W12="","",$V12*CO12)</f>
        <v/>
      </c>
      <c r="CZ12" s="19" t="str">
        <f t="shared" ref="CZ12:CZ20" si="35">IF($W12="","",$V12*CP12)</f>
        <v/>
      </c>
      <c r="DA12" s="19" t="str">
        <f t="shared" ref="DA12:DA20" si="36">IF($W12="","",$V12*CQ12)</f>
        <v/>
      </c>
      <c r="DB12" s="19" t="str">
        <f t="shared" ref="DB12:DB20" si="37">IF($W12="","",$V12*CR12)</f>
        <v/>
      </c>
      <c r="DC12" s="19" t="str">
        <f t="shared" ref="DC12:DC20" si="38">IF($W12="","",$V12*CS12)</f>
        <v/>
      </c>
      <c r="DD12" s="19" t="str">
        <f t="shared" ref="DD12:DD20" si="39">IF($W12="","",$V12*CT12)</f>
        <v/>
      </c>
    </row>
    <row r="13" spans="1:108">
      <c r="D13" s="193"/>
      <c r="E13" s="194"/>
      <c r="J13" s="193"/>
      <c r="K13" s="194"/>
      <c r="P13" s="193"/>
      <c r="Q13" s="194"/>
      <c r="V13" s="193"/>
      <c r="W13" s="194"/>
      <c r="AA13" s="19" t="str">
        <f>IF($E13="","",VLOOKUP($E13,'Reference Data - Electricity'!$A:$L,AA$8,FALSE))</f>
        <v/>
      </c>
      <c r="AB13" s="19" t="str">
        <f>IF($E13="","",VLOOKUP($E13,'Reference Data - Electricity'!$A:$L,AB$8,FALSE))</f>
        <v/>
      </c>
      <c r="AC13" s="19" t="str">
        <f>IF($E13="","",VLOOKUP($E13,'Reference Data - Electricity'!$A:$L,AC$8,FALSE))</f>
        <v/>
      </c>
      <c r="AD13" s="19" t="str">
        <f>IF($E13="","",VLOOKUP($E13,'Reference Data - Electricity'!$A:$L,AD$8,FALSE))</f>
        <v/>
      </c>
      <c r="AE13" s="19" t="str">
        <f>IF($E13="","",VLOOKUP($E13,'Reference Data - Electricity'!$A:$L,AE$8,FALSE))</f>
        <v/>
      </c>
      <c r="AF13" s="19" t="str">
        <f>IF($E13="","",VLOOKUP($E13,'Reference Data - Electricity'!$A:$L,AF$8,FALSE))</f>
        <v/>
      </c>
      <c r="AG13" s="19" t="str">
        <f>IF($E13="","",VLOOKUP($E13,'Reference Data - Electricity'!$A:$L,AG$8,FALSE))</f>
        <v/>
      </c>
      <c r="AH13" s="19" t="str">
        <f>IF($E13="","",VLOOKUP($E13,'Reference Data - Electricity'!$A:$L,AH$8,FALSE))</f>
        <v/>
      </c>
      <c r="AI13" s="19" t="str">
        <f>IF($E13="","",VLOOKUP($E13,'Reference Data - Electricity'!$A:$L,AI$8,FALSE))</f>
        <v/>
      </c>
      <c r="AJ13" s="19"/>
      <c r="AK13" s="19" t="str">
        <f t="shared" si="4"/>
        <v/>
      </c>
      <c r="AL13" s="19" t="str">
        <f t="shared" si="5"/>
        <v/>
      </c>
      <c r="AM13" s="19" t="str">
        <f t="shared" si="6"/>
        <v/>
      </c>
      <c r="AN13" s="19" t="str">
        <f t="shared" si="7"/>
        <v/>
      </c>
      <c r="AO13" s="19" t="str">
        <f t="shared" si="8"/>
        <v/>
      </c>
      <c r="AP13" s="19" t="str">
        <f t="shared" si="9"/>
        <v/>
      </c>
      <c r="AQ13" s="19" t="str">
        <f t="shared" si="10"/>
        <v/>
      </c>
      <c r="AR13" s="19" t="str">
        <f t="shared" si="11"/>
        <v/>
      </c>
      <c r="AS13" s="19" t="str">
        <f t="shared" si="12"/>
        <v/>
      </c>
      <c r="AT13" s="16"/>
      <c r="AU13" s="16"/>
      <c r="AV13" s="19" t="str">
        <f>IF($K13="","",VLOOKUP($K13,'Reference Data - Heat'!$C:$M,AV$8,FALSE))</f>
        <v/>
      </c>
      <c r="AW13" s="19" t="str">
        <f>IF($K13="","",VLOOKUP($K13,'Reference Data - Heat'!$C:$M,AW$8,FALSE))</f>
        <v/>
      </c>
      <c r="AX13" s="19" t="str">
        <f>IF($K13="","",VLOOKUP($K13,'Reference Data - Heat'!$C:$M,AX$8,FALSE))</f>
        <v/>
      </c>
      <c r="AY13" s="19" t="str">
        <f>IF($K13="","",VLOOKUP($K13,'Reference Data - Heat'!$C:$M,AY$8,FALSE))</f>
        <v/>
      </c>
      <c r="AZ13" s="19" t="str">
        <f>IF($K13="","",VLOOKUP($K13,'Reference Data - Heat'!$C:$M,AZ$8,FALSE))</f>
        <v/>
      </c>
      <c r="BA13" s="19" t="str">
        <f>IF($K13="","",VLOOKUP($K13,'Reference Data - Heat'!$C:$M,BA$8,FALSE))</f>
        <v/>
      </c>
      <c r="BB13" s="19" t="str">
        <f>IF($K13="","",VLOOKUP($K13,'Reference Data - Heat'!$C:$M,BB$8,FALSE))</f>
        <v/>
      </c>
      <c r="BC13" s="19" t="str">
        <f>IF($K13="","",VLOOKUP($K13,'Reference Data - Heat'!$C:$M,BC$8,FALSE))</f>
        <v/>
      </c>
      <c r="BD13" s="19" t="str">
        <f>IF($K13="","",VLOOKUP($K13,'Reference Data - Heat'!$C:$M,BD$8,FALSE))</f>
        <v/>
      </c>
      <c r="BE13" s="19"/>
      <c r="BF13" s="19" t="str">
        <f t="shared" si="13"/>
        <v/>
      </c>
      <c r="BG13" s="19" t="str">
        <f t="shared" si="14"/>
        <v/>
      </c>
      <c r="BH13" s="19" t="str">
        <f t="shared" si="15"/>
        <v/>
      </c>
      <c r="BI13" s="19" t="str">
        <f t="shared" si="16"/>
        <v/>
      </c>
      <c r="BJ13" s="19" t="str">
        <f t="shared" si="17"/>
        <v/>
      </c>
      <c r="BK13" s="19" t="str">
        <f t="shared" si="18"/>
        <v/>
      </c>
      <c r="BL13" s="19" t="str">
        <f t="shared" si="19"/>
        <v/>
      </c>
      <c r="BM13" s="19" t="str">
        <f t="shared" si="20"/>
        <v/>
      </c>
      <c r="BN13" s="19" t="str">
        <f t="shared" si="21"/>
        <v/>
      </c>
      <c r="BO13" s="16"/>
      <c r="BQ13" s="19" t="str">
        <f>IF($Q13="","",VLOOKUP($Q13,'Reference Data - Steam'!$C:$M,BQ$8,FALSE))</f>
        <v/>
      </c>
      <c r="BR13" s="19" t="str">
        <f>IF($Q13="","",VLOOKUP($Q13,'Reference Data - Steam'!$C:$M,BR$8,FALSE))</f>
        <v/>
      </c>
      <c r="BS13" s="19" t="str">
        <f>IF($Q13="","",VLOOKUP($Q13,'Reference Data - Steam'!$C:$M,BS$8,FALSE))</f>
        <v/>
      </c>
      <c r="BT13" s="19" t="str">
        <f>IF($Q13="","",VLOOKUP($Q13,'Reference Data - Steam'!$C:$M,BT$8,FALSE))</f>
        <v/>
      </c>
      <c r="BU13" s="19" t="str">
        <f>IF($Q13="","",VLOOKUP($Q13,'Reference Data - Steam'!$C:$M,BU$8,FALSE))</f>
        <v/>
      </c>
      <c r="BV13" s="19" t="str">
        <f>IF($Q13="","",VLOOKUP($Q13,'Reference Data - Steam'!$C:$M,BV$8,FALSE))</f>
        <v/>
      </c>
      <c r="BW13" s="19" t="str">
        <f>IF($Q13="","",VLOOKUP($Q13,'Reference Data - Steam'!$C:$M,BW$8,FALSE))</f>
        <v/>
      </c>
      <c r="BX13" s="19" t="str">
        <f>IF($Q13="","",VLOOKUP($Q13,'Reference Data - Steam'!$C:$M,BX$8,FALSE))</f>
        <v/>
      </c>
      <c r="BY13" s="19" t="str">
        <f>IF($Q13="","",VLOOKUP($Q13,'Reference Data - Steam'!$C:$M,BY$8,FALSE))</f>
        <v/>
      </c>
      <c r="BZ13" s="19"/>
      <c r="CA13" s="19" t="str">
        <f t="shared" si="22"/>
        <v/>
      </c>
      <c r="CB13" s="19" t="str">
        <f t="shared" si="23"/>
        <v/>
      </c>
      <c r="CC13" s="19" t="str">
        <f t="shared" si="24"/>
        <v/>
      </c>
      <c r="CD13" s="19" t="str">
        <f t="shared" si="25"/>
        <v/>
      </c>
      <c r="CE13" s="19" t="str">
        <f t="shared" si="26"/>
        <v/>
      </c>
      <c r="CF13" s="19" t="str">
        <f t="shared" si="27"/>
        <v/>
      </c>
      <c r="CG13" s="19" t="str">
        <f t="shared" si="28"/>
        <v/>
      </c>
      <c r="CH13" s="19" t="str">
        <f t="shared" si="29"/>
        <v/>
      </c>
      <c r="CI13" s="19" t="str">
        <f t="shared" si="30"/>
        <v/>
      </c>
      <c r="CL13" s="19" t="str">
        <f>IF($W13="","",VLOOKUP($W13,'Reference Data - Cooling'!$C:$M,CL$8,FALSE))</f>
        <v/>
      </c>
      <c r="CM13" s="19" t="str">
        <f>IF($W13="","",VLOOKUP($W13,'Reference Data - Cooling'!$C:$M,CM$8,FALSE))</f>
        <v/>
      </c>
      <c r="CN13" s="19" t="str">
        <f>IF($W13="","",VLOOKUP($W13,'Reference Data - Cooling'!$C:$M,CN$8,FALSE))</f>
        <v/>
      </c>
      <c r="CO13" s="19" t="str">
        <f>IF($W13="","",VLOOKUP($W13,'Reference Data - Cooling'!$C:$M,CO$8,FALSE))</f>
        <v/>
      </c>
      <c r="CP13" s="19" t="str">
        <f>IF($W13="","",VLOOKUP($W13,'Reference Data - Cooling'!$C:$M,CP$8,FALSE))</f>
        <v/>
      </c>
      <c r="CQ13" s="19" t="str">
        <f>IF($W13="","",VLOOKUP($W13,'Reference Data - Cooling'!$C:$M,CQ$8,FALSE))</f>
        <v/>
      </c>
      <c r="CR13" s="19" t="str">
        <f>IF($W13="","",VLOOKUP($W13,'Reference Data - Cooling'!$C:$M,CR$8,FALSE))</f>
        <v/>
      </c>
      <c r="CS13" s="19" t="str">
        <f>IF($W13="","",VLOOKUP($W13,'Reference Data - Cooling'!$C:$M,CS$8,FALSE))</f>
        <v/>
      </c>
      <c r="CT13" s="19" t="str">
        <f>IF($W13="","",VLOOKUP($W13,'Reference Data - Cooling'!$C:$M,CT$8,FALSE))</f>
        <v/>
      </c>
      <c r="CU13" s="19"/>
      <c r="CV13" s="19" t="str">
        <f t="shared" si="31"/>
        <v/>
      </c>
      <c r="CW13" s="19" t="str">
        <f t="shared" si="32"/>
        <v/>
      </c>
      <c r="CX13" s="19" t="str">
        <f t="shared" si="33"/>
        <v/>
      </c>
      <c r="CY13" s="19" t="str">
        <f t="shared" si="34"/>
        <v/>
      </c>
      <c r="CZ13" s="19" t="str">
        <f t="shared" si="35"/>
        <v/>
      </c>
      <c r="DA13" s="19" t="str">
        <f t="shared" si="36"/>
        <v/>
      </c>
      <c r="DB13" s="19" t="str">
        <f t="shared" si="37"/>
        <v/>
      </c>
      <c r="DC13" s="19" t="str">
        <f t="shared" si="38"/>
        <v/>
      </c>
      <c r="DD13" s="19" t="str">
        <f t="shared" si="39"/>
        <v/>
      </c>
    </row>
    <row r="14" spans="1:108">
      <c r="D14" s="193"/>
      <c r="E14" s="194"/>
      <c r="J14" s="193"/>
      <c r="K14" s="194"/>
      <c r="P14" s="193"/>
      <c r="Q14" s="194"/>
      <c r="V14" s="193"/>
      <c r="W14" s="194"/>
      <c r="AA14" s="19" t="str">
        <f>IF($E14="","",VLOOKUP($E14,'Reference Data - Electricity'!$A:$L,AA$8,FALSE))</f>
        <v/>
      </c>
      <c r="AB14" s="19" t="str">
        <f>IF($E14="","",VLOOKUP($E14,'Reference Data - Electricity'!$A:$L,AB$8,FALSE))</f>
        <v/>
      </c>
      <c r="AC14" s="19" t="str">
        <f>IF($E14="","",VLOOKUP($E14,'Reference Data - Electricity'!$A:$L,AC$8,FALSE))</f>
        <v/>
      </c>
      <c r="AD14" s="19" t="str">
        <f>IF($E14="","",VLOOKUP($E14,'Reference Data - Electricity'!$A:$L,AD$8,FALSE))</f>
        <v/>
      </c>
      <c r="AE14" s="19" t="str">
        <f>IF($E14="","",VLOOKUP($E14,'Reference Data - Electricity'!$A:$L,AE$8,FALSE))</f>
        <v/>
      </c>
      <c r="AF14" s="19" t="str">
        <f>IF($E14="","",VLOOKUP($E14,'Reference Data - Electricity'!$A:$L,AF$8,FALSE))</f>
        <v/>
      </c>
      <c r="AG14" s="19" t="str">
        <f>IF($E14="","",VLOOKUP($E14,'Reference Data - Electricity'!$A:$L,AG$8,FALSE))</f>
        <v/>
      </c>
      <c r="AH14" s="19" t="str">
        <f>IF($E14="","",VLOOKUP($E14,'Reference Data - Electricity'!$A:$L,AH$8,FALSE))</f>
        <v/>
      </c>
      <c r="AI14" s="19" t="str">
        <f>IF($E14="","",VLOOKUP($E14,'Reference Data - Electricity'!$A:$L,AI$8,FALSE))</f>
        <v/>
      </c>
      <c r="AJ14" s="19"/>
      <c r="AK14" s="19" t="str">
        <f t="shared" si="4"/>
        <v/>
      </c>
      <c r="AL14" s="19" t="str">
        <f t="shared" si="5"/>
        <v/>
      </c>
      <c r="AM14" s="19" t="str">
        <f t="shared" si="6"/>
        <v/>
      </c>
      <c r="AN14" s="19" t="str">
        <f t="shared" si="7"/>
        <v/>
      </c>
      <c r="AO14" s="19" t="str">
        <f t="shared" si="8"/>
        <v/>
      </c>
      <c r="AP14" s="19" t="str">
        <f t="shared" si="9"/>
        <v/>
      </c>
      <c r="AQ14" s="19" t="str">
        <f t="shared" si="10"/>
        <v/>
      </c>
      <c r="AR14" s="19" t="str">
        <f t="shared" si="11"/>
        <v/>
      </c>
      <c r="AS14" s="19" t="str">
        <f t="shared" si="12"/>
        <v/>
      </c>
      <c r="AT14" s="16"/>
      <c r="AU14" s="16"/>
      <c r="AV14" s="19" t="str">
        <f>IF($K14="","",VLOOKUP($K14,'Reference Data - Heat'!$C:$M,AV$8,FALSE))</f>
        <v/>
      </c>
      <c r="AW14" s="19" t="str">
        <f>IF($K14="","",VLOOKUP($K14,'Reference Data - Heat'!$C:$M,AW$8,FALSE))</f>
        <v/>
      </c>
      <c r="AX14" s="19" t="str">
        <f>IF($K14="","",VLOOKUP($K14,'Reference Data - Heat'!$C:$M,AX$8,FALSE))</f>
        <v/>
      </c>
      <c r="AY14" s="19" t="str">
        <f>IF($K14="","",VLOOKUP($K14,'Reference Data - Heat'!$C:$M,AY$8,FALSE))</f>
        <v/>
      </c>
      <c r="AZ14" s="19" t="str">
        <f>IF($K14="","",VLOOKUP($K14,'Reference Data - Heat'!$C:$M,AZ$8,FALSE))</f>
        <v/>
      </c>
      <c r="BA14" s="19" t="str">
        <f>IF($K14="","",VLOOKUP($K14,'Reference Data - Heat'!$C:$M,BA$8,FALSE))</f>
        <v/>
      </c>
      <c r="BB14" s="19" t="str">
        <f>IF($K14="","",VLOOKUP($K14,'Reference Data - Heat'!$C:$M,BB$8,FALSE))</f>
        <v/>
      </c>
      <c r="BC14" s="19" t="str">
        <f>IF($K14="","",VLOOKUP($K14,'Reference Data - Heat'!$C:$M,BC$8,FALSE))</f>
        <v/>
      </c>
      <c r="BD14" s="19" t="str">
        <f>IF($K14="","",VLOOKUP($K14,'Reference Data - Heat'!$C:$M,BD$8,FALSE))</f>
        <v/>
      </c>
      <c r="BE14" s="19"/>
      <c r="BF14" s="19" t="str">
        <f t="shared" si="13"/>
        <v/>
      </c>
      <c r="BG14" s="19" t="str">
        <f t="shared" si="14"/>
        <v/>
      </c>
      <c r="BH14" s="19" t="str">
        <f t="shared" si="15"/>
        <v/>
      </c>
      <c r="BI14" s="19" t="str">
        <f t="shared" si="16"/>
        <v/>
      </c>
      <c r="BJ14" s="19" t="str">
        <f t="shared" si="17"/>
        <v/>
      </c>
      <c r="BK14" s="19" t="str">
        <f t="shared" si="18"/>
        <v/>
      </c>
      <c r="BL14" s="19" t="str">
        <f t="shared" si="19"/>
        <v/>
      </c>
      <c r="BM14" s="19" t="str">
        <f t="shared" si="20"/>
        <v/>
      </c>
      <c r="BN14" s="19" t="str">
        <f t="shared" si="21"/>
        <v/>
      </c>
      <c r="BO14" s="16"/>
      <c r="BQ14" s="19" t="str">
        <f>IF($Q14="","",VLOOKUP($Q14,'Reference Data - Steam'!$C:$M,BQ$8,FALSE))</f>
        <v/>
      </c>
      <c r="BR14" s="19" t="str">
        <f>IF($Q14="","",VLOOKUP($Q14,'Reference Data - Steam'!$C:$M,BR$8,FALSE))</f>
        <v/>
      </c>
      <c r="BS14" s="19" t="str">
        <f>IF($Q14="","",VLOOKUP($Q14,'Reference Data - Steam'!$C:$M,BS$8,FALSE))</f>
        <v/>
      </c>
      <c r="BT14" s="19" t="str">
        <f>IF($Q14="","",VLOOKUP($Q14,'Reference Data - Steam'!$C:$M,BT$8,FALSE))</f>
        <v/>
      </c>
      <c r="BU14" s="19" t="str">
        <f>IF($Q14="","",VLOOKUP($Q14,'Reference Data - Steam'!$C:$M,BU$8,FALSE))</f>
        <v/>
      </c>
      <c r="BV14" s="19" t="str">
        <f>IF($Q14="","",VLOOKUP($Q14,'Reference Data - Steam'!$C:$M,BV$8,FALSE))</f>
        <v/>
      </c>
      <c r="BW14" s="19" t="str">
        <f>IF($Q14="","",VLOOKUP($Q14,'Reference Data - Steam'!$C:$M,BW$8,FALSE))</f>
        <v/>
      </c>
      <c r="BX14" s="19" t="str">
        <f>IF($Q14="","",VLOOKUP($Q14,'Reference Data - Steam'!$C:$M,BX$8,FALSE))</f>
        <v/>
      </c>
      <c r="BY14" s="19" t="str">
        <f>IF($Q14="","",VLOOKUP($Q14,'Reference Data - Steam'!$C:$M,BY$8,FALSE))</f>
        <v/>
      </c>
      <c r="BZ14" s="19"/>
      <c r="CA14" s="19" t="str">
        <f t="shared" si="22"/>
        <v/>
      </c>
      <c r="CB14" s="19" t="str">
        <f t="shared" si="23"/>
        <v/>
      </c>
      <c r="CC14" s="19" t="str">
        <f t="shared" si="24"/>
        <v/>
      </c>
      <c r="CD14" s="19" t="str">
        <f t="shared" si="25"/>
        <v/>
      </c>
      <c r="CE14" s="19" t="str">
        <f t="shared" si="26"/>
        <v/>
      </c>
      <c r="CF14" s="19" t="str">
        <f t="shared" si="27"/>
        <v/>
      </c>
      <c r="CG14" s="19" t="str">
        <f t="shared" si="28"/>
        <v/>
      </c>
      <c r="CH14" s="19" t="str">
        <f t="shared" si="29"/>
        <v/>
      </c>
      <c r="CI14" s="19" t="str">
        <f t="shared" si="30"/>
        <v/>
      </c>
      <c r="CL14" s="19" t="str">
        <f>IF($W14="","",VLOOKUP($W14,'Reference Data - Cooling'!$C:$M,CL$8,FALSE))</f>
        <v/>
      </c>
      <c r="CM14" s="19" t="str">
        <f>IF($W14="","",VLOOKUP($W14,'Reference Data - Cooling'!$C:$M,CM$8,FALSE))</f>
        <v/>
      </c>
      <c r="CN14" s="19" t="str">
        <f>IF($W14="","",VLOOKUP($W14,'Reference Data - Cooling'!$C:$M,CN$8,FALSE))</f>
        <v/>
      </c>
      <c r="CO14" s="19" t="str">
        <f>IF($W14="","",VLOOKUP($W14,'Reference Data - Cooling'!$C:$M,CO$8,FALSE))</f>
        <v/>
      </c>
      <c r="CP14" s="19" t="str">
        <f>IF($W14="","",VLOOKUP($W14,'Reference Data - Cooling'!$C:$M,CP$8,FALSE))</f>
        <v/>
      </c>
      <c r="CQ14" s="19" t="str">
        <f>IF($W14="","",VLOOKUP($W14,'Reference Data - Cooling'!$C:$M,CQ$8,FALSE))</f>
        <v/>
      </c>
      <c r="CR14" s="19" t="str">
        <f>IF($W14="","",VLOOKUP($W14,'Reference Data - Cooling'!$C:$M,CR$8,FALSE))</f>
        <v/>
      </c>
      <c r="CS14" s="19" t="str">
        <f>IF($W14="","",VLOOKUP($W14,'Reference Data - Cooling'!$C:$M,CS$8,FALSE))</f>
        <v/>
      </c>
      <c r="CT14" s="19" t="str">
        <f>IF($W14="","",VLOOKUP($W14,'Reference Data - Cooling'!$C:$M,CT$8,FALSE))</f>
        <v/>
      </c>
      <c r="CU14" s="19"/>
      <c r="CV14" s="19" t="str">
        <f t="shared" si="31"/>
        <v/>
      </c>
      <c r="CW14" s="19" t="str">
        <f t="shared" si="32"/>
        <v/>
      </c>
      <c r="CX14" s="19" t="str">
        <f t="shared" si="33"/>
        <v/>
      </c>
      <c r="CY14" s="19" t="str">
        <f t="shared" si="34"/>
        <v/>
      </c>
      <c r="CZ14" s="19" t="str">
        <f t="shared" si="35"/>
        <v/>
      </c>
      <c r="DA14" s="19" t="str">
        <f t="shared" si="36"/>
        <v/>
      </c>
      <c r="DB14" s="19" t="str">
        <f t="shared" si="37"/>
        <v/>
      </c>
      <c r="DC14" s="19" t="str">
        <f t="shared" si="38"/>
        <v/>
      </c>
      <c r="DD14" s="19" t="str">
        <f t="shared" si="39"/>
        <v/>
      </c>
    </row>
    <row r="15" spans="1:108">
      <c r="D15" s="193"/>
      <c r="E15" s="194"/>
      <c r="J15" s="193"/>
      <c r="K15" s="194"/>
      <c r="P15" s="193"/>
      <c r="Q15" s="194"/>
      <c r="V15" s="193"/>
      <c r="W15" s="194"/>
      <c r="AA15" s="19" t="str">
        <f>IF($E15="","",VLOOKUP($E15,'Reference Data - Electricity'!$A:$L,AA$8,FALSE))</f>
        <v/>
      </c>
      <c r="AB15" s="19" t="str">
        <f>IF($E15="","",VLOOKUP($E15,'Reference Data - Electricity'!$A:$L,AB$8,FALSE))</f>
        <v/>
      </c>
      <c r="AC15" s="19" t="str">
        <f>IF($E15="","",VLOOKUP($E15,'Reference Data - Electricity'!$A:$L,AC$8,FALSE))</f>
        <v/>
      </c>
      <c r="AD15" s="19" t="str">
        <f>IF($E15="","",VLOOKUP($E15,'Reference Data - Electricity'!$A:$L,AD$8,FALSE))</f>
        <v/>
      </c>
      <c r="AE15" s="19" t="str">
        <f>IF($E15="","",VLOOKUP($E15,'Reference Data - Electricity'!$A:$L,AE$8,FALSE))</f>
        <v/>
      </c>
      <c r="AF15" s="19" t="str">
        <f>IF($E15="","",VLOOKUP($E15,'Reference Data - Electricity'!$A:$L,AF$8,FALSE))</f>
        <v/>
      </c>
      <c r="AG15" s="19" t="str">
        <f>IF($E15="","",VLOOKUP($E15,'Reference Data - Electricity'!$A:$L,AG$8,FALSE))</f>
        <v/>
      </c>
      <c r="AH15" s="19" t="str">
        <f>IF($E15="","",VLOOKUP($E15,'Reference Data - Electricity'!$A:$L,AH$8,FALSE))</f>
        <v/>
      </c>
      <c r="AI15" s="19" t="str">
        <f>IF($E15="","",VLOOKUP($E15,'Reference Data - Electricity'!$A:$L,AI$8,FALSE))</f>
        <v/>
      </c>
      <c r="AJ15" s="19"/>
      <c r="AK15" s="19" t="str">
        <f t="shared" si="4"/>
        <v/>
      </c>
      <c r="AL15" s="19" t="str">
        <f t="shared" si="5"/>
        <v/>
      </c>
      <c r="AM15" s="19" t="str">
        <f t="shared" si="6"/>
        <v/>
      </c>
      <c r="AN15" s="19" t="str">
        <f t="shared" si="7"/>
        <v/>
      </c>
      <c r="AO15" s="19" t="str">
        <f t="shared" si="8"/>
        <v/>
      </c>
      <c r="AP15" s="19" t="str">
        <f t="shared" si="9"/>
        <v/>
      </c>
      <c r="AQ15" s="19" t="str">
        <f t="shared" si="10"/>
        <v/>
      </c>
      <c r="AR15" s="19" t="str">
        <f t="shared" si="11"/>
        <v/>
      </c>
      <c r="AS15" s="19" t="str">
        <f t="shared" si="12"/>
        <v/>
      </c>
      <c r="AT15" s="16"/>
      <c r="AU15" s="16"/>
      <c r="AV15" s="19" t="str">
        <f>IF($K15="","",VLOOKUP($K15,'Reference Data - Heat'!$C:$M,AV$8,FALSE))</f>
        <v/>
      </c>
      <c r="AW15" s="19" t="str">
        <f>IF($K15="","",VLOOKUP($K15,'Reference Data - Heat'!$C:$M,AW$8,FALSE))</f>
        <v/>
      </c>
      <c r="AX15" s="19" t="str">
        <f>IF($K15="","",VLOOKUP($K15,'Reference Data - Heat'!$C:$M,AX$8,FALSE))</f>
        <v/>
      </c>
      <c r="AY15" s="19" t="str">
        <f>IF($K15="","",VLOOKUP($K15,'Reference Data - Heat'!$C:$M,AY$8,FALSE))</f>
        <v/>
      </c>
      <c r="AZ15" s="19" t="str">
        <f>IF($K15="","",VLOOKUP($K15,'Reference Data - Heat'!$C:$M,AZ$8,FALSE))</f>
        <v/>
      </c>
      <c r="BA15" s="19" t="str">
        <f>IF($K15="","",VLOOKUP($K15,'Reference Data - Heat'!$C:$M,BA$8,FALSE))</f>
        <v/>
      </c>
      <c r="BB15" s="19" t="str">
        <f>IF($K15="","",VLOOKUP($K15,'Reference Data - Heat'!$C:$M,BB$8,FALSE))</f>
        <v/>
      </c>
      <c r="BC15" s="19" t="str">
        <f>IF($K15="","",VLOOKUP($K15,'Reference Data - Heat'!$C:$M,BC$8,FALSE))</f>
        <v/>
      </c>
      <c r="BD15" s="19" t="str">
        <f>IF($K15="","",VLOOKUP($K15,'Reference Data - Heat'!$C:$M,BD$8,FALSE))</f>
        <v/>
      </c>
      <c r="BE15" s="19"/>
      <c r="BF15" s="19" t="str">
        <f t="shared" si="13"/>
        <v/>
      </c>
      <c r="BG15" s="19" t="str">
        <f t="shared" si="14"/>
        <v/>
      </c>
      <c r="BH15" s="19" t="str">
        <f t="shared" si="15"/>
        <v/>
      </c>
      <c r="BI15" s="19" t="str">
        <f t="shared" si="16"/>
        <v/>
      </c>
      <c r="BJ15" s="19" t="str">
        <f t="shared" si="17"/>
        <v/>
      </c>
      <c r="BK15" s="19" t="str">
        <f t="shared" si="18"/>
        <v/>
      </c>
      <c r="BL15" s="19" t="str">
        <f t="shared" si="19"/>
        <v/>
      </c>
      <c r="BM15" s="19" t="str">
        <f t="shared" si="20"/>
        <v/>
      </c>
      <c r="BN15" s="19" t="str">
        <f t="shared" si="21"/>
        <v/>
      </c>
      <c r="BO15" s="16"/>
      <c r="BQ15" s="19" t="str">
        <f>IF($Q15="","",VLOOKUP($Q15,'Reference Data - Steam'!$C:$M,BQ$8,FALSE))</f>
        <v/>
      </c>
      <c r="BR15" s="19" t="str">
        <f>IF($Q15="","",VLOOKUP($Q15,'Reference Data - Steam'!$C:$M,BR$8,FALSE))</f>
        <v/>
      </c>
      <c r="BS15" s="19" t="str">
        <f>IF($Q15="","",VLOOKUP($Q15,'Reference Data - Steam'!$C:$M,BS$8,FALSE))</f>
        <v/>
      </c>
      <c r="BT15" s="19" t="str">
        <f>IF($Q15="","",VLOOKUP($Q15,'Reference Data - Steam'!$C:$M,BT$8,FALSE))</f>
        <v/>
      </c>
      <c r="BU15" s="19" t="str">
        <f>IF($Q15="","",VLOOKUP($Q15,'Reference Data - Steam'!$C:$M,BU$8,FALSE))</f>
        <v/>
      </c>
      <c r="BV15" s="19" t="str">
        <f>IF($Q15="","",VLOOKUP($Q15,'Reference Data - Steam'!$C:$M,BV$8,FALSE))</f>
        <v/>
      </c>
      <c r="BW15" s="19" t="str">
        <f>IF($Q15="","",VLOOKUP($Q15,'Reference Data - Steam'!$C:$M,BW$8,FALSE))</f>
        <v/>
      </c>
      <c r="BX15" s="19" t="str">
        <f>IF($Q15="","",VLOOKUP($Q15,'Reference Data - Steam'!$C:$M,BX$8,FALSE))</f>
        <v/>
      </c>
      <c r="BY15" s="19" t="str">
        <f>IF($Q15="","",VLOOKUP($Q15,'Reference Data - Steam'!$C:$M,BY$8,FALSE))</f>
        <v/>
      </c>
      <c r="BZ15" s="19"/>
      <c r="CA15" s="19" t="str">
        <f t="shared" si="22"/>
        <v/>
      </c>
      <c r="CB15" s="19" t="str">
        <f t="shared" si="23"/>
        <v/>
      </c>
      <c r="CC15" s="19" t="str">
        <f t="shared" si="24"/>
        <v/>
      </c>
      <c r="CD15" s="19" t="str">
        <f t="shared" si="25"/>
        <v/>
      </c>
      <c r="CE15" s="19" t="str">
        <f t="shared" si="26"/>
        <v/>
      </c>
      <c r="CF15" s="19" t="str">
        <f t="shared" si="27"/>
        <v/>
      </c>
      <c r="CG15" s="19" t="str">
        <f t="shared" si="28"/>
        <v/>
      </c>
      <c r="CH15" s="19" t="str">
        <f t="shared" si="29"/>
        <v/>
      </c>
      <c r="CI15" s="19" t="str">
        <f t="shared" si="30"/>
        <v/>
      </c>
      <c r="CL15" s="19" t="str">
        <f>IF($W15="","",VLOOKUP($W15,'Reference Data - Cooling'!$C:$M,CL$8,FALSE))</f>
        <v/>
      </c>
      <c r="CM15" s="19" t="str">
        <f>IF($W15="","",VLOOKUP($W15,'Reference Data - Cooling'!$C:$M,CM$8,FALSE))</f>
        <v/>
      </c>
      <c r="CN15" s="19" t="str">
        <f>IF($W15="","",VLOOKUP($W15,'Reference Data - Cooling'!$C:$M,CN$8,FALSE))</f>
        <v/>
      </c>
      <c r="CO15" s="19" t="str">
        <f>IF($W15="","",VLOOKUP($W15,'Reference Data - Cooling'!$C:$M,CO$8,FALSE))</f>
        <v/>
      </c>
      <c r="CP15" s="19" t="str">
        <f>IF($W15="","",VLOOKUP($W15,'Reference Data - Cooling'!$C:$M,CP$8,FALSE))</f>
        <v/>
      </c>
      <c r="CQ15" s="19" t="str">
        <f>IF($W15="","",VLOOKUP($W15,'Reference Data - Cooling'!$C:$M,CQ$8,FALSE))</f>
        <v/>
      </c>
      <c r="CR15" s="19" t="str">
        <f>IF($W15="","",VLOOKUP($W15,'Reference Data - Cooling'!$C:$M,CR$8,FALSE))</f>
        <v/>
      </c>
      <c r="CS15" s="19" t="str">
        <f>IF($W15="","",VLOOKUP($W15,'Reference Data - Cooling'!$C:$M,CS$8,FALSE))</f>
        <v/>
      </c>
      <c r="CT15" s="19" t="str">
        <f>IF($W15="","",VLOOKUP($W15,'Reference Data - Cooling'!$C:$M,CT$8,FALSE))</f>
        <v/>
      </c>
      <c r="CU15" s="19"/>
      <c r="CV15" s="19" t="str">
        <f t="shared" si="31"/>
        <v/>
      </c>
      <c r="CW15" s="19" t="str">
        <f t="shared" si="32"/>
        <v/>
      </c>
      <c r="CX15" s="19" t="str">
        <f t="shared" si="33"/>
        <v/>
      </c>
      <c r="CY15" s="19" t="str">
        <f t="shared" si="34"/>
        <v/>
      </c>
      <c r="CZ15" s="19" t="str">
        <f t="shared" si="35"/>
        <v/>
      </c>
      <c r="DA15" s="19" t="str">
        <f t="shared" si="36"/>
        <v/>
      </c>
      <c r="DB15" s="19" t="str">
        <f t="shared" si="37"/>
        <v/>
      </c>
      <c r="DC15" s="19" t="str">
        <f t="shared" si="38"/>
        <v/>
      </c>
      <c r="DD15" s="19" t="str">
        <f t="shared" si="39"/>
        <v/>
      </c>
    </row>
    <row r="16" spans="1:108">
      <c r="D16" s="193"/>
      <c r="E16" s="194"/>
      <c r="J16" s="193"/>
      <c r="K16" s="194"/>
      <c r="P16" s="193"/>
      <c r="Q16" s="194"/>
      <c r="V16" s="193"/>
      <c r="W16" s="194"/>
      <c r="AA16" s="19" t="str">
        <f>IF($E16="","",VLOOKUP($E16,'Reference Data - Electricity'!$A:$L,AA$8,FALSE))</f>
        <v/>
      </c>
      <c r="AB16" s="19" t="str">
        <f>IF($E16="","",VLOOKUP($E16,'Reference Data - Electricity'!$A:$L,AB$8,FALSE))</f>
        <v/>
      </c>
      <c r="AC16" s="19" t="str">
        <f>IF($E16="","",VLOOKUP($E16,'Reference Data - Electricity'!$A:$L,AC$8,FALSE))</f>
        <v/>
      </c>
      <c r="AD16" s="19" t="str">
        <f>IF($E16="","",VLOOKUP($E16,'Reference Data - Electricity'!$A:$L,AD$8,FALSE))</f>
        <v/>
      </c>
      <c r="AE16" s="19" t="str">
        <f>IF($E16="","",VLOOKUP($E16,'Reference Data - Electricity'!$A:$L,AE$8,FALSE))</f>
        <v/>
      </c>
      <c r="AF16" s="19" t="str">
        <f>IF($E16="","",VLOOKUP($E16,'Reference Data - Electricity'!$A:$L,AF$8,FALSE))</f>
        <v/>
      </c>
      <c r="AG16" s="19" t="str">
        <f>IF($E16="","",VLOOKUP($E16,'Reference Data - Electricity'!$A:$L,AG$8,FALSE))</f>
        <v/>
      </c>
      <c r="AH16" s="19" t="str">
        <f>IF($E16="","",VLOOKUP($E16,'Reference Data - Electricity'!$A:$L,AH$8,FALSE))</f>
        <v/>
      </c>
      <c r="AI16" s="19" t="str">
        <f>IF($E16="","",VLOOKUP($E16,'Reference Data - Electricity'!$A:$L,AI$8,FALSE))</f>
        <v/>
      </c>
      <c r="AJ16" s="19"/>
      <c r="AK16" s="19" t="str">
        <f t="shared" si="4"/>
        <v/>
      </c>
      <c r="AL16" s="19" t="str">
        <f t="shared" si="5"/>
        <v/>
      </c>
      <c r="AM16" s="19" t="str">
        <f t="shared" si="6"/>
        <v/>
      </c>
      <c r="AN16" s="19" t="str">
        <f t="shared" si="7"/>
        <v/>
      </c>
      <c r="AO16" s="19" t="str">
        <f t="shared" si="8"/>
        <v/>
      </c>
      <c r="AP16" s="19" t="str">
        <f t="shared" si="9"/>
        <v/>
      </c>
      <c r="AQ16" s="19" t="str">
        <f t="shared" si="10"/>
        <v/>
      </c>
      <c r="AR16" s="19" t="str">
        <f t="shared" si="11"/>
        <v/>
      </c>
      <c r="AS16" s="19" t="str">
        <f t="shared" si="12"/>
        <v/>
      </c>
      <c r="AT16" s="16"/>
      <c r="AU16" s="16"/>
      <c r="AV16" s="19" t="str">
        <f>IF($K16="","",VLOOKUP($K16,'Reference Data - Heat'!$C:$M,AV$8,FALSE))</f>
        <v/>
      </c>
      <c r="AW16" s="19" t="str">
        <f>IF($K16="","",VLOOKUP($K16,'Reference Data - Heat'!$C:$M,AW$8,FALSE))</f>
        <v/>
      </c>
      <c r="AX16" s="19" t="str">
        <f>IF($K16="","",VLOOKUP($K16,'Reference Data - Heat'!$C:$M,AX$8,FALSE))</f>
        <v/>
      </c>
      <c r="AY16" s="19" t="str">
        <f>IF($K16="","",VLOOKUP($K16,'Reference Data - Heat'!$C:$M,AY$8,FALSE))</f>
        <v/>
      </c>
      <c r="AZ16" s="19" t="str">
        <f>IF($K16="","",VLOOKUP($K16,'Reference Data - Heat'!$C:$M,AZ$8,FALSE))</f>
        <v/>
      </c>
      <c r="BA16" s="19" t="str">
        <f>IF($K16="","",VLOOKUP($K16,'Reference Data - Heat'!$C:$M,BA$8,FALSE))</f>
        <v/>
      </c>
      <c r="BB16" s="19" t="str">
        <f>IF($K16="","",VLOOKUP($K16,'Reference Data - Heat'!$C:$M,BB$8,FALSE))</f>
        <v/>
      </c>
      <c r="BC16" s="19" t="str">
        <f>IF($K16="","",VLOOKUP($K16,'Reference Data - Heat'!$C:$M,BC$8,FALSE))</f>
        <v/>
      </c>
      <c r="BD16" s="19" t="str">
        <f>IF($K16="","",VLOOKUP($K16,'Reference Data - Heat'!$C:$M,BD$8,FALSE))</f>
        <v/>
      </c>
      <c r="BE16" s="19"/>
      <c r="BF16" s="19" t="str">
        <f t="shared" si="13"/>
        <v/>
      </c>
      <c r="BG16" s="19" t="str">
        <f t="shared" si="14"/>
        <v/>
      </c>
      <c r="BH16" s="19" t="str">
        <f t="shared" si="15"/>
        <v/>
      </c>
      <c r="BI16" s="19" t="str">
        <f t="shared" si="16"/>
        <v/>
      </c>
      <c r="BJ16" s="19" t="str">
        <f t="shared" si="17"/>
        <v/>
      </c>
      <c r="BK16" s="19" t="str">
        <f t="shared" si="18"/>
        <v/>
      </c>
      <c r="BL16" s="19" t="str">
        <f t="shared" si="19"/>
        <v/>
      </c>
      <c r="BM16" s="19" t="str">
        <f t="shared" si="20"/>
        <v/>
      </c>
      <c r="BN16" s="19" t="str">
        <f t="shared" si="21"/>
        <v/>
      </c>
      <c r="BO16" s="16"/>
      <c r="BQ16" s="19" t="str">
        <f>IF($Q16="","",VLOOKUP($Q16,'Reference Data - Steam'!$C:$M,BQ$8,FALSE))</f>
        <v/>
      </c>
      <c r="BR16" s="19" t="str">
        <f>IF($Q16="","",VLOOKUP($Q16,'Reference Data - Steam'!$C:$M,BR$8,FALSE))</f>
        <v/>
      </c>
      <c r="BS16" s="19" t="str">
        <f>IF($Q16="","",VLOOKUP($Q16,'Reference Data - Steam'!$C:$M,BS$8,FALSE))</f>
        <v/>
      </c>
      <c r="BT16" s="19" t="str">
        <f>IF($Q16="","",VLOOKUP($Q16,'Reference Data - Steam'!$C:$M,BT$8,FALSE))</f>
        <v/>
      </c>
      <c r="BU16" s="19" t="str">
        <f>IF($Q16="","",VLOOKUP($Q16,'Reference Data - Steam'!$C:$M,BU$8,FALSE))</f>
        <v/>
      </c>
      <c r="BV16" s="19" t="str">
        <f>IF($Q16="","",VLOOKUP($Q16,'Reference Data - Steam'!$C:$M,BV$8,FALSE))</f>
        <v/>
      </c>
      <c r="BW16" s="19" t="str">
        <f>IF($Q16="","",VLOOKUP($Q16,'Reference Data - Steam'!$C:$M,BW$8,FALSE))</f>
        <v/>
      </c>
      <c r="BX16" s="19" t="str">
        <f>IF($Q16="","",VLOOKUP($Q16,'Reference Data - Steam'!$C:$M,BX$8,FALSE))</f>
        <v/>
      </c>
      <c r="BY16" s="19" t="str">
        <f>IF($Q16="","",VLOOKUP($Q16,'Reference Data - Steam'!$C:$M,BY$8,FALSE))</f>
        <v/>
      </c>
      <c r="BZ16" s="19"/>
      <c r="CA16" s="19" t="str">
        <f t="shared" si="22"/>
        <v/>
      </c>
      <c r="CB16" s="19" t="str">
        <f t="shared" si="23"/>
        <v/>
      </c>
      <c r="CC16" s="19" t="str">
        <f t="shared" si="24"/>
        <v/>
      </c>
      <c r="CD16" s="19" t="str">
        <f t="shared" si="25"/>
        <v/>
      </c>
      <c r="CE16" s="19" t="str">
        <f t="shared" si="26"/>
        <v/>
      </c>
      <c r="CF16" s="19" t="str">
        <f t="shared" si="27"/>
        <v/>
      </c>
      <c r="CG16" s="19" t="str">
        <f t="shared" si="28"/>
        <v/>
      </c>
      <c r="CH16" s="19" t="str">
        <f t="shared" si="29"/>
        <v/>
      </c>
      <c r="CI16" s="19" t="str">
        <f t="shared" si="30"/>
        <v/>
      </c>
      <c r="CL16" s="19" t="str">
        <f>IF($W16="","",VLOOKUP($W16,'Reference Data - Cooling'!$C:$M,CL$8,FALSE))</f>
        <v/>
      </c>
      <c r="CM16" s="19" t="str">
        <f>IF($W16="","",VLOOKUP($W16,'Reference Data - Cooling'!$C:$M,CM$8,FALSE))</f>
        <v/>
      </c>
      <c r="CN16" s="19" t="str">
        <f>IF($W16="","",VLOOKUP($W16,'Reference Data - Cooling'!$C:$M,CN$8,FALSE))</f>
        <v/>
      </c>
      <c r="CO16" s="19" t="str">
        <f>IF($W16="","",VLOOKUP($W16,'Reference Data - Cooling'!$C:$M,CO$8,FALSE))</f>
        <v/>
      </c>
      <c r="CP16" s="19" t="str">
        <f>IF($W16="","",VLOOKUP($W16,'Reference Data - Cooling'!$C:$M,CP$8,FALSE))</f>
        <v/>
      </c>
      <c r="CQ16" s="19" t="str">
        <f>IF($W16="","",VLOOKUP($W16,'Reference Data - Cooling'!$C:$M,CQ$8,FALSE))</f>
        <v/>
      </c>
      <c r="CR16" s="19" t="str">
        <f>IF($W16="","",VLOOKUP($W16,'Reference Data - Cooling'!$C:$M,CR$8,FALSE))</f>
        <v/>
      </c>
      <c r="CS16" s="19" t="str">
        <f>IF($W16="","",VLOOKUP($W16,'Reference Data - Cooling'!$C:$M,CS$8,FALSE))</f>
        <v/>
      </c>
      <c r="CT16" s="19" t="str">
        <f>IF($W16="","",VLOOKUP($W16,'Reference Data - Cooling'!$C:$M,CT$8,FALSE))</f>
        <v/>
      </c>
      <c r="CU16" s="19"/>
      <c r="CV16" s="19" t="str">
        <f t="shared" si="31"/>
        <v/>
      </c>
      <c r="CW16" s="19" t="str">
        <f t="shared" si="32"/>
        <v/>
      </c>
      <c r="CX16" s="19" t="str">
        <f t="shared" si="33"/>
        <v/>
      </c>
      <c r="CY16" s="19" t="str">
        <f t="shared" si="34"/>
        <v/>
      </c>
      <c r="CZ16" s="19" t="str">
        <f t="shared" si="35"/>
        <v/>
      </c>
      <c r="DA16" s="19" t="str">
        <f t="shared" si="36"/>
        <v/>
      </c>
      <c r="DB16" s="19" t="str">
        <f t="shared" si="37"/>
        <v/>
      </c>
      <c r="DC16" s="19" t="str">
        <f t="shared" si="38"/>
        <v/>
      </c>
      <c r="DD16" s="19" t="str">
        <f t="shared" si="39"/>
        <v/>
      </c>
    </row>
    <row r="17" spans="2:108">
      <c r="D17" s="193"/>
      <c r="E17" s="194"/>
      <c r="J17" s="193"/>
      <c r="K17" s="194"/>
      <c r="P17" s="193"/>
      <c r="Q17" s="194"/>
      <c r="V17" s="193"/>
      <c r="W17" s="194"/>
      <c r="AA17" s="19" t="str">
        <f>IF($E17="","",VLOOKUP($E17,'Reference Data - Electricity'!$A:$L,AA$8,FALSE))</f>
        <v/>
      </c>
      <c r="AB17" s="19" t="str">
        <f>IF($E17="","",VLOOKUP($E17,'Reference Data - Electricity'!$A:$L,AB$8,FALSE))</f>
        <v/>
      </c>
      <c r="AC17" s="19" t="str">
        <f>IF($E17="","",VLOOKUP($E17,'Reference Data - Electricity'!$A:$L,AC$8,FALSE))</f>
        <v/>
      </c>
      <c r="AD17" s="19" t="str">
        <f>IF($E17="","",VLOOKUP($E17,'Reference Data - Electricity'!$A:$L,AD$8,FALSE))</f>
        <v/>
      </c>
      <c r="AE17" s="19" t="str">
        <f>IF($E17="","",VLOOKUP($E17,'Reference Data - Electricity'!$A:$L,AE$8,FALSE))</f>
        <v/>
      </c>
      <c r="AF17" s="19" t="str">
        <f>IF($E17="","",VLOOKUP($E17,'Reference Data - Electricity'!$A:$L,AF$8,FALSE))</f>
        <v/>
      </c>
      <c r="AG17" s="19" t="str">
        <f>IF($E17="","",VLOOKUP($E17,'Reference Data - Electricity'!$A:$L,AG$8,FALSE))</f>
        <v/>
      </c>
      <c r="AH17" s="19" t="str">
        <f>IF($E17="","",VLOOKUP($E17,'Reference Data - Electricity'!$A:$L,AH$8,FALSE))</f>
        <v/>
      </c>
      <c r="AI17" s="19" t="str">
        <f>IF($E17="","",VLOOKUP($E17,'Reference Data - Electricity'!$A:$L,AI$8,FALSE))</f>
        <v/>
      </c>
      <c r="AJ17" s="19"/>
      <c r="AK17" s="19" t="str">
        <f t="shared" si="4"/>
        <v/>
      </c>
      <c r="AL17" s="19" t="str">
        <f t="shared" si="5"/>
        <v/>
      </c>
      <c r="AM17" s="19" t="str">
        <f t="shared" si="6"/>
        <v/>
      </c>
      <c r="AN17" s="19" t="str">
        <f t="shared" si="7"/>
        <v/>
      </c>
      <c r="AO17" s="19" t="str">
        <f t="shared" si="8"/>
        <v/>
      </c>
      <c r="AP17" s="19" t="str">
        <f t="shared" si="9"/>
        <v/>
      </c>
      <c r="AQ17" s="19" t="str">
        <f t="shared" si="10"/>
        <v/>
      </c>
      <c r="AR17" s="19" t="str">
        <f t="shared" si="11"/>
        <v/>
      </c>
      <c r="AS17" s="19" t="str">
        <f t="shared" si="12"/>
        <v/>
      </c>
      <c r="AT17" s="16"/>
      <c r="AU17" s="16"/>
      <c r="AV17" s="19" t="str">
        <f>IF($K17="","",VLOOKUP($K17,'Reference Data - Heat'!$C:$M,AV$8,FALSE))</f>
        <v/>
      </c>
      <c r="AW17" s="19" t="str">
        <f>IF($K17="","",VLOOKUP($K17,'Reference Data - Heat'!$C:$M,AW$8,FALSE))</f>
        <v/>
      </c>
      <c r="AX17" s="19" t="str">
        <f>IF($K17="","",VLOOKUP($K17,'Reference Data - Heat'!$C:$M,AX$8,FALSE))</f>
        <v/>
      </c>
      <c r="AY17" s="19" t="str">
        <f>IF($K17="","",VLOOKUP($K17,'Reference Data - Heat'!$C:$M,AY$8,FALSE))</f>
        <v/>
      </c>
      <c r="AZ17" s="19" t="str">
        <f>IF($K17="","",VLOOKUP($K17,'Reference Data - Heat'!$C:$M,AZ$8,FALSE))</f>
        <v/>
      </c>
      <c r="BA17" s="19" t="str">
        <f>IF($K17="","",VLOOKUP($K17,'Reference Data - Heat'!$C:$M,BA$8,FALSE))</f>
        <v/>
      </c>
      <c r="BB17" s="19" t="str">
        <f>IF($K17="","",VLOOKUP($K17,'Reference Data - Heat'!$C:$M,BB$8,FALSE))</f>
        <v/>
      </c>
      <c r="BC17" s="19" t="str">
        <f>IF($K17="","",VLOOKUP($K17,'Reference Data - Heat'!$C:$M,BC$8,FALSE))</f>
        <v/>
      </c>
      <c r="BD17" s="19" t="str">
        <f>IF($K17="","",VLOOKUP($K17,'Reference Data - Heat'!$C:$M,BD$8,FALSE))</f>
        <v/>
      </c>
      <c r="BE17" s="19"/>
      <c r="BF17" s="19" t="str">
        <f t="shared" si="13"/>
        <v/>
      </c>
      <c r="BG17" s="19" t="str">
        <f t="shared" si="14"/>
        <v/>
      </c>
      <c r="BH17" s="19" t="str">
        <f t="shared" si="15"/>
        <v/>
      </c>
      <c r="BI17" s="19" t="str">
        <f t="shared" si="16"/>
        <v/>
      </c>
      <c r="BJ17" s="19" t="str">
        <f t="shared" si="17"/>
        <v/>
      </c>
      <c r="BK17" s="19" t="str">
        <f t="shared" si="18"/>
        <v/>
      </c>
      <c r="BL17" s="19" t="str">
        <f t="shared" si="19"/>
        <v/>
      </c>
      <c r="BM17" s="19" t="str">
        <f t="shared" si="20"/>
        <v/>
      </c>
      <c r="BN17" s="19" t="str">
        <f t="shared" si="21"/>
        <v/>
      </c>
      <c r="BO17" s="16"/>
      <c r="BQ17" s="19" t="str">
        <f>IF($Q17="","",VLOOKUP($Q17,'Reference Data - Steam'!$C:$M,BQ$8,FALSE))</f>
        <v/>
      </c>
      <c r="BR17" s="19" t="str">
        <f>IF($Q17="","",VLOOKUP($Q17,'Reference Data - Steam'!$C:$M,BR$8,FALSE))</f>
        <v/>
      </c>
      <c r="BS17" s="19" t="str">
        <f>IF($Q17="","",VLOOKUP($Q17,'Reference Data - Steam'!$C:$M,BS$8,FALSE))</f>
        <v/>
      </c>
      <c r="BT17" s="19" t="str">
        <f>IF($Q17="","",VLOOKUP($Q17,'Reference Data - Steam'!$C:$M,BT$8,FALSE))</f>
        <v/>
      </c>
      <c r="BU17" s="19" t="str">
        <f>IF($Q17="","",VLOOKUP($Q17,'Reference Data - Steam'!$C:$M,BU$8,FALSE))</f>
        <v/>
      </c>
      <c r="BV17" s="19" t="str">
        <f>IF($Q17="","",VLOOKUP($Q17,'Reference Data - Steam'!$C:$M,BV$8,FALSE))</f>
        <v/>
      </c>
      <c r="BW17" s="19" t="str">
        <f>IF($Q17="","",VLOOKUP($Q17,'Reference Data - Steam'!$C:$M,BW$8,FALSE))</f>
        <v/>
      </c>
      <c r="BX17" s="19" t="str">
        <f>IF($Q17="","",VLOOKUP($Q17,'Reference Data - Steam'!$C:$M,BX$8,FALSE))</f>
        <v/>
      </c>
      <c r="BY17" s="19" t="str">
        <f>IF($Q17="","",VLOOKUP($Q17,'Reference Data - Steam'!$C:$M,BY$8,FALSE))</f>
        <v/>
      </c>
      <c r="BZ17" s="19"/>
      <c r="CA17" s="19" t="str">
        <f t="shared" si="22"/>
        <v/>
      </c>
      <c r="CB17" s="19" t="str">
        <f t="shared" si="23"/>
        <v/>
      </c>
      <c r="CC17" s="19" t="str">
        <f t="shared" si="24"/>
        <v/>
      </c>
      <c r="CD17" s="19" t="str">
        <f t="shared" si="25"/>
        <v/>
      </c>
      <c r="CE17" s="19" t="str">
        <f t="shared" si="26"/>
        <v/>
      </c>
      <c r="CF17" s="19" t="str">
        <f t="shared" si="27"/>
        <v/>
      </c>
      <c r="CG17" s="19" t="str">
        <f t="shared" si="28"/>
        <v/>
      </c>
      <c r="CH17" s="19" t="str">
        <f t="shared" si="29"/>
        <v/>
      </c>
      <c r="CI17" s="19" t="str">
        <f t="shared" si="30"/>
        <v/>
      </c>
      <c r="CL17" s="19" t="str">
        <f>IF($W17="","",VLOOKUP($W17,'Reference Data - Cooling'!$C:$M,CL$8,FALSE))</f>
        <v/>
      </c>
      <c r="CM17" s="19" t="str">
        <f>IF($W17="","",VLOOKUP($W17,'Reference Data - Cooling'!$C:$M,CM$8,FALSE))</f>
        <v/>
      </c>
      <c r="CN17" s="19" t="str">
        <f>IF($W17="","",VLOOKUP($W17,'Reference Data - Cooling'!$C:$M,CN$8,FALSE))</f>
        <v/>
      </c>
      <c r="CO17" s="19" t="str">
        <f>IF($W17="","",VLOOKUP($W17,'Reference Data - Cooling'!$C:$M,CO$8,FALSE))</f>
        <v/>
      </c>
      <c r="CP17" s="19" t="str">
        <f>IF($W17="","",VLOOKUP($W17,'Reference Data - Cooling'!$C:$M,CP$8,FALSE))</f>
        <v/>
      </c>
      <c r="CQ17" s="19" t="str">
        <f>IF($W17="","",VLOOKUP($W17,'Reference Data - Cooling'!$C:$M,CQ$8,FALSE))</f>
        <v/>
      </c>
      <c r="CR17" s="19" t="str">
        <f>IF($W17="","",VLOOKUP($W17,'Reference Data - Cooling'!$C:$M,CR$8,FALSE))</f>
        <v/>
      </c>
      <c r="CS17" s="19" t="str">
        <f>IF($W17="","",VLOOKUP($W17,'Reference Data - Cooling'!$C:$M,CS$8,FALSE))</f>
        <v/>
      </c>
      <c r="CT17" s="19" t="str">
        <f>IF($W17="","",VLOOKUP($W17,'Reference Data - Cooling'!$C:$M,CT$8,FALSE))</f>
        <v/>
      </c>
      <c r="CU17" s="19"/>
      <c r="CV17" s="19" t="str">
        <f t="shared" si="31"/>
        <v/>
      </c>
      <c r="CW17" s="19" t="str">
        <f t="shared" si="32"/>
        <v/>
      </c>
      <c r="CX17" s="19" t="str">
        <f t="shared" si="33"/>
        <v/>
      </c>
      <c r="CY17" s="19" t="str">
        <f t="shared" si="34"/>
        <v/>
      </c>
      <c r="CZ17" s="19" t="str">
        <f t="shared" si="35"/>
        <v/>
      </c>
      <c r="DA17" s="19" t="str">
        <f t="shared" si="36"/>
        <v/>
      </c>
      <c r="DB17" s="19" t="str">
        <f t="shared" si="37"/>
        <v/>
      </c>
      <c r="DC17" s="19" t="str">
        <f t="shared" si="38"/>
        <v/>
      </c>
      <c r="DD17" s="19" t="str">
        <f t="shared" si="39"/>
        <v/>
      </c>
    </row>
    <row r="18" spans="2:108">
      <c r="D18" s="193"/>
      <c r="E18" s="194"/>
      <c r="J18" s="193"/>
      <c r="K18" s="194"/>
      <c r="P18" s="193"/>
      <c r="Q18" s="194"/>
      <c r="V18" s="193"/>
      <c r="W18" s="194"/>
      <c r="AA18" s="19" t="str">
        <f>IF($E18="","",VLOOKUP($E18,'Reference Data - Electricity'!$A:$L,AA$8,FALSE))</f>
        <v/>
      </c>
      <c r="AB18" s="19" t="str">
        <f>IF($E18="","",VLOOKUP($E18,'Reference Data - Electricity'!$A:$L,AB$8,FALSE))</f>
        <v/>
      </c>
      <c r="AC18" s="19" t="str">
        <f>IF($E18="","",VLOOKUP($E18,'Reference Data - Electricity'!$A:$L,AC$8,FALSE))</f>
        <v/>
      </c>
      <c r="AD18" s="19" t="str">
        <f>IF($E18="","",VLOOKUP($E18,'Reference Data - Electricity'!$A:$L,AD$8,FALSE))</f>
        <v/>
      </c>
      <c r="AE18" s="19" t="str">
        <f>IF($E18="","",VLOOKUP($E18,'Reference Data - Electricity'!$A:$L,AE$8,FALSE))</f>
        <v/>
      </c>
      <c r="AF18" s="19" t="str">
        <f>IF($E18="","",VLOOKUP($E18,'Reference Data - Electricity'!$A:$L,AF$8,FALSE))</f>
        <v/>
      </c>
      <c r="AG18" s="19" t="str">
        <f>IF($E18="","",VLOOKUP($E18,'Reference Data - Electricity'!$A:$L,AG$8,FALSE))</f>
        <v/>
      </c>
      <c r="AH18" s="19" t="str">
        <f>IF($E18="","",VLOOKUP($E18,'Reference Data - Electricity'!$A:$L,AH$8,FALSE))</f>
        <v/>
      </c>
      <c r="AI18" s="19" t="str">
        <f>IF($E18="","",VLOOKUP($E18,'Reference Data - Electricity'!$A:$L,AI$8,FALSE))</f>
        <v/>
      </c>
      <c r="AJ18" s="19"/>
      <c r="AK18" s="19" t="str">
        <f t="shared" si="4"/>
        <v/>
      </c>
      <c r="AL18" s="19" t="str">
        <f t="shared" si="5"/>
        <v/>
      </c>
      <c r="AM18" s="19" t="str">
        <f t="shared" si="6"/>
        <v/>
      </c>
      <c r="AN18" s="19" t="str">
        <f t="shared" si="7"/>
        <v/>
      </c>
      <c r="AO18" s="19" t="str">
        <f t="shared" si="8"/>
        <v/>
      </c>
      <c r="AP18" s="19" t="str">
        <f t="shared" si="9"/>
        <v/>
      </c>
      <c r="AQ18" s="19" t="str">
        <f t="shared" si="10"/>
        <v/>
      </c>
      <c r="AR18" s="19" t="str">
        <f t="shared" si="11"/>
        <v/>
      </c>
      <c r="AS18" s="19" t="str">
        <f t="shared" si="12"/>
        <v/>
      </c>
      <c r="AT18" s="16"/>
      <c r="AU18" s="16"/>
      <c r="AV18" s="19" t="str">
        <f>IF($K18="","",VLOOKUP($K18,'Reference Data - Heat'!$C:$M,AV$8,FALSE))</f>
        <v/>
      </c>
      <c r="AW18" s="19" t="str">
        <f>IF($K18="","",VLOOKUP($K18,'Reference Data - Heat'!$C:$M,AW$8,FALSE))</f>
        <v/>
      </c>
      <c r="AX18" s="19" t="str">
        <f>IF($K18="","",VLOOKUP($K18,'Reference Data - Heat'!$C:$M,AX$8,FALSE))</f>
        <v/>
      </c>
      <c r="AY18" s="19" t="str">
        <f>IF($K18="","",VLOOKUP($K18,'Reference Data - Heat'!$C:$M,AY$8,FALSE))</f>
        <v/>
      </c>
      <c r="AZ18" s="19" t="str">
        <f>IF($K18="","",VLOOKUP($K18,'Reference Data - Heat'!$C:$M,AZ$8,FALSE))</f>
        <v/>
      </c>
      <c r="BA18" s="19" t="str">
        <f>IF($K18="","",VLOOKUP($K18,'Reference Data - Heat'!$C:$M,BA$8,FALSE))</f>
        <v/>
      </c>
      <c r="BB18" s="19" t="str">
        <f>IF($K18="","",VLOOKUP($K18,'Reference Data - Heat'!$C:$M,BB$8,FALSE))</f>
        <v/>
      </c>
      <c r="BC18" s="19" t="str">
        <f>IF($K18="","",VLOOKUP($K18,'Reference Data - Heat'!$C:$M,BC$8,FALSE))</f>
        <v/>
      </c>
      <c r="BD18" s="19" t="str">
        <f>IF($K18="","",VLOOKUP($K18,'Reference Data - Heat'!$C:$M,BD$8,FALSE))</f>
        <v/>
      </c>
      <c r="BE18" s="19"/>
      <c r="BF18" s="19" t="str">
        <f t="shared" si="13"/>
        <v/>
      </c>
      <c r="BG18" s="19" t="str">
        <f t="shared" si="14"/>
        <v/>
      </c>
      <c r="BH18" s="19" t="str">
        <f t="shared" si="15"/>
        <v/>
      </c>
      <c r="BI18" s="19" t="str">
        <f t="shared" si="16"/>
        <v/>
      </c>
      <c r="BJ18" s="19" t="str">
        <f t="shared" si="17"/>
        <v/>
      </c>
      <c r="BK18" s="19" t="str">
        <f t="shared" si="18"/>
        <v/>
      </c>
      <c r="BL18" s="19" t="str">
        <f t="shared" si="19"/>
        <v/>
      </c>
      <c r="BM18" s="19" t="str">
        <f t="shared" si="20"/>
        <v/>
      </c>
      <c r="BN18" s="19" t="str">
        <f t="shared" si="21"/>
        <v/>
      </c>
      <c r="BO18" s="16"/>
      <c r="BQ18" s="19" t="str">
        <f>IF($Q18="","",VLOOKUP($Q18,'Reference Data - Steam'!$C:$M,BQ$8,FALSE))</f>
        <v/>
      </c>
      <c r="BR18" s="19" t="str">
        <f>IF($Q18="","",VLOOKUP($Q18,'Reference Data - Steam'!$C:$M,BR$8,FALSE))</f>
        <v/>
      </c>
      <c r="BS18" s="19" t="str">
        <f>IF($Q18="","",VLOOKUP($Q18,'Reference Data - Steam'!$C:$M,BS$8,FALSE))</f>
        <v/>
      </c>
      <c r="BT18" s="19" t="str">
        <f>IF($Q18="","",VLOOKUP($Q18,'Reference Data - Steam'!$C:$M,BT$8,FALSE))</f>
        <v/>
      </c>
      <c r="BU18" s="19" t="str">
        <f>IF($Q18="","",VLOOKUP($Q18,'Reference Data - Steam'!$C:$M,BU$8,FALSE))</f>
        <v/>
      </c>
      <c r="BV18" s="19" t="str">
        <f>IF($Q18="","",VLOOKUP($Q18,'Reference Data - Steam'!$C:$M,BV$8,FALSE))</f>
        <v/>
      </c>
      <c r="BW18" s="19" t="str">
        <f>IF($Q18="","",VLOOKUP($Q18,'Reference Data - Steam'!$C:$M,BW$8,FALSE))</f>
        <v/>
      </c>
      <c r="BX18" s="19" t="str">
        <f>IF($Q18="","",VLOOKUP($Q18,'Reference Data - Steam'!$C:$M,BX$8,FALSE))</f>
        <v/>
      </c>
      <c r="BY18" s="19" t="str">
        <f>IF($Q18="","",VLOOKUP($Q18,'Reference Data - Steam'!$C:$M,BY$8,FALSE))</f>
        <v/>
      </c>
      <c r="BZ18" s="19"/>
      <c r="CA18" s="19" t="str">
        <f t="shared" si="22"/>
        <v/>
      </c>
      <c r="CB18" s="19" t="str">
        <f t="shared" si="23"/>
        <v/>
      </c>
      <c r="CC18" s="19" t="str">
        <f t="shared" si="24"/>
        <v/>
      </c>
      <c r="CD18" s="19" t="str">
        <f t="shared" si="25"/>
        <v/>
      </c>
      <c r="CE18" s="19" t="str">
        <f t="shared" si="26"/>
        <v/>
      </c>
      <c r="CF18" s="19" t="str">
        <f t="shared" si="27"/>
        <v/>
      </c>
      <c r="CG18" s="19" t="str">
        <f t="shared" si="28"/>
        <v/>
      </c>
      <c r="CH18" s="19" t="str">
        <f t="shared" si="29"/>
        <v/>
      </c>
      <c r="CI18" s="19" t="str">
        <f t="shared" si="30"/>
        <v/>
      </c>
      <c r="CL18" s="19" t="str">
        <f>IF($W18="","",VLOOKUP($W18,'Reference Data - Cooling'!$C:$M,CL$8,FALSE))</f>
        <v/>
      </c>
      <c r="CM18" s="19" t="str">
        <f>IF($W18="","",VLOOKUP($W18,'Reference Data - Cooling'!$C:$M,CM$8,FALSE))</f>
        <v/>
      </c>
      <c r="CN18" s="19" t="str">
        <f>IF($W18="","",VLOOKUP($W18,'Reference Data - Cooling'!$C:$M,CN$8,FALSE))</f>
        <v/>
      </c>
      <c r="CO18" s="19" t="str">
        <f>IF($W18="","",VLOOKUP($W18,'Reference Data - Cooling'!$C:$M,CO$8,FALSE))</f>
        <v/>
      </c>
      <c r="CP18" s="19" t="str">
        <f>IF($W18="","",VLOOKUP($W18,'Reference Data - Cooling'!$C:$M,CP$8,FALSE))</f>
        <v/>
      </c>
      <c r="CQ18" s="19" t="str">
        <f>IF($W18="","",VLOOKUP($W18,'Reference Data - Cooling'!$C:$M,CQ$8,FALSE))</f>
        <v/>
      </c>
      <c r="CR18" s="19" t="str">
        <f>IF($W18="","",VLOOKUP($W18,'Reference Data - Cooling'!$C:$M,CR$8,FALSE))</f>
        <v/>
      </c>
      <c r="CS18" s="19" t="str">
        <f>IF($W18="","",VLOOKUP($W18,'Reference Data - Cooling'!$C:$M,CS$8,FALSE))</f>
        <v/>
      </c>
      <c r="CT18" s="19" t="str">
        <f>IF($W18="","",VLOOKUP($W18,'Reference Data - Cooling'!$C:$M,CT$8,FALSE))</f>
        <v/>
      </c>
      <c r="CU18" s="19"/>
      <c r="CV18" s="19" t="str">
        <f t="shared" si="31"/>
        <v/>
      </c>
      <c r="CW18" s="19" t="str">
        <f t="shared" si="32"/>
        <v/>
      </c>
      <c r="CX18" s="19" t="str">
        <f t="shared" si="33"/>
        <v/>
      </c>
      <c r="CY18" s="19" t="str">
        <f t="shared" si="34"/>
        <v/>
      </c>
      <c r="CZ18" s="19" t="str">
        <f t="shared" si="35"/>
        <v/>
      </c>
      <c r="DA18" s="19" t="str">
        <f t="shared" si="36"/>
        <v/>
      </c>
      <c r="DB18" s="19" t="str">
        <f t="shared" si="37"/>
        <v/>
      </c>
      <c r="DC18" s="19" t="str">
        <f t="shared" si="38"/>
        <v/>
      </c>
      <c r="DD18" s="19" t="str">
        <f t="shared" si="39"/>
        <v/>
      </c>
    </row>
    <row r="19" spans="2:108">
      <c r="D19" s="193"/>
      <c r="E19" s="194"/>
      <c r="J19" s="193"/>
      <c r="K19" s="194"/>
      <c r="P19" s="193"/>
      <c r="Q19" s="194"/>
      <c r="V19" s="193"/>
      <c r="W19" s="194"/>
      <c r="AA19" s="19" t="str">
        <f>IF($E19="","",VLOOKUP($E19,'Reference Data - Electricity'!$A:$L,AA$8,FALSE))</f>
        <v/>
      </c>
      <c r="AB19" s="19" t="str">
        <f>IF($E19="","",VLOOKUP($E19,'Reference Data - Electricity'!$A:$L,AB$8,FALSE))</f>
        <v/>
      </c>
      <c r="AC19" s="19" t="str">
        <f>IF($E19="","",VLOOKUP($E19,'Reference Data - Electricity'!$A:$L,AC$8,FALSE))</f>
        <v/>
      </c>
      <c r="AD19" s="19" t="str">
        <f>IF($E19="","",VLOOKUP($E19,'Reference Data - Electricity'!$A:$L,AD$8,FALSE))</f>
        <v/>
      </c>
      <c r="AE19" s="19" t="str">
        <f>IF($E19="","",VLOOKUP($E19,'Reference Data - Electricity'!$A:$L,AE$8,FALSE))</f>
        <v/>
      </c>
      <c r="AF19" s="19" t="str">
        <f>IF($E19="","",VLOOKUP($E19,'Reference Data - Electricity'!$A:$L,AF$8,FALSE))</f>
        <v/>
      </c>
      <c r="AG19" s="19" t="str">
        <f>IF($E19="","",VLOOKUP($E19,'Reference Data - Electricity'!$A:$L,AG$8,FALSE))</f>
        <v/>
      </c>
      <c r="AH19" s="19" t="str">
        <f>IF($E19="","",VLOOKUP($E19,'Reference Data - Electricity'!$A:$L,AH$8,FALSE))</f>
        <v/>
      </c>
      <c r="AI19" s="19" t="str">
        <f>IF($E19="","",VLOOKUP($E19,'Reference Data - Electricity'!$A:$L,AI$8,FALSE))</f>
        <v/>
      </c>
      <c r="AJ19" s="19"/>
      <c r="AK19" s="19" t="str">
        <f t="shared" si="4"/>
        <v/>
      </c>
      <c r="AL19" s="19" t="str">
        <f t="shared" si="5"/>
        <v/>
      </c>
      <c r="AM19" s="19" t="str">
        <f t="shared" si="6"/>
        <v/>
      </c>
      <c r="AN19" s="19" t="str">
        <f t="shared" si="7"/>
        <v/>
      </c>
      <c r="AO19" s="19" t="str">
        <f t="shared" si="8"/>
        <v/>
      </c>
      <c r="AP19" s="19" t="str">
        <f t="shared" si="9"/>
        <v/>
      </c>
      <c r="AQ19" s="19" t="str">
        <f t="shared" si="10"/>
        <v/>
      </c>
      <c r="AR19" s="19" t="str">
        <f t="shared" si="11"/>
        <v/>
      </c>
      <c r="AS19" s="19" t="str">
        <f t="shared" si="12"/>
        <v/>
      </c>
      <c r="AT19" s="16"/>
      <c r="AU19" s="16"/>
      <c r="AV19" s="19" t="str">
        <f>IF($K19="","",VLOOKUP($K19,'Reference Data - Heat'!$C:$M,AV$8,FALSE))</f>
        <v/>
      </c>
      <c r="AW19" s="19" t="str">
        <f>IF($K19="","",VLOOKUP($K19,'Reference Data - Heat'!$C:$M,AW$8,FALSE))</f>
        <v/>
      </c>
      <c r="AX19" s="19" t="str">
        <f>IF($K19="","",VLOOKUP($K19,'Reference Data - Heat'!$C:$M,AX$8,FALSE))</f>
        <v/>
      </c>
      <c r="AY19" s="19" t="str">
        <f>IF($K19="","",VLOOKUP($K19,'Reference Data - Heat'!$C:$M,AY$8,FALSE))</f>
        <v/>
      </c>
      <c r="AZ19" s="19" t="str">
        <f>IF($K19="","",VLOOKUP($K19,'Reference Data - Heat'!$C:$M,AZ$8,FALSE))</f>
        <v/>
      </c>
      <c r="BA19" s="19" t="str">
        <f>IF($K19="","",VLOOKUP($K19,'Reference Data - Heat'!$C:$M,BA$8,FALSE))</f>
        <v/>
      </c>
      <c r="BB19" s="19" t="str">
        <f>IF($K19="","",VLOOKUP($K19,'Reference Data - Heat'!$C:$M,BB$8,FALSE))</f>
        <v/>
      </c>
      <c r="BC19" s="19" t="str">
        <f>IF($K19="","",VLOOKUP($K19,'Reference Data - Heat'!$C:$M,BC$8,FALSE))</f>
        <v/>
      </c>
      <c r="BD19" s="19" t="str">
        <f>IF($K19="","",VLOOKUP($K19,'Reference Data - Heat'!$C:$M,BD$8,FALSE))</f>
        <v/>
      </c>
      <c r="BE19" s="19"/>
      <c r="BF19" s="19" t="str">
        <f t="shared" si="13"/>
        <v/>
      </c>
      <c r="BG19" s="19" t="str">
        <f t="shared" si="14"/>
        <v/>
      </c>
      <c r="BH19" s="19" t="str">
        <f t="shared" si="15"/>
        <v/>
      </c>
      <c r="BI19" s="19" t="str">
        <f t="shared" si="16"/>
        <v/>
      </c>
      <c r="BJ19" s="19" t="str">
        <f t="shared" si="17"/>
        <v/>
      </c>
      <c r="BK19" s="19" t="str">
        <f t="shared" si="18"/>
        <v/>
      </c>
      <c r="BL19" s="19" t="str">
        <f t="shared" si="19"/>
        <v/>
      </c>
      <c r="BM19" s="19" t="str">
        <f t="shared" si="20"/>
        <v/>
      </c>
      <c r="BN19" s="19" t="str">
        <f t="shared" si="21"/>
        <v/>
      </c>
      <c r="BO19" s="16"/>
      <c r="BQ19" s="19" t="str">
        <f>IF($Q19="","",VLOOKUP($Q19,'Reference Data - Steam'!$C:$M,BQ$8,FALSE))</f>
        <v/>
      </c>
      <c r="BR19" s="19" t="str">
        <f>IF($Q19="","",VLOOKUP($Q19,'Reference Data - Steam'!$C:$M,BR$8,FALSE))</f>
        <v/>
      </c>
      <c r="BS19" s="19" t="str">
        <f>IF($Q19="","",VLOOKUP($Q19,'Reference Data - Steam'!$C:$M,BS$8,FALSE))</f>
        <v/>
      </c>
      <c r="BT19" s="19" t="str">
        <f>IF($Q19="","",VLOOKUP($Q19,'Reference Data - Steam'!$C:$M,BT$8,FALSE))</f>
        <v/>
      </c>
      <c r="BU19" s="19" t="str">
        <f>IF($Q19="","",VLOOKUP($Q19,'Reference Data - Steam'!$C:$M,BU$8,FALSE))</f>
        <v/>
      </c>
      <c r="BV19" s="19" t="str">
        <f>IF($Q19="","",VLOOKUP($Q19,'Reference Data - Steam'!$C:$M,BV$8,FALSE))</f>
        <v/>
      </c>
      <c r="BW19" s="19" t="str">
        <f>IF($Q19="","",VLOOKUP($Q19,'Reference Data - Steam'!$C:$M,BW$8,FALSE))</f>
        <v/>
      </c>
      <c r="BX19" s="19" t="str">
        <f>IF($Q19="","",VLOOKUP($Q19,'Reference Data - Steam'!$C:$M,BX$8,FALSE))</f>
        <v/>
      </c>
      <c r="BY19" s="19" t="str">
        <f>IF($Q19="","",VLOOKUP($Q19,'Reference Data - Steam'!$C:$M,BY$8,FALSE))</f>
        <v/>
      </c>
      <c r="BZ19" s="19"/>
      <c r="CA19" s="19" t="str">
        <f t="shared" si="22"/>
        <v/>
      </c>
      <c r="CB19" s="19" t="str">
        <f t="shared" si="23"/>
        <v/>
      </c>
      <c r="CC19" s="19" t="str">
        <f t="shared" si="24"/>
        <v/>
      </c>
      <c r="CD19" s="19" t="str">
        <f t="shared" si="25"/>
        <v/>
      </c>
      <c r="CE19" s="19" t="str">
        <f t="shared" si="26"/>
        <v/>
      </c>
      <c r="CF19" s="19" t="str">
        <f t="shared" si="27"/>
        <v/>
      </c>
      <c r="CG19" s="19" t="str">
        <f t="shared" si="28"/>
        <v/>
      </c>
      <c r="CH19" s="19" t="str">
        <f t="shared" si="29"/>
        <v/>
      </c>
      <c r="CI19" s="19" t="str">
        <f t="shared" si="30"/>
        <v/>
      </c>
      <c r="CL19" s="19" t="str">
        <f>IF($W19="","",VLOOKUP($W19,'Reference Data - Cooling'!$C:$M,CL$8,FALSE))</f>
        <v/>
      </c>
      <c r="CM19" s="19" t="str">
        <f>IF($W19="","",VLOOKUP($W19,'Reference Data - Cooling'!$C:$M,CM$8,FALSE))</f>
        <v/>
      </c>
      <c r="CN19" s="19" t="str">
        <f>IF($W19="","",VLOOKUP($W19,'Reference Data - Cooling'!$C:$M,CN$8,FALSE))</f>
        <v/>
      </c>
      <c r="CO19" s="19" t="str">
        <f>IF($W19="","",VLOOKUP($W19,'Reference Data - Cooling'!$C:$M,CO$8,FALSE))</f>
        <v/>
      </c>
      <c r="CP19" s="19" t="str">
        <f>IF($W19="","",VLOOKUP($W19,'Reference Data - Cooling'!$C:$M,CP$8,FALSE))</f>
        <v/>
      </c>
      <c r="CQ19" s="19" t="str">
        <f>IF($W19="","",VLOOKUP($W19,'Reference Data - Cooling'!$C:$M,CQ$8,FALSE))</f>
        <v/>
      </c>
      <c r="CR19" s="19" t="str">
        <f>IF($W19="","",VLOOKUP($W19,'Reference Data - Cooling'!$C:$M,CR$8,FALSE))</f>
        <v/>
      </c>
      <c r="CS19" s="19" t="str">
        <f>IF($W19="","",VLOOKUP($W19,'Reference Data - Cooling'!$C:$M,CS$8,FALSE))</f>
        <v/>
      </c>
      <c r="CT19" s="19" t="str">
        <f>IF($W19="","",VLOOKUP($W19,'Reference Data - Cooling'!$C:$M,CT$8,FALSE))</f>
        <v/>
      </c>
      <c r="CU19" s="19"/>
      <c r="CV19" s="19" t="str">
        <f t="shared" si="31"/>
        <v/>
      </c>
      <c r="CW19" s="19" t="str">
        <f t="shared" si="32"/>
        <v/>
      </c>
      <c r="CX19" s="19" t="str">
        <f t="shared" si="33"/>
        <v/>
      </c>
      <c r="CY19" s="19" t="str">
        <f t="shared" si="34"/>
        <v/>
      </c>
      <c r="CZ19" s="19" t="str">
        <f t="shared" si="35"/>
        <v/>
      </c>
      <c r="DA19" s="19" t="str">
        <f t="shared" si="36"/>
        <v/>
      </c>
      <c r="DB19" s="19" t="str">
        <f t="shared" si="37"/>
        <v/>
      </c>
      <c r="DC19" s="19" t="str">
        <f t="shared" si="38"/>
        <v/>
      </c>
      <c r="DD19" s="19" t="str">
        <f t="shared" si="39"/>
        <v/>
      </c>
    </row>
    <row r="20" spans="2:108" ht="15.75" thickBot="1">
      <c r="D20" s="195"/>
      <c r="E20" s="196"/>
      <c r="J20" s="195"/>
      <c r="K20" s="196"/>
      <c r="P20" s="195"/>
      <c r="Q20" s="196"/>
      <c r="V20" s="195"/>
      <c r="W20" s="196"/>
      <c r="AA20" s="19" t="str">
        <f>IF($E20="","",VLOOKUP($E20,'Reference Data - Electricity'!$A:$L,AA$8,FALSE))</f>
        <v/>
      </c>
      <c r="AB20" s="19" t="str">
        <f>IF($E20="","",VLOOKUP($E20,'Reference Data - Electricity'!$A:$L,AB$8,FALSE))</f>
        <v/>
      </c>
      <c r="AC20" s="19" t="str">
        <f>IF($E20="","",VLOOKUP($E20,'Reference Data - Electricity'!$A:$L,AC$8,FALSE))</f>
        <v/>
      </c>
      <c r="AD20" s="19" t="str">
        <f>IF($E20="","",VLOOKUP($E20,'Reference Data - Electricity'!$A:$L,AD$8,FALSE))</f>
        <v/>
      </c>
      <c r="AE20" s="19" t="str">
        <f>IF($E20="","",VLOOKUP($E20,'Reference Data - Electricity'!$A:$L,AE$8,FALSE))</f>
        <v/>
      </c>
      <c r="AF20" s="19" t="str">
        <f>IF($E20="","",VLOOKUP($E20,'Reference Data - Electricity'!$A:$L,AF$8,FALSE))</f>
        <v/>
      </c>
      <c r="AG20" s="19" t="str">
        <f>IF($E20="","",VLOOKUP($E20,'Reference Data - Electricity'!$A:$L,AG$8,FALSE))</f>
        <v/>
      </c>
      <c r="AH20" s="19" t="str">
        <f>IF($E20="","",VLOOKUP($E20,'Reference Data - Electricity'!$A:$L,AH$8,FALSE))</f>
        <v/>
      </c>
      <c r="AI20" s="19" t="str">
        <f>IF($E20="","",VLOOKUP($E20,'Reference Data - Electricity'!$A:$L,AI$8,FALSE))</f>
        <v/>
      </c>
      <c r="AJ20" s="19"/>
      <c r="AK20" s="19" t="str">
        <f t="shared" si="4"/>
        <v/>
      </c>
      <c r="AL20" s="19" t="str">
        <f t="shared" si="5"/>
        <v/>
      </c>
      <c r="AM20" s="19" t="str">
        <f t="shared" si="6"/>
        <v/>
      </c>
      <c r="AN20" s="19" t="str">
        <f t="shared" si="7"/>
        <v/>
      </c>
      <c r="AO20" s="19" t="str">
        <f t="shared" si="8"/>
        <v/>
      </c>
      <c r="AP20" s="19" t="str">
        <f t="shared" si="9"/>
        <v/>
      </c>
      <c r="AQ20" s="19" t="str">
        <f t="shared" si="10"/>
        <v/>
      </c>
      <c r="AR20" s="19" t="str">
        <f t="shared" si="11"/>
        <v/>
      </c>
      <c r="AS20" s="19" t="str">
        <f t="shared" si="12"/>
        <v/>
      </c>
      <c r="AT20" s="16"/>
      <c r="AU20" s="16"/>
      <c r="AV20" s="19" t="str">
        <f>IF($K20="","",VLOOKUP($K20,'Reference Data - Heat'!$C:$M,AV$8,FALSE))</f>
        <v/>
      </c>
      <c r="AW20" s="19" t="str">
        <f>IF($K20="","",VLOOKUP($K20,'Reference Data - Heat'!$C:$M,AW$8,FALSE))</f>
        <v/>
      </c>
      <c r="AX20" s="19" t="str">
        <f>IF($K20="","",VLOOKUP($K20,'Reference Data - Heat'!$C:$M,AX$8,FALSE))</f>
        <v/>
      </c>
      <c r="AY20" s="19" t="str">
        <f>IF($K20="","",VLOOKUP($K20,'Reference Data - Heat'!$C:$M,AY$8,FALSE))</f>
        <v/>
      </c>
      <c r="AZ20" s="19" t="str">
        <f>IF($K20="","",VLOOKUP($K20,'Reference Data - Heat'!$C:$M,AZ$8,FALSE))</f>
        <v/>
      </c>
      <c r="BA20" s="19" t="str">
        <f>IF($K20="","",VLOOKUP($K20,'Reference Data - Heat'!$C:$M,BA$8,FALSE))</f>
        <v/>
      </c>
      <c r="BB20" s="19" t="str">
        <f>IF($K20="","",VLOOKUP($K20,'Reference Data - Heat'!$C:$M,BB$8,FALSE))</f>
        <v/>
      </c>
      <c r="BC20" s="19" t="str">
        <f>IF($K20="","",VLOOKUP($K20,'Reference Data - Heat'!$C:$M,BC$8,FALSE))</f>
        <v/>
      </c>
      <c r="BD20" s="19" t="str">
        <f>IF($K20="","",VLOOKUP($K20,'Reference Data - Heat'!$C:$M,BD$8,FALSE))</f>
        <v/>
      </c>
      <c r="BE20" s="19"/>
      <c r="BF20" s="19" t="str">
        <f t="shared" si="13"/>
        <v/>
      </c>
      <c r="BG20" s="19" t="str">
        <f t="shared" si="14"/>
        <v/>
      </c>
      <c r="BH20" s="19" t="str">
        <f t="shared" si="15"/>
        <v/>
      </c>
      <c r="BI20" s="19" t="str">
        <f t="shared" si="16"/>
        <v/>
      </c>
      <c r="BJ20" s="19" t="str">
        <f t="shared" si="17"/>
        <v/>
      </c>
      <c r="BK20" s="19" t="str">
        <f t="shared" si="18"/>
        <v/>
      </c>
      <c r="BL20" s="19" t="str">
        <f t="shared" si="19"/>
        <v/>
      </c>
      <c r="BM20" s="19" t="str">
        <f t="shared" si="20"/>
        <v/>
      </c>
      <c r="BN20" s="19" t="str">
        <f t="shared" si="21"/>
        <v/>
      </c>
      <c r="BO20" s="16"/>
      <c r="BQ20" s="19" t="str">
        <f>IF($Q20="","",VLOOKUP($Q20,'Reference Data - Steam'!$C:$M,BQ$8,FALSE))</f>
        <v/>
      </c>
      <c r="BR20" s="19" t="str">
        <f>IF($Q20="","",VLOOKUP($Q20,'Reference Data - Steam'!$C:$M,BR$8,FALSE))</f>
        <v/>
      </c>
      <c r="BS20" s="19" t="str">
        <f>IF($Q20="","",VLOOKUP($Q20,'Reference Data - Steam'!$C:$M,BS$8,FALSE))</f>
        <v/>
      </c>
      <c r="BT20" s="19" t="str">
        <f>IF($Q20="","",VLOOKUP($Q20,'Reference Data - Steam'!$C:$M,BT$8,FALSE))</f>
        <v/>
      </c>
      <c r="BU20" s="19" t="str">
        <f>IF($Q20="","",VLOOKUP($Q20,'Reference Data - Steam'!$C:$M,BU$8,FALSE))</f>
        <v/>
      </c>
      <c r="BV20" s="19" t="str">
        <f>IF($Q20="","",VLOOKUP($Q20,'Reference Data - Steam'!$C:$M,BV$8,FALSE))</f>
        <v/>
      </c>
      <c r="BW20" s="19" t="str">
        <f>IF($Q20="","",VLOOKUP($Q20,'Reference Data - Steam'!$C:$M,BW$8,FALSE))</f>
        <v/>
      </c>
      <c r="BX20" s="19" t="str">
        <f>IF($Q20="","",VLOOKUP($Q20,'Reference Data - Steam'!$C:$M,BX$8,FALSE))</f>
        <v/>
      </c>
      <c r="BY20" s="19" t="str">
        <f>IF($Q20="","",VLOOKUP($Q20,'Reference Data - Steam'!$C:$M,BY$8,FALSE))</f>
        <v/>
      </c>
      <c r="BZ20" s="19"/>
      <c r="CA20" s="19" t="str">
        <f t="shared" si="22"/>
        <v/>
      </c>
      <c r="CB20" s="19" t="str">
        <f t="shared" si="23"/>
        <v/>
      </c>
      <c r="CC20" s="19" t="str">
        <f t="shared" si="24"/>
        <v/>
      </c>
      <c r="CD20" s="19" t="str">
        <f t="shared" si="25"/>
        <v/>
      </c>
      <c r="CE20" s="19" t="str">
        <f t="shared" si="26"/>
        <v/>
      </c>
      <c r="CF20" s="19" t="str">
        <f t="shared" si="27"/>
        <v/>
      </c>
      <c r="CG20" s="19" t="str">
        <f t="shared" si="28"/>
        <v/>
      </c>
      <c r="CH20" s="19" t="str">
        <f t="shared" si="29"/>
        <v/>
      </c>
      <c r="CI20" s="19" t="str">
        <f t="shared" si="30"/>
        <v/>
      </c>
      <c r="CL20" s="19" t="str">
        <f>IF($W20="","",VLOOKUP($W20,'Reference Data - Cooling'!$C:$M,CL$8,FALSE))</f>
        <v/>
      </c>
      <c r="CM20" s="19" t="str">
        <f>IF($W20="","",VLOOKUP($W20,'Reference Data - Cooling'!$C:$M,CM$8,FALSE))</f>
        <v/>
      </c>
      <c r="CN20" s="19" t="str">
        <f>IF($W20="","",VLOOKUP($W20,'Reference Data - Cooling'!$C:$M,CN$8,FALSE))</f>
        <v/>
      </c>
      <c r="CO20" s="19" t="str">
        <f>IF($W20="","",VLOOKUP($W20,'Reference Data - Cooling'!$C:$M,CO$8,FALSE))</f>
        <v/>
      </c>
      <c r="CP20" s="19" t="str">
        <f>IF($W20="","",VLOOKUP($W20,'Reference Data - Cooling'!$C:$M,CP$8,FALSE))</f>
        <v/>
      </c>
      <c r="CQ20" s="19" t="str">
        <f>IF($W20="","",VLOOKUP($W20,'Reference Data - Cooling'!$C:$M,CQ$8,FALSE))</f>
        <v/>
      </c>
      <c r="CR20" s="19" t="str">
        <f>IF($W20="","",VLOOKUP($W20,'Reference Data - Cooling'!$C:$M,CR$8,FALSE))</f>
        <v/>
      </c>
      <c r="CS20" s="19" t="str">
        <f>IF($W20="","",VLOOKUP($W20,'Reference Data - Cooling'!$C:$M,CS$8,FALSE))</f>
        <v/>
      </c>
      <c r="CT20" s="19" t="str">
        <f>IF($W20="","",VLOOKUP($W20,'Reference Data - Cooling'!$C:$M,CT$8,FALSE))</f>
        <v/>
      </c>
      <c r="CU20" s="19"/>
      <c r="CV20" s="19" t="str">
        <f t="shared" si="31"/>
        <v/>
      </c>
      <c r="CW20" s="19" t="str">
        <f t="shared" si="32"/>
        <v/>
      </c>
      <c r="CX20" s="19" t="str">
        <f t="shared" si="33"/>
        <v/>
      </c>
      <c r="CY20" s="19" t="str">
        <f t="shared" si="34"/>
        <v/>
      </c>
      <c r="CZ20" s="19" t="str">
        <f t="shared" si="35"/>
        <v/>
      </c>
      <c r="DA20" s="19" t="str">
        <f t="shared" si="36"/>
        <v/>
      </c>
      <c r="DB20" s="19" t="str">
        <f t="shared" si="37"/>
        <v/>
      </c>
      <c r="DC20" s="19" t="str">
        <f t="shared" si="38"/>
        <v/>
      </c>
      <c r="DD20" s="19" t="str">
        <f t="shared" si="39"/>
        <v/>
      </c>
    </row>
    <row r="26" spans="2:108" ht="15.75" thickBot="1"/>
    <row r="27" spans="2:108" ht="16.5" thickTop="1" thickBot="1">
      <c r="B27" s="82"/>
    </row>
    <row r="28" spans="2:108" ht="16.5" thickTop="1" thickBot="1">
      <c r="B28" s="82"/>
    </row>
    <row r="29" spans="2:108" ht="16.5" thickTop="1" thickBot="1">
      <c r="B29" s="82"/>
    </row>
    <row r="30" spans="2:108" ht="16.5" thickTop="1" thickBot="1">
      <c r="B30" s="82"/>
    </row>
    <row r="31" spans="2:108" ht="16.5" thickTop="1" thickBot="1">
      <c r="B31" s="82"/>
    </row>
    <row r="32" spans="2:108" ht="16.5" thickTop="1" thickBot="1">
      <c r="B32" s="82"/>
    </row>
    <row r="33" spans="2:2" ht="16.5" thickTop="1" thickBot="1">
      <c r="B33" s="82"/>
    </row>
    <row r="34" spans="2:2" ht="16.5" thickTop="1" thickBot="1">
      <c r="B34" s="82"/>
    </row>
    <row r="35" spans="2:2" ht="16.5" thickTop="1" thickBot="1">
      <c r="B35" s="82"/>
    </row>
    <row r="36" spans="2:2" ht="16.5" thickTop="1" thickBot="1">
      <c r="B36" s="82"/>
    </row>
    <row r="37" spans="2:2" ht="15.75" thickTop="1"/>
  </sheetData>
  <phoneticPr fontId="6" type="noConversion"/>
  <dataValidations count="12">
    <dataValidation allowBlank="1" showInputMessage="1" showErrorMessage="1" promptTitle="HELP:" prompt="Enter the total quantity of cooling purchased for use on-site" sqref="T7"/>
    <dataValidation allowBlank="1" showInputMessage="1" showErrorMessage="1" promptTitle="帮助" prompt="请输入购买的用于现场使用的冷力总数量。" sqref="T6"/>
    <dataValidation allowBlank="1" showInputMessage="1" showErrorMessage="1" promptTitle="HELP:" prompt="Enter the total electricity consumption on-site" sqref="B7"/>
    <dataValidation allowBlank="1" showInputMessage="1" showErrorMessage="1" promptTitle="HELP:" prompt="Enter the total quantity of heat purchased for use on-site" sqref="H7"/>
    <dataValidation allowBlank="1" showInputMessage="1" showErrorMessage="1" promptTitle="HELP:" prompt="Enter the total quantity of steam purchased for use on-site" sqref="N7"/>
    <dataValidation allowBlank="1" showInputMessage="1" showErrorMessage="1" promptTitle="帮助" prompt="请输入现场使用的电力消耗。" sqref="B6"/>
    <dataValidation allowBlank="1" showInputMessage="1" showErrorMessage="1" promptTitle="帮助" prompt="请输入购买的用于现场使用的热力总数量。" sqref="H6"/>
    <dataValidation allowBlank="1" showInputMessage="1" showErrorMessage="1" promptTitle="帮助" prompt="请输入购买的用于现场使用的蒸汽总数量。" sqref="N6"/>
    <dataValidation type="list" allowBlank="1" showInputMessage="1" showErrorMessage="1" sqref="K11:K20">
      <formula1>HeatDropdown</formula1>
    </dataValidation>
    <dataValidation type="list" allowBlank="1" showInputMessage="1" showErrorMessage="1" sqref="Q11:Q20">
      <formula1>SteamDropdown</formula1>
    </dataValidation>
    <dataValidation type="list" allowBlank="1" showInputMessage="1" showErrorMessage="1" sqref="W11:W20">
      <formula1>CoolingDropdown</formula1>
    </dataValidation>
    <dataValidation type="list" allowBlank="1" showInputMessage="1" showErrorMessage="1" sqref="E11:E20">
      <formula1>ElectricityDropdown</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U106"/>
  <sheetViews>
    <sheetView showGridLines="0" showRowColHeaders="0" workbookViewId="0">
      <pane ySplit="6" topLeftCell="A7" activePane="bottomLeft" state="frozen"/>
      <selection pane="bottomLeft" activeCell="G7" sqref="G7"/>
    </sheetView>
  </sheetViews>
  <sheetFormatPr defaultRowHeight="15"/>
  <cols>
    <col min="1" max="1" width="1.28515625" style="16" customWidth="1"/>
    <col min="2" max="2" width="3.28515625" style="16" customWidth="1"/>
    <col min="3" max="3" width="1.28515625" style="16" customWidth="1"/>
    <col min="4" max="4" width="24.85546875" style="4" customWidth="1"/>
    <col min="5" max="5" width="69.7109375" style="4" bestFit="1" customWidth="1"/>
    <col min="6" max="6" width="14.28515625" style="4" customWidth="1"/>
    <col min="7" max="7" width="18.42578125" style="4" customWidth="1"/>
    <col min="8" max="8" width="1.28515625" style="4" customWidth="1"/>
    <col min="9" max="9" width="1.28515625" style="80" customWidth="1"/>
    <col min="10" max="10" width="3.28515625" style="3" customWidth="1"/>
    <col min="11" max="11" width="1.28515625" style="3" customWidth="1"/>
    <col min="12" max="12" width="25" style="4" customWidth="1"/>
    <col min="13" max="13" width="20.5703125" style="4" customWidth="1"/>
    <col min="14" max="14" width="15.7109375" style="4" customWidth="1"/>
    <col min="15" max="15" width="18.42578125" style="4" customWidth="1"/>
    <col min="16" max="16" width="9.140625" style="4"/>
    <col min="17" max="17" width="25.42578125" style="4" hidden="1" customWidth="1"/>
    <col min="18" max="21" width="9.140625" style="4" hidden="1" customWidth="1"/>
    <col min="22" max="16384" width="9.140625" style="4"/>
  </cols>
  <sheetData>
    <row r="1" spans="1:21" ht="52.5" customHeight="1">
      <c r="A1" s="77"/>
      <c r="B1" s="77"/>
      <c r="C1" s="77"/>
      <c r="D1" s="77"/>
      <c r="E1" s="77"/>
      <c r="F1" s="168"/>
      <c r="G1" s="168"/>
      <c r="H1" s="77"/>
      <c r="I1" s="78"/>
      <c r="J1" s="77"/>
      <c r="K1" s="77"/>
      <c r="L1" s="77"/>
      <c r="M1" s="77"/>
      <c r="N1" s="77"/>
      <c r="O1" s="77"/>
      <c r="P1" s="77"/>
      <c r="Q1" s="77"/>
      <c r="R1" s="77"/>
      <c r="S1" s="77"/>
      <c r="T1" s="77"/>
      <c r="U1" s="77"/>
    </row>
    <row r="2" spans="1:21" ht="22.5">
      <c r="D2" s="10" t="s">
        <v>439</v>
      </c>
      <c r="L2" s="10" t="s">
        <v>438</v>
      </c>
      <c r="R2" s="4" t="s">
        <v>193</v>
      </c>
      <c r="T2" s="4" t="s">
        <v>193</v>
      </c>
    </row>
    <row r="3" spans="1:21" ht="15.75">
      <c r="D3" s="11" t="s">
        <v>44</v>
      </c>
      <c r="L3" s="11" t="s">
        <v>252</v>
      </c>
      <c r="R3" s="4">
        <f>SUM(S:S)</f>
        <v>0</v>
      </c>
      <c r="T3" s="4">
        <f>SUM(U:U)</f>
        <v>0</v>
      </c>
    </row>
    <row r="4" spans="1:21" ht="7.5" customHeight="1" thickBot="1"/>
    <row r="5" spans="1:21" ht="28.5" thickTop="1" thickBot="1">
      <c r="B5" s="99" t="s">
        <v>225</v>
      </c>
      <c r="D5" s="7" t="s">
        <v>303</v>
      </c>
      <c r="E5" s="8" t="s">
        <v>759</v>
      </c>
      <c r="F5" s="8" t="s">
        <v>304</v>
      </c>
      <c r="G5" s="227" t="s">
        <v>796</v>
      </c>
      <c r="H5" s="9"/>
      <c r="I5" s="81"/>
      <c r="J5" s="99" t="s">
        <v>225</v>
      </c>
      <c r="K5" s="83"/>
      <c r="L5" s="7" t="s">
        <v>303</v>
      </c>
      <c r="M5" s="8" t="s">
        <v>305</v>
      </c>
      <c r="N5" s="8" t="s">
        <v>410</v>
      </c>
      <c r="O5" s="227" t="s">
        <v>796</v>
      </c>
    </row>
    <row r="6" spans="1:21" ht="42" thickTop="1" thickBot="1">
      <c r="B6" s="99" t="s">
        <v>226</v>
      </c>
      <c r="D6" s="29" t="s">
        <v>45</v>
      </c>
      <c r="E6" s="30" t="s">
        <v>734</v>
      </c>
      <c r="F6" s="30" t="s">
        <v>229</v>
      </c>
      <c r="G6" s="31" t="s">
        <v>680</v>
      </c>
      <c r="H6" s="83"/>
      <c r="I6" s="81"/>
      <c r="J6" s="99" t="s">
        <v>226</v>
      </c>
      <c r="K6" s="83"/>
      <c r="L6" s="29" t="s">
        <v>45</v>
      </c>
      <c r="M6" s="30" t="s">
        <v>251</v>
      </c>
      <c r="N6" s="30" t="s">
        <v>232</v>
      </c>
      <c r="O6" s="31" t="s">
        <v>680</v>
      </c>
      <c r="Q6" s="4" t="s">
        <v>50</v>
      </c>
      <c r="R6" s="4" t="s">
        <v>12</v>
      </c>
      <c r="S6" s="4" t="s">
        <v>61</v>
      </c>
      <c r="U6" s="4" t="s">
        <v>61</v>
      </c>
    </row>
    <row r="7" spans="1:21" ht="15.75" thickTop="1">
      <c r="D7" s="34"/>
      <c r="E7" s="146"/>
      <c r="F7" s="140"/>
      <c r="G7" s="198"/>
      <c r="H7" s="22"/>
      <c r="I7" s="79"/>
      <c r="J7" s="22"/>
      <c r="K7" s="22"/>
      <c r="L7" s="34"/>
      <c r="M7" s="146"/>
      <c r="N7" s="140"/>
      <c r="O7" s="198"/>
      <c r="R7" s="4" t="str">
        <f>IF($E7="","",VLOOKUP($E7,'Reference Material EFs Quantity'!$C:$D,2,FALSE))</f>
        <v/>
      </c>
      <c r="S7" s="197" t="str">
        <f>IF(F7="","",R7*F7)</f>
        <v/>
      </c>
      <c r="U7" s="4" t="str">
        <f>IF(M7="","",VLOOKUP(M7,'Reference Material EFs EEIO'!A:B,2,FALSE)*N7)</f>
        <v/>
      </c>
    </row>
    <row r="8" spans="1:21">
      <c r="D8" s="34"/>
      <c r="E8" s="146"/>
      <c r="F8" s="140"/>
      <c r="G8" s="198"/>
      <c r="H8" s="22"/>
      <c r="I8" s="79"/>
      <c r="J8" s="22"/>
      <c r="K8" s="22"/>
      <c r="L8" s="34"/>
      <c r="M8" s="146"/>
      <c r="N8" s="140"/>
      <c r="O8" s="198"/>
      <c r="R8" s="4" t="str">
        <f>IF($E8="","",VLOOKUP($E8,'Reference Material EFs Quantity'!$C:$D,2,FALSE))</f>
        <v/>
      </c>
      <c r="S8" s="197" t="str">
        <f t="shared" ref="S8:S71" si="0">IF(F8="","",R8*F8)</f>
        <v/>
      </c>
      <c r="U8" s="4" t="str">
        <f>IF(M8="","",VLOOKUP(M8,'Reference Material EFs EEIO'!A:B,2,FALSE)*N8)</f>
        <v/>
      </c>
    </row>
    <row r="9" spans="1:21">
      <c r="D9" s="34"/>
      <c r="E9" s="146"/>
      <c r="F9" s="140"/>
      <c r="G9" s="198"/>
      <c r="H9" s="22"/>
      <c r="I9" s="79"/>
      <c r="J9" s="22"/>
      <c r="K9" s="22"/>
      <c r="L9" s="34"/>
      <c r="M9" s="146"/>
      <c r="N9" s="140"/>
      <c r="O9" s="198"/>
      <c r="R9" s="4" t="str">
        <f>IF($E9="","",VLOOKUP($E9,'Reference Material EFs Quantity'!$C:$D,2,FALSE))</f>
        <v/>
      </c>
      <c r="S9" s="197" t="str">
        <f t="shared" si="0"/>
        <v/>
      </c>
      <c r="U9" s="4" t="str">
        <f>IF(M9="","",VLOOKUP(M9,'Reference Material EFs EEIO'!A:B,2,FALSE)*N9)</f>
        <v/>
      </c>
    </row>
    <row r="10" spans="1:21">
      <c r="C10" s="84"/>
      <c r="D10" s="34"/>
      <c r="E10" s="146"/>
      <c r="F10" s="140"/>
      <c r="G10" s="198" t="str">
        <f t="shared" ref="G10:G71" si="1">IF(ISERROR(S10/($R$3+$T$3)),"",S10/($R$3+$T$3))</f>
        <v/>
      </c>
      <c r="H10" s="22"/>
      <c r="I10" s="79"/>
      <c r="J10" s="22"/>
      <c r="K10" s="22"/>
      <c r="L10" s="34"/>
      <c r="M10" s="146"/>
      <c r="N10" s="140"/>
      <c r="O10" s="198" t="str">
        <f t="shared" ref="O10:O71" si="2">IF(ISERROR(U10/($R$3+$T$3)),"",U10/($R$3+$T$3))</f>
        <v/>
      </c>
      <c r="R10" s="4" t="str">
        <f>IF($E10="","",VLOOKUP($E10,'Reference Material EFs Quantity'!$C:$D,2,FALSE))</f>
        <v/>
      </c>
      <c r="S10" s="197" t="str">
        <f t="shared" si="0"/>
        <v/>
      </c>
      <c r="U10" s="4" t="str">
        <f>IF(M10="","",VLOOKUP(M10,'Reference Material EFs EEIO'!A:B,2,FALSE)*N10)</f>
        <v/>
      </c>
    </row>
    <row r="11" spans="1:21">
      <c r="B11" s="22"/>
      <c r="C11" s="22"/>
      <c r="D11" s="34"/>
      <c r="E11" s="146"/>
      <c r="F11" s="140"/>
      <c r="G11" s="198" t="str">
        <f t="shared" si="1"/>
        <v/>
      </c>
      <c r="H11" s="3"/>
      <c r="L11" s="34"/>
      <c r="M11" s="146"/>
      <c r="N11" s="140"/>
      <c r="O11" s="198" t="str">
        <f t="shared" si="2"/>
        <v/>
      </c>
      <c r="R11" s="4" t="str">
        <f>IF($E11="","",VLOOKUP($E11,'Reference Material EFs Quantity'!$C:$D,2,FALSE))</f>
        <v/>
      </c>
      <c r="S11" s="197" t="str">
        <f t="shared" si="0"/>
        <v/>
      </c>
      <c r="U11" s="4" t="str">
        <f>IF(M11="","",VLOOKUP(M11,'Reference Material EFs EEIO'!A:B,2,FALSE)*N11)</f>
        <v/>
      </c>
    </row>
    <row r="12" spans="1:21">
      <c r="B12" s="22"/>
      <c r="C12" s="22"/>
      <c r="D12" s="34"/>
      <c r="E12" s="146"/>
      <c r="F12" s="140"/>
      <c r="G12" s="198" t="str">
        <f t="shared" si="1"/>
        <v/>
      </c>
      <c r="L12" s="34"/>
      <c r="M12" s="146"/>
      <c r="N12" s="140"/>
      <c r="O12" s="198" t="str">
        <f t="shared" si="2"/>
        <v/>
      </c>
      <c r="R12" s="4" t="str">
        <f>IF($E12="","",VLOOKUP($E12,'Reference Material EFs Quantity'!$C:$D,2,FALSE))</f>
        <v/>
      </c>
      <c r="S12" s="197" t="str">
        <f t="shared" si="0"/>
        <v/>
      </c>
      <c r="U12" s="4" t="str">
        <f>IF(M12="","",VLOOKUP(M12,'Reference Material EFs EEIO'!A:B,2,FALSE)*N12)</f>
        <v/>
      </c>
    </row>
    <row r="13" spans="1:21">
      <c r="D13" s="34"/>
      <c r="E13" s="146"/>
      <c r="F13" s="140"/>
      <c r="G13" s="198" t="str">
        <f t="shared" si="1"/>
        <v/>
      </c>
      <c r="L13" s="34"/>
      <c r="M13" s="146"/>
      <c r="N13" s="140"/>
      <c r="O13" s="198" t="str">
        <f t="shared" si="2"/>
        <v/>
      </c>
      <c r="R13" s="4" t="str">
        <f>IF($E13="","",VLOOKUP($E13,'Reference Material EFs Quantity'!$C:$D,2,FALSE))</f>
        <v/>
      </c>
      <c r="S13" s="197" t="str">
        <f t="shared" si="0"/>
        <v/>
      </c>
      <c r="U13" s="4" t="str">
        <f>IF(M13="","",VLOOKUP(M13,'Reference Material EFs EEIO'!A:B,2,FALSE)*N13)</f>
        <v/>
      </c>
    </row>
    <row r="14" spans="1:21">
      <c r="D14" s="34"/>
      <c r="E14" s="146"/>
      <c r="F14" s="140"/>
      <c r="G14" s="198" t="str">
        <f t="shared" si="1"/>
        <v/>
      </c>
      <c r="L14" s="34"/>
      <c r="M14" s="146"/>
      <c r="N14" s="140"/>
      <c r="O14" s="198" t="str">
        <f t="shared" si="2"/>
        <v/>
      </c>
      <c r="R14" s="4" t="str">
        <f>IF($E14="","",VLOOKUP($E14,'Reference Material EFs Quantity'!$C:$D,2,FALSE))</f>
        <v/>
      </c>
      <c r="S14" s="197" t="str">
        <f t="shared" si="0"/>
        <v/>
      </c>
      <c r="U14" s="4" t="str">
        <f>IF(M14="","",VLOOKUP(M14,'Reference Material EFs EEIO'!A:B,2,FALSE)*N14)</f>
        <v/>
      </c>
    </row>
    <row r="15" spans="1:21">
      <c r="D15" s="34"/>
      <c r="E15" s="146"/>
      <c r="F15" s="140"/>
      <c r="G15" s="198" t="str">
        <f t="shared" si="1"/>
        <v/>
      </c>
      <c r="L15" s="34"/>
      <c r="M15" s="146"/>
      <c r="N15" s="140"/>
      <c r="O15" s="198" t="str">
        <f t="shared" si="2"/>
        <v/>
      </c>
      <c r="R15" s="4" t="str">
        <f>IF($E15="","",VLOOKUP($E15,'Reference Material EFs Quantity'!$C:$D,2,FALSE))</f>
        <v/>
      </c>
      <c r="S15" s="197" t="str">
        <f t="shared" si="0"/>
        <v/>
      </c>
      <c r="U15" s="4" t="str">
        <f>IF(M15="","",VLOOKUP(M15,'Reference Material EFs EEIO'!A:B,2,FALSE)*N15)</f>
        <v/>
      </c>
    </row>
    <row r="16" spans="1:21">
      <c r="D16" s="34"/>
      <c r="E16" s="146"/>
      <c r="F16" s="140"/>
      <c r="G16" s="198" t="str">
        <f t="shared" si="1"/>
        <v/>
      </c>
      <c r="L16" s="34"/>
      <c r="M16" s="146"/>
      <c r="N16" s="140"/>
      <c r="O16" s="198" t="str">
        <f t="shared" si="2"/>
        <v/>
      </c>
      <c r="R16" s="4" t="str">
        <f>IF($E16="","",VLOOKUP($E16,'Reference Material EFs Quantity'!$C:$D,2,FALSE))</f>
        <v/>
      </c>
      <c r="S16" s="197" t="str">
        <f t="shared" si="0"/>
        <v/>
      </c>
      <c r="U16" s="4" t="str">
        <f>IF(M16="","",VLOOKUP(M16,'Reference Material EFs EEIO'!A:B,2,FALSE)*N16)</f>
        <v/>
      </c>
    </row>
    <row r="17" spans="4:21">
      <c r="D17" s="34"/>
      <c r="E17" s="146"/>
      <c r="F17" s="140"/>
      <c r="G17" s="198" t="str">
        <f t="shared" si="1"/>
        <v/>
      </c>
      <c r="L17" s="34"/>
      <c r="M17" s="146"/>
      <c r="N17" s="140"/>
      <c r="O17" s="198" t="str">
        <f t="shared" si="2"/>
        <v/>
      </c>
      <c r="R17" s="4" t="str">
        <f>IF($E17="","",VLOOKUP($E17,'Reference Material EFs Quantity'!$C:$D,2,FALSE))</f>
        <v/>
      </c>
      <c r="S17" s="197" t="str">
        <f t="shared" si="0"/>
        <v/>
      </c>
      <c r="U17" s="4" t="str">
        <f>IF(M17="","",VLOOKUP(M17,'Reference Material EFs EEIO'!A:B,2,FALSE)*N17)</f>
        <v/>
      </c>
    </row>
    <row r="18" spans="4:21">
      <c r="D18" s="34"/>
      <c r="E18" s="146"/>
      <c r="F18" s="140"/>
      <c r="G18" s="198" t="str">
        <f t="shared" si="1"/>
        <v/>
      </c>
      <c r="L18" s="34"/>
      <c r="M18" s="146"/>
      <c r="N18" s="140"/>
      <c r="O18" s="198" t="str">
        <f t="shared" si="2"/>
        <v/>
      </c>
      <c r="R18" s="4" t="str">
        <f>IF($E18="","",VLOOKUP($E18,'Reference Material EFs Quantity'!$C:$D,2,FALSE))</f>
        <v/>
      </c>
      <c r="S18" s="197" t="str">
        <f t="shared" si="0"/>
        <v/>
      </c>
      <c r="U18" s="4" t="str">
        <f>IF(M18="","",VLOOKUP(M18,'Reference Material EFs EEIO'!A:B,2,FALSE)*N18)</f>
        <v/>
      </c>
    </row>
    <row r="19" spans="4:21">
      <c r="D19" s="34"/>
      <c r="E19" s="146"/>
      <c r="F19" s="140"/>
      <c r="G19" s="198" t="str">
        <f t="shared" si="1"/>
        <v/>
      </c>
      <c r="L19" s="34"/>
      <c r="M19" s="146"/>
      <c r="N19" s="140"/>
      <c r="O19" s="198" t="str">
        <f t="shared" si="2"/>
        <v/>
      </c>
      <c r="R19" s="4" t="str">
        <f>IF($E19="","",VLOOKUP($E19,'Reference Material EFs Quantity'!$C:$D,2,FALSE))</f>
        <v/>
      </c>
      <c r="S19" s="197" t="str">
        <f t="shared" si="0"/>
        <v/>
      </c>
      <c r="U19" s="4" t="str">
        <f>IF(M19="","",VLOOKUP(M19,'Reference Material EFs EEIO'!A:B,2,FALSE)*N19)</f>
        <v/>
      </c>
    </row>
    <row r="20" spans="4:21">
      <c r="D20" s="34"/>
      <c r="E20" s="146"/>
      <c r="F20" s="140"/>
      <c r="G20" s="198" t="str">
        <f t="shared" si="1"/>
        <v/>
      </c>
      <c r="L20" s="34"/>
      <c r="M20" s="146"/>
      <c r="N20" s="140"/>
      <c r="O20" s="198" t="str">
        <f t="shared" si="2"/>
        <v/>
      </c>
      <c r="R20" s="4" t="str">
        <f>IF($E20="","",VLOOKUP($E20,'Reference Material EFs Quantity'!$C:$D,2,FALSE))</f>
        <v/>
      </c>
      <c r="S20" s="197" t="str">
        <f t="shared" si="0"/>
        <v/>
      </c>
      <c r="U20" s="4" t="str">
        <f>IF(M20="","",VLOOKUP(M20,'Reference Material EFs EEIO'!A:B,2,FALSE)*N20)</f>
        <v/>
      </c>
    </row>
    <row r="21" spans="4:21">
      <c r="D21" s="34"/>
      <c r="E21" s="146"/>
      <c r="F21" s="140"/>
      <c r="G21" s="198" t="str">
        <f t="shared" si="1"/>
        <v/>
      </c>
      <c r="L21" s="34"/>
      <c r="M21" s="146"/>
      <c r="N21" s="140"/>
      <c r="O21" s="198" t="str">
        <f t="shared" si="2"/>
        <v/>
      </c>
      <c r="R21" s="4" t="str">
        <f>IF($E21="","",VLOOKUP($E21,'Reference Material EFs Quantity'!$C:$D,2,FALSE))</f>
        <v/>
      </c>
      <c r="S21" s="197" t="str">
        <f t="shared" si="0"/>
        <v/>
      </c>
      <c r="U21" s="4" t="str">
        <f>IF(M21="","",VLOOKUP(M21,'Reference Material EFs EEIO'!A:B,2,FALSE)*N21)</f>
        <v/>
      </c>
    </row>
    <row r="22" spans="4:21">
      <c r="D22" s="34"/>
      <c r="E22" s="146"/>
      <c r="F22" s="140"/>
      <c r="G22" s="198" t="str">
        <f t="shared" si="1"/>
        <v/>
      </c>
      <c r="L22" s="34"/>
      <c r="M22" s="146"/>
      <c r="N22" s="140"/>
      <c r="O22" s="198" t="str">
        <f t="shared" si="2"/>
        <v/>
      </c>
      <c r="R22" s="4" t="str">
        <f>IF($E22="","",VLOOKUP($E22,'Reference Material EFs Quantity'!$C:$D,2,FALSE))</f>
        <v/>
      </c>
      <c r="S22" s="197" t="str">
        <f t="shared" si="0"/>
        <v/>
      </c>
      <c r="U22" s="4" t="str">
        <f>IF(M22="","",VLOOKUP(M22,'Reference Material EFs EEIO'!A:B,2,FALSE)*N22)</f>
        <v/>
      </c>
    </row>
    <row r="23" spans="4:21">
      <c r="D23" s="34"/>
      <c r="E23" s="146"/>
      <c r="F23" s="140"/>
      <c r="G23" s="198" t="str">
        <f t="shared" si="1"/>
        <v/>
      </c>
      <c r="L23" s="34"/>
      <c r="M23" s="146"/>
      <c r="N23" s="140"/>
      <c r="O23" s="198" t="str">
        <f t="shared" si="2"/>
        <v/>
      </c>
      <c r="R23" s="4" t="str">
        <f>IF($E23="","",VLOOKUP($E23,'Reference Material EFs Quantity'!$C:$D,2,FALSE))</f>
        <v/>
      </c>
      <c r="S23" s="197" t="str">
        <f t="shared" si="0"/>
        <v/>
      </c>
      <c r="U23" s="4" t="str">
        <f>IF(M23="","",VLOOKUP(M23,'Reference Material EFs EEIO'!A:B,2,FALSE)*N23)</f>
        <v/>
      </c>
    </row>
    <row r="24" spans="4:21">
      <c r="D24" s="34"/>
      <c r="E24" s="146"/>
      <c r="F24" s="140"/>
      <c r="G24" s="198" t="str">
        <f t="shared" si="1"/>
        <v/>
      </c>
      <c r="L24" s="34"/>
      <c r="M24" s="146"/>
      <c r="N24" s="140"/>
      <c r="O24" s="198" t="str">
        <f t="shared" si="2"/>
        <v/>
      </c>
      <c r="R24" s="4" t="str">
        <f>IF($E24="","",VLOOKUP($E24,'Reference Material EFs Quantity'!$C:$D,2,FALSE))</f>
        <v/>
      </c>
      <c r="S24" s="197" t="str">
        <f t="shared" si="0"/>
        <v/>
      </c>
      <c r="U24" s="4" t="str">
        <f>IF(M24="","",VLOOKUP(M24,'Reference Material EFs EEIO'!A:B,2,FALSE)*N24)</f>
        <v/>
      </c>
    </row>
    <row r="25" spans="4:21">
      <c r="D25" s="34"/>
      <c r="E25" s="146"/>
      <c r="F25" s="140"/>
      <c r="G25" s="198" t="str">
        <f t="shared" si="1"/>
        <v/>
      </c>
      <c r="L25" s="34"/>
      <c r="M25" s="146"/>
      <c r="N25" s="140"/>
      <c r="O25" s="198" t="str">
        <f t="shared" si="2"/>
        <v/>
      </c>
      <c r="R25" s="4" t="str">
        <f>IF($E25="","",VLOOKUP($E25,'Reference Material EFs Quantity'!$C:$D,2,FALSE))</f>
        <v/>
      </c>
      <c r="S25" s="197" t="str">
        <f t="shared" si="0"/>
        <v/>
      </c>
      <c r="U25" s="4" t="str">
        <f>IF(M25="","",VLOOKUP(M25,'Reference Material EFs EEIO'!A:B,2,FALSE)*N25)</f>
        <v/>
      </c>
    </row>
    <row r="26" spans="4:21">
      <c r="D26" s="34"/>
      <c r="E26" s="146"/>
      <c r="F26" s="140"/>
      <c r="G26" s="198" t="str">
        <f t="shared" si="1"/>
        <v/>
      </c>
      <c r="L26" s="34"/>
      <c r="M26" s="146"/>
      <c r="N26" s="140"/>
      <c r="O26" s="198" t="str">
        <f t="shared" si="2"/>
        <v/>
      </c>
      <c r="R26" s="4" t="str">
        <f>IF($E26="","",VLOOKUP($E26,'Reference Material EFs Quantity'!$C:$D,2,FALSE))</f>
        <v/>
      </c>
      <c r="S26" s="197" t="str">
        <f t="shared" si="0"/>
        <v/>
      </c>
      <c r="U26" s="4" t="str">
        <f>IF(M26="","",VLOOKUP(M26,'Reference Material EFs EEIO'!A:B,2,FALSE)*N26)</f>
        <v/>
      </c>
    </row>
    <row r="27" spans="4:21">
      <c r="D27" s="34"/>
      <c r="E27" s="146"/>
      <c r="F27" s="140"/>
      <c r="G27" s="198" t="str">
        <f t="shared" si="1"/>
        <v/>
      </c>
      <c r="L27" s="34"/>
      <c r="M27" s="146"/>
      <c r="N27" s="140"/>
      <c r="O27" s="198" t="str">
        <f t="shared" si="2"/>
        <v/>
      </c>
      <c r="R27" s="4" t="str">
        <f>IF($E27="","",VLOOKUP($E27,'Reference Material EFs Quantity'!$C:$D,2,FALSE))</f>
        <v/>
      </c>
      <c r="S27" s="197" t="str">
        <f t="shared" si="0"/>
        <v/>
      </c>
      <c r="U27" s="4" t="str">
        <f>IF(M27="","",VLOOKUP(M27,'Reference Material EFs EEIO'!A:B,2,FALSE)*N27)</f>
        <v/>
      </c>
    </row>
    <row r="28" spans="4:21">
      <c r="D28" s="34"/>
      <c r="E28" s="146"/>
      <c r="F28" s="140"/>
      <c r="G28" s="198" t="str">
        <f t="shared" si="1"/>
        <v/>
      </c>
      <c r="L28" s="34"/>
      <c r="M28" s="146"/>
      <c r="N28" s="140"/>
      <c r="O28" s="198" t="str">
        <f t="shared" si="2"/>
        <v/>
      </c>
      <c r="R28" s="4" t="str">
        <f>IF($E28="","",VLOOKUP($E28,'Reference Material EFs Quantity'!$C:$D,2,FALSE))</f>
        <v/>
      </c>
      <c r="S28" s="197" t="str">
        <f t="shared" si="0"/>
        <v/>
      </c>
      <c r="U28" s="4" t="str">
        <f>IF(M28="","",VLOOKUP(M28,'Reference Material EFs EEIO'!A:B,2,FALSE)*N28)</f>
        <v/>
      </c>
    </row>
    <row r="29" spans="4:21">
      <c r="D29" s="34"/>
      <c r="E29" s="146"/>
      <c r="F29" s="140"/>
      <c r="G29" s="198" t="str">
        <f t="shared" si="1"/>
        <v/>
      </c>
      <c r="L29" s="34"/>
      <c r="M29" s="146"/>
      <c r="N29" s="140"/>
      <c r="O29" s="198" t="str">
        <f t="shared" si="2"/>
        <v/>
      </c>
      <c r="R29" s="4" t="str">
        <f>IF($E29="","",VLOOKUP($E29,'Reference Material EFs Quantity'!$C:$D,2,FALSE))</f>
        <v/>
      </c>
      <c r="S29" s="197" t="str">
        <f t="shared" si="0"/>
        <v/>
      </c>
      <c r="U29" s="4" t="str">
        <f>IF(M29="","",VLOOKUP(M29,'Reference Material EFs EEIO'!A:B,2,FALSE)*N29)</f>
        <v/>
      </c>
    </row>
    <row r="30" spans="4:21">
      <c r="D30" s="34"/>
      <c r="E30" s="146"/>
      <c r="F30" s="140"/>
      <c r="G30" s="198" t="str">
        <f t="shared" si="1"/>
        <v/>
      </c>
      <c r="L30" s="34"/>
      <c r="M30" s="146"/>
      <c r="N30" s="140"/>
      <c r="O30" s="198" t="str">
        <f t="shared" si="2"/>
        <v/>
      </c>
      <c r="R30" s="4" t="str">
        <f>IF($E30="","",VLOOKUP($E30,'Reference Material EFs Quantity'!$C:$D,2,FALSE))</f>
        <v/>
      </c>
      <c r="S30" s="197" t="str">
        <f t="shared" si="0"/>
        <v/>
      </c>
      <c r="U30" s="4" t="str">
        <f>IF(M30="","",VLOOKUP(M30,'Reference Material EFs EEIO'!A:B,2,FALSE)*N30)</f>
        <v/>
      </c>
    </row>
    <row r="31" spans="4:21">
      <c r="D31" s="34"/>
      <c r="E31" s="146"/>
      <c r="F31" s="140"/>
      <c r="G31" s="198" t="str">
        <f t="shared" si="1"/>
        <v/>
      </c>
      <c r="L31" s="34"/>
      <c r="M31" s="146"/>
      <c r="N31" s="140"/>
      <c r="O31" s="198" t="str">
        <f t="shared" si="2"/>
        <v/>
      </c>
      <c r="R31" s="4" t="str">
        <f>IF($E31="","",VLOOKUP($E31,'Reference Material EFs Quantity'!$C:$D,2,FALSE))</f>
        <v/>
      </c>
      <c r="S31" s="197" t="str">
        <f t="shared" si="0"/>
        <v/>
      </c>
      <c r="U31" s="4" t="str">
        <f>IF(M31="","",VLOOKUP(M31,'Reference Material EFs EEIO'!A:B,2,FALSE)*N31)</f>
        <v/>
      </c>
    </row>
    <row r="32" spans="4:21">
      <c r="D32" s="34"/>
      <c r="E32" s="146"/>
      <c r="F32" s="140"/>
      <c r="G32" s="198" t="str">
        <f t="shared" si="1"/>
        <v/>
      </c>
      <c r="L32" s="34"/>
      <c r="M32" s="146"/>
      <c r="N32" s="140"/>
      <c r="O32" s="198" t="str">
        <f t="shared" si="2"/>
        <v/>
      </c>
      <c r="R32" s="4" t="str">
        <f>IF($E32="","",VLOOKUP($E32,'Reference Material EFs Quantity'!$C:$D,2,FALSE))</f>
        <v/>
      </c>
      <c r="S32" s="197" t="str">
        <f t="shared" si="0"/>
        <v/>
      </c>
      <c r="U32" s="4" t="str">
        <f>IF(M32="","",VLOOKUP(M32,'Reference Material EFs EEIO'!A:B,2,FALSE)*N32)</f>
        <v/>
      </c>
    </row>
    <row r="33" spans="4:21">
      <c r="D33" s="34"/>
      <c r="E33" s="146"/>
      <c r="F33" s="140"/>
      <c r="G33" s="198" t="str">
        <f t="shared" si="1"/>
        <v/>
      </c>
      <c r="L33" s="34"/>
      <c r="M33" s="146"/>
      <c r="N33" s="140"/>
      <c r="O33" s="198" t="str">
        <f t="shared" si="2"/>
        <v/>
      </c>
      <c r="R33" s="4" t="str">
        <f>IF($E33="","",VLOOKUP($E33,'Reference Material EFs Quantity'!$C:$D,2,FALSE))</f>
        <v/>
      </c>
      <c r="S33" s="197" t="str">
        <f t="shared" si="0"/>
        <v/>
      </c>
      <c r="U33" s="4" t="str">
        <f>IF(M33="","",VLOOKUP(M33,'Reference Material EFs EEIO'!A:B,2,FALSE)*N33)</f>
        <v/>
      </c>
    </row>
    <row r="34" spans="4:21">
      <c r="D34" s="34"/>
      <c r="E34" s="146"/>
      <c r="F34" s="140"/>
      <c r="G34" s="198" t="str">
        <f t="shared" si="1"/>
        <v/>
      </c>
      <c r="L34" s="34"/>
      <c r="M34" s="146"/>
      <c r="N34" s="140"/>
      <c r="O34" s="198" t="str">
        <f t="shared" si="2"/>
        <v/>
      </c>
      <c r="R34" s="4" t="str">
        <f>IF($E34="","",VLOOKUP($E34,'Reference Material EFs Quantity'!$C:$D,2,FALSE))</f>
        <v/>
      </c>
      <c r="S34" s="197" t="str">
        <f t="shared" si="0"/>
        <v/>
      </c>
      <c r="U34" s="4" t="str">
        <f>IF(M34="","",VLOOKUP(M34,'Reference Material EFs EEIO'!A:B,2,FALSE)*N34)</f>
        <v/>
      </c>
    </row>
    <row r="35" spans="4:21">
      <c r="D35" s="34"/>
      <c r="E35" s="146"/>
      <c r="F35" s="140"/>
      <c r="G35" s="198" t="str">
        <f t="shared" si="1"/>
        <v/>
      </c>
      <c r="L35" s="34"/>
      <c r="M35" s="146"/>
      <c r="N35" s="140"/>
      <c r="O35" s="198" t="str">
        <f t="shared" si="2"/>
        <v/>
      </c>
      <c r="R35" s="4" t="str">
        <f>IF($E35="","",VLOOKUP($E35,'Reference Material EFs Quantity'!$C:$D,2,FALSE))</f>
        <v/>
      </c>
      <c r="S35" s="197" t="str">
        <f t="shared" si="0"/>
        <v/>
      </c>
      <c r="U35" s="4" t="str">
        <f>IF(M35="","",VLOOKUP(M35,'Reference Material EFs EEIO'!A:B,2,FALSE)*N35)</f>
        <v/>
      </c>
    </row>
    <row r="36" spans="4:21">
      <c r="D36" s="34"/>
      <c r="E36" s="146"/>
      <c r="F36" s="140"/>
      <c r="G36" s="198" t="str">
        <f t="shared" si="1"/>
        <v/>
      </c>
      <c r="L36" s="34"/>
      <c r="M36" s="146"/>
      <c r="N36" s="140"/>
      <c r="O36" s="198" t="str">
        <f t="shared" si="2"/>
        <v/>
      </c>
      <c r="R36" s="4" t="str">
        <f>IF($E36="","",VLOOKUP($E36,'Reference Material EFs Quantity'!$C:$D,2,FALSE))</f>
        <v/>
      </c>
      <c r="S36" s="197" t="str">
        <f t="shared" si="0"/>
        <v/>
      </c>
      <c r="U36" s="4" t="str">
        <f>IF(M36="","",VLOOKUP(M36,'Reference Material EFs EEIO'!A:B,2,FALSE)*N36)</f>
        <v/>
      </c>
    </row>
    <row r="37" spans="4:21">
      <c r="D37" s="34"/>
      <c r="E37" s="146"/>
      <c r="F37" s="140"/>
      <c r="G37" s="198" t="str">
        <f t="shared" si="1"/>
        <v/>
      </c>
      <c r="L37" s="34"/>
      <c r="M37" s="146"/>
      <c r="N37" s="140"/>
      <c r="O37" s="198" t="str">
        <f t="shared" si="2"/>
        <v/>
      </c>
      <c r="R37" s="4" t="str">
        <f>IF($E37="","",VLOOKUP($E37,'Reference Material EFs Quantity'!$C:$D,2,FALSE))</f>
        <v/>
      </c>
      <c r="S37" s="197" t="str">
        <f t="shared" si="0"/>
        <v/>
      </c>
      <c r="U37" s="4" t="str">
        <f>IF(M37="","",VLOOKUP(M37,'Reference Material EFs EEIO'!A:B,2,FALSE)*N37)</f>
        <v/>
      </c>
    </row>
    <row r="38" spans="4:21">
      <c r="D38" s="34"/>
      <c r="E38" s="146"/>
      <c r="F38" s="140"/>
      <c r="G38" s="198" t="str">
        <f t="shared" si="1"/>
        <v/>
      </c>
      <c r="L38" s="34"/>
      <c r="M38" s="146"/>
      <c r="N38" s="140"/>
      <c r="O38" s="198" t="str">
        <f t="shared" si="2"/>
        <v/>
      </c>
      <c r="R38" s="4" t="str">
        <f>IF($E38="","",VLOOKUP($E38,'Reference Material EFs Quantity'!$C:$D,2,FALSE))</f>
        <v/>
      </c>
      <c r="S38" s="197" t="str">
        <f t="shared" si="0"/>
        <v/>
      </c>
      <c r="U38" s="4" t="str">
        <f>IF(M38="","",VLOOKUP(M38,'Reference Material EFs EEIO'!A:B,2,FALSE)*N38)</f>
        <v/>
      </c>
    </row>
    <row r="39" spans="4:21">
      <c r="D39" s="34"/>
      <c r="E39" s="146"/>
      <c r="F39" s="140"/>
      <c r="G39" s="198" t="str">
        <f t="shared" si="1"/>
        <v/>
      </c>
      <c r="L39" s="34"/>
      <c r="M39" s="146"/>
      <c r="N39" s="140"/>
      <c r="O39" s="198" t="str">
        <f t="shared" si="2"/>
        <v/>
      </c>
      <c r="R39" s="4" t="str">
        <f>IF($E39="","",VLOOKUP($E39,'Reference Material EFs Quantity'!$C:$D,2,FALSE))</f>
        <v/>
      </c>
      <c r="S39" s="197" t="str">
        <f t="shared" si="0"/>
        <v/>
      </c>
      <c r="U39" s="4" t="str">
        <f>IF(M39="","",VLOOKUP(M39,'Reference Material EFs EEIO'!A:B,2,FALSE)*N39)</f>
        <v/>
      </c>
    </row>
    <row r="40" spans="4:21">
      <c r="D40" s="34"/>
      <c r="E40" s="146"/>
      <c r="F40" s="140"/>
      <c r="G40" s="198" t="str">
        <f t="shared" si="1"/>
        <v/>
      </c>
      <c r="L40" s="34"/>
      <c r="M40" s="146"/>
      <c r="N40" s="140"/>
      <c r="O40" s="198" t="str">
        <f t="shared" si="2"/>
        <v/>
      </c>
      <c r="R40" s="4" t="str">
        <f>IF($E40="","",VLOOKUP($E40,'Reference Material EFs Quantity'!$C:$D,2,FALSE))</f>
        <v/>
      </c>
      <c r="S40" s="197" t="str">
        <f t="shared" si="0"/>
        <v/>
      </c>
      <c r="U40" s="4" t="str">
        <f>IF(M40="","",VLOOKUP(M40,'Reference Material EFs EEIO'!A:B,2,FALSE)*N40)</f>
        <v/>
      </c>
    </row>
    <row r="41" spans="4:21">
      <c r="D41" s="34"/>
      <c r="E41" s="146"/>
      <c r="F41" s="140"/>
      <c r="G41" s="198" t="str">
        <f t="shared" si="1"/>
        <v/>
      </c>
      <c r="L41" s="34"/>
      <c r="M41" s="146"/>
      <c r="N41" s="140"/>
      <c r="O41" s="198" t="str">
        <f t="shared" si="2"/>
        <v/>
      </c>
      <c r="R41" s="4" t="str">
        <f>IF($E41="","",VLOOKUP($E41,'Reference Material EFs Quantity'!$C:$D,2,FALSE))</f>
        <v/>
      </c>
      <c r="S41" s="197" t="str">
        <f t="shared" si="0"/>
        <v/>
      </c>
      <c r="U41" s="4" t="str">
        <f>IF(M41="","",VLOOKUP(M41,'Reference Material EFs EEIO'!A:B,2,FALSE)*N41)</f>
        <v/>
      </c>
    </row>
    <row r="42" spans="4:21">
      <c r="D42" s="34"/>
      <c r="E42" s="146"/>
      <c r="F42" s="140"/>
      <c r="G42" s="198" t="str">
        <f t="shared" si="1"/>
        <v/>
      </c>
      <c r="L42" s="34"/>
      <c r="M42" s="146"/>
      <c r="N42" s="140"/>
      <c r="O42" s="198" t="str">
        <f t="shared" si="2"/>
        <v/>
      </c>
      <c r="R42" s="4" t="str">
        <f>IF($E42="","",VLOOKUP($E42,'Reference Material EFs Quantity'!$C:$D,2,FALSE))</f>
        <v/>
      </c>
      <c r="S42" s="197" t="str">
        <f t="shared" si="0"/>
        <v/>
      </c>
      <c r="U42" s="4" t="str">
        <f>IF(M42="","",VLOOKUP(M42,'Reference Material EFs EEIO'!A:B,2,FALSE)*N42)</f>
        <v/>
      </c>
    </row>
    <row r="43" spans="4:21">
      <c r="D43" s="34"/>
      <c r="E43" s="146"/>
      <c r="F43" s="140"/>
      <c r="G43" s="198" t="str">
        <f t="shared" si="1"/>
        <v/>
      </c>
      <c r="L43" s="34"/>
      <c r="M43" s="146"/>
      <c r="N43" s="140"/>
      <c r="O43" s="198" t="str">
        <f t="shared" si="2"/>
        <v/>
      </c>
      <c r="R43" s="4" t="str">
        <f>IF($E43="","",VLOOKUP($E43,'Reference Material EFs Quantity'!$C:$D,2,FALSE))</f>
        <v/>
      </c>
      <c r="S43" s="197" t="str">
        <f t="shared" si="0"/>
        <v/>
      </c>
      <c r="U43" s="4" t="str">
        <f>IF(M43="","",VLOOKUP(M43,'Reference Material EFs EEIO'!A:B,2,FALSE)*N43)</f>
        <v/>
      </c>
    </row>
    <row r="44" spans="4:21">
      <c r="D44" s="34"/>
      <c r="E44" s="146"/>
      <c r="F44" s="140"/>
      <c r="G44" s="198" t="str">
        <f t="shared" si="1"/>
        <v/>
      </c>
      <c r="L44" s="34"/>
      <c r="M44" s="146"/>
      <c r="N44" s="140"/>
      <c r="O44" s="198" t="str">
        <f t="shared" si="2"/>
        <v/>
      </c>
      <c r="R44" s="4" t="str">
        <f>IF($E44="","",VLOOKUP($E44,'Reference Material EFs Quantity'!$C:$D,2,FALSE))</f>
        <v/>
      </c>
      <c r="S44" s="197" t="str">
        <f t="shared" si="0"/>
        <v/>
      </c>
      <c r="U44" s="4" t="str">
        <f>IF(M44="","",VLOOKUP(M44,'Reference Material EFs EEIO'!A:B,2,FALSE)*N44)</f>
        <v/>
      </c>
    </row>
    <row r="45" spans="4:21">
      <c r="D45" s="34"/>
      <c r="E45" s="146"/>
      <c r="F45" s="140"/>
      <c r="G45" s="198" t="str">
        <f t="shared" si="1"/>
        <v/>
      </c>
      <c r="L45" s="34"/>
      <c r="M45" s="146"/>
      <c r="N45" s="140"/>
      <c r="O45" s="198" t="str">
        <f t="shared" si="2"/>
        <v/>
      </c>
      <c r="R45" s="4" t="str">
        <f>IF($E45="","",VLOOKUP($E45,'Reference Material EFs Quantity'!$C:$D,2,FALSE))</f>
        <v/>
      </c>
      <c r="S45" s="197" t="str">
        <f t="shared" si="0"/>
        <v/>
      </c>
      <c r="U45" s="4" t="str">
        <f>IF(M45="","",VLOOKUP(M45,'Reference Material EFs EEIO'!A:B,2,FALSE)*N45)</f>
        <v/>
      </c>
    </row>
    <row r="46" spans="4:21">
      <c r="D46" s="34"/>
      <c r="E46" s="146"/>
      <c r="F46" s="140"/>
      <c r="G46" s="198" t="str">
        <f t="shared" si="1"/>
        <v/>
      </c>
      <c r="L46" s="34"/>
      <c r="M46" s="146"/>
      <c r="N46" s="140"/>
      <c r="O46" s="198" t="str">
        <f t="shared" si="2"/>
        <v/>
      </c>
      <c r="R46" s="4" t="str">
        <f>IF($E46="","",VLOOKUP($E46,'Reference Material EFs Quantity'!$C:$D,2,FALSE))</f>
        <v/>
      </c>
      <c r="S46" s="197" t="str">
        <f t="shared" si="0"/>
        <v/>
      </c>
      <c r="U46" s="4" t="str">
        <f>IF(M46="","",VLOOKUP(M46,'Reference Material EFs EEIO'!A:B,2,FALSE)*N46)</f>
        <v/>
      </c>
    </row>
    <row r="47" spans="4:21">
      <c r="D47" s="34"/>
      <c r="E47" s="146"/>
      <c r="F47" s="140"/>
      <c r="G47" s="198" t="str">
        <f t="shared" si="1"/>
        <v/>
      </c>
      <c r="L47" s="34"/>
      <c r="M47" s="146"/>
      <c r="N47" s="140"/>
      <c r="O47" s="198" t="str">
        <f t="shared" si="2"/>
        <v/>
      </c>
      <c r="R47" s="4" t="str">
        <f>IF($E47="","",VLOOKUP($E47,'Reference Material EFs Quantity'!$C:$D,2,FALSE))</f>
        <v/>
      </c>
      <c r="S47" s="197" t="str">
        <f t="shared" si="0"/>
        <v/>
      </c>
      <c r="U47" s="4" t="str">
        <f>IF(M47="","",VLOOKUP(M47,'Reference Material EFs EEIO'!A:B,2,FALSE)*N47)</f>
        <v/>
      </c>
    </row>
    <row r="48" spans="4:21">
      <c r="D48" s="34"/>
      <c r="E48" s="146"/>
      <c r="F48" s="140"/>
      <c r="G48" s="198" t="str">
        <f t="shared" si="1"/>
        <v/>
      </c>
      <c r="L48" s="34"/>
      <c r="M48" s="146"/>
      <c r="N48" s="140"/>
      <c r="O48" s="198" t="str">
        <f t="shared" si="2"/>
        <v/>
      </c>
      <c r="R48" s="4" t="str">
        <f>IF($E48="","",VLOOKUP($E48,'Reference Material EFs Quantity'!$C:$D,2,FALSE))</f>
        <v/>
      </c>
      <c r="S48" s="197" t="str">
        <f t="shared" si="0"/>
        <v/>
      </c>
      <c r="U48" s="4" t="str">
        <f>IF(M48="","",VLOOKUP(M48,'Reference Material EFs EEIO'!A:B,2,FALSE)*N48)</f>
        <v/>
      </c>
    </row>
    <row r="49" spans="4:21">
      <c r="D49" s="34"/>
      <c r="E49" s="146"/>
      <c r="F49" s="140"/>
      <c r="G49" s="198" t="str">
        <f t="shared" si="1"/>
        <v/>
      </c>
      <c r="L49" s="34"/>
      <c r="M49" s="146"/>
      <c r="N49" s="140"/>
      <c r="O49" s="198" t="str">
        <f t="shared" si="2"/>
        <v/>
      </c>
      <c r="R49" s="4" t="str">
        <f>IF($E49="","",VLOOKUP($E49,'Reference Material EFs Quantity'!$C:$D,2,FALSE))</f>
        <v/>
      </c>
      <c r="S49" s="197" t="str">
        <f t="shared" si="0"/>
        <v/>
      </c>
      <c r="U49" s="4" t="str">
        <f>IF(M49="","",VLOOKUP(M49,'Reference Material EFs EEIO'!A:B,2,FALSE)*N49)</f>
        <v/>
      </c>
    </row>
    <row r="50" spans="4:21">
      <c r="D50" s="34"/>
      <c r="E50" s="146"/>
      <c r="F50" s="140"/>
      <c r="G50" s="198" t="str">
        <f t="shared" si="1"/>
        <v/>
      </c>
      <c r="L50" s="34"/>
      <c r="M50" s="146"/>
      <c r="N50" s="140"/>
      <c r="O50" s="198" t="str">
        <f t="shared" si="2"/>
        <v/>
      </c>
      <c r="R50" s="4" t="str">
        <f>IF($E50="","",VLOOKUP($E50,'Reference Material EFs Quantity'!$C:$D,2,FALSE))</f>
        <v/>
      </c>
      <c r="S50" s="197" t="str">
        <f t="shared" si="0"/>
        <v/>
      </c>
      <c r="U50" s="4" t="str">
        <f>IF(M50="","",VLOOKUP(M50,'Reference Material EFs EEIO'!A:B,2,FALSE)*N50)</f>
        <v/>
      </c>
    </row>
    <row r="51" spans="4:21">
      <c r="D51" s="34"/>
      <c r="E51" s="146"/>
      <c r="F51" s="140"/>
      <c r="G51" s="198" t="str">
        <f t="shared" si="1"/>
        <v/>
      </c>
      <c r="L51" s="34"/>
      <c r="M51" s="146"/>
      <c r="N51" s="140"/>
      <c r="O51" s="198" t="str">
        <f t="shared" si="2"/>
        <v/>
      </c>
      <c r="R51" s="4" t="str">
        <f>IF($E51="","",VLOOKUP($E51,'Reference Material EFs Quantity'!$C:$D,2,FALSE))</f>
        <v/>
      </c>
      <c r="S51" s="197" t="str">
        <f t="shared" si="0"/>
        <v/>
      </c>
      <c r="U51" s="4" t="str">
        <f>IF(M51="","",VLOOKUP(M51,'Reference Material EFs EEIO'!A:B,2,FALSE)*N51)</f>
        <v/>
      </c>
    </row>
    <row r="52" spans="4:21">
      <c r="D52" s="34"/>
      <c r="E52" s="146"/>
      <c r="F52" s="140"/>
      <c r="G52" s="198" t="str">
        <f t="shared" si="1"/>
        <v/>
      </c>
      <c r="L52" s="34"/>
      <c r="M52" s="146"/>
      <c r="N52" s="140"/>
      <c r="O52" s="198" t="str">
        <f t="shared" si="2"/>
        <v/>
      </c>
      <c r="R52" s="4" t="str">
        <f>IF($E52="","",VLOOKUP($E52,'Reference Material EFs Quantity'!$C:$D,2,FALSE))</f>
        <v/>
      </c>
      <c r="S52" s="197" t="str">
        <f t="shared" si="0"/>
        <v/>
      </c>
      <c r="U52" s="4" t="str">
        <f>IF(M52="","",VLOOKUP(M52,'Reference Material EFs EEIO'!A:B,2,FALSE)*N52)</f>
        <v/>
      </c>
    </row>
    <row r="53" spans="4:21">
      <c r="D53" s="34"/>
      <c r="E53" s="146"/>
      <c r="F53" s="140"/>
      <c r="G53" s="198" t="str">
        <f t="shared" si="1"/>
        <v/>
      </c>
      <c r="L53" s="34"/>
      <c r="M53" s="146"/>
      <c r="N53" s="140"/>
      <c r="O53" s="198" t="str">
        <f t="shared" si="2"/>
        <v/>
      </c>
      <c r="R53" s="4" t="str">
        <f>IF($E53="","",VLOOKUP($E53,'Reference Material EFs Quantity'!$C:$D,2,FALSE))</f>
        <v/>
      </c>
      <c r="S53" s="197" t="str">
        <f t="shared" si="0"/>
        <v/>
      </c>
      <c r="U53" s="4" t="str">
        <f>IF(M53="","",VLOOKUP(M53,'Reference Material EFs EEIO'!A:B,2,FALSE)*N53)</f>
        <v/>
      </c>
    </row>
    <row r="54" spans="4:21">
      <c r="D54" s="34"/>
      <c r="E54" s="146"/>
      <c r="F54" s="140"/>
      <c r="G54" s="198" t="str">
        <f t="shared" si="1"/>
        <v/>
      </c>
      <c r="L54" s="34"/>
      <c r="M54" s="146"/>
      <c r="N54" s="140"/>
      <c r="O54" s="198" t="str">
        <f t="shared" si="2"/>
        <v/>
      </c>
      <c r="R54" s="4" t="str">
        <f>IF($E54="","",VLOOKUP($E54,'Reference Material EFs Quantity'!$C:$D,2,FALSE))</f>
        <v/>
      </c>
      <c r="S54" s="197" t="str">
        <f t="shared" si="0"/>
        <v/>
      </c>
      <c r="U54" s="4" t="str">
        <f>IF(M54="","",VLOOKUP(M54,'Reference Material EFs EEIO'!A:B,2,FALSE)*N54)</f>
        <v/>
      </c>
    </row>
    <row r="55" spans="4:21">
      <c r="D55" s="34"/>
      <c r="E55" s="146"/>
      <c r="F55" s="140"/>
      <c r="G55" s="198" t="str">
        <f t="shared" si="1"/>
        <v/>
      </c>
      <c r="L55" s="34"/>
      <c r="M55" s="146"/>
      <c r="N55" s="140"/>
      <c r="O55" s="198" t="str">
        <f t="shared" si="2"/>
        <v/>
      </c>
      <c r="R55" s="4" t="str">
        <f>IF($E55="","",VLOOKUP($E55,'Reference Material EFs Quantity'!$C:$D,2,FALSE))</f>
        <v/>
      </c>
      <c r="S55" s="197" t="str">
        <f t="shared" si="0"/>
        <v/>
      </c>
      <c r="U55" s="4" t="str">
        <f>IF(M55="","",VLOOKUP(M55,'Reference Material EFs EEIO'!A:B,2,FALSE)*N55)</f>
        <v/>
      </c>
    </row>
    <row r="56" spans="4:21">
      <c r="D56" s="33"/>
      <c r="E56" s="146"/>
      <c r="F56" s="138"/>
      <c r="G56" s="199" t="str">
        <f t="shared" si="1"/>
        <v/>
      </c>
      <c r="L56" s="33"/>
      <c r="M56" s="146"/>
      <c r="N56" s="138"/>
      <c r="O56" s="199" t="str">
        <f t="shared" si="2"/>
        <v/>
      </c>
      <c r="R56" s="4" t="str">
        <f>IF($E56="","",VLOOKUP($E56,'Reference Material EFs Quantity'!$C:$D,2,FALSE))</f>
        <v/>
      </c>
      <c r="S56" s="197" t="str">
        <f t="shared" si="0"/>
        <v/>
      </c>
      <c r="U56" s="4" t="str">
        <f>IF(M56="","",VLOOKUP(M56,'Reference Material EFs EEIO'!A:B,2,FALSE)*N56)</f>
        <v/>
      </c>
    </row>
    <row r="57" spans="4:21">
      <c r="D57" s="34"/>
      <c r="E57" s="146"/>
      <c r="F57" s="140"/>
      <c r="G57" s="198" t="str">
        <f t="shared" si="1"/>
        <v/>
      </c>
      <c r="L57" s="34"/>
      <c r="M57" s="146"/>
      <c r="N57" s="140"/>
      <c r="O57" s="198" t="str">
        <f t="shared" si="2"/>
        <v/>
      </c>
      <c r="R57" s="4" t="str">
        <f>IF($E57="","",VLOOKUP($E57,'Reference Material EFs Quantity'!$C:$D,2,FALSE))</f>
        <v/>
      </c>
      <c r="S57" s="197" t="str">
        <f t="shared" si="0"/>
        <v/>
      </c>
      <c r="U57" s="4" t="str">
        <f>IF(M57="","",VLOOKUP(M57,'Reference Material EFs EEIO'!A:B,2,FALSE)*N57)</f>
        <v/>
      </c>
    </row>
    <row r="58" spans="4:21">
      <c r="D58" s="34"/>
      <c r="E58" s="146"/>
      <c r="F58" s="140"/>
      <c r="G58" s="198" t="str">
        <f t="shared" si="1"/>
        <v/>
      </c>
      <c r="L58" s="34"/>
      <c r="M58" s="146"/>
      <c r="N58" s="140"/>
      <c r="O58" s="198" t="str">
        <f t="shared" si="2"/>
        <v/>
      </c>
      <c r="R58" s="4" t="str">
        <f>IF($E58="","",VLOOKUP($E58,'Reference Material EFs Quantity'!$C:$D,2,FALSE))</f>
        <v/>
      </c>
      <c r="S58" s="197" t="str">
        <f t="shared" si="0"/>
        <v/>
      </c>
      <c r="U58" s="4" t="str">
        <f>IF(M58="","",VLOOKUP(M58,'Reference Material EFs EEIO'!A:B,2,FALSE)*N58)</f>
        <v/>
      </c>
    </row>
    <row r="59" spans="4:21">
      <c r="D59" s="34"/>
      <c r="E59" s="146"/>
      <c r="F59" s="140"/>
      <c r="G59" s="198" t="str">
        <f t="shared" si="1"/>
        <v/>
      </c>
      <c r="L59" s="34"/>
      <c r="M59" s="146"/>
      <c r="N59" s="140"/>
      <c r="O59" s="198" t="str">
        <f t="shared" si="2"/>
        <v/>
      </c>
      <c r="R59" s="4" t="str">
        <f>IF($E59="","",VLOOKUP($E59,'Reference Material EFs Quantity'!$C:$D,2,FALSE))</f>
        <v/>
      </c>
      <c r="S59" s="197" t="str">
        <f t="shared" si="0"/>
        <v/>
      </c>
      <c r="U59" s="4" t="str">
        <f>IF(M59="","",VLOOKUP(M59,'Reference Material EFs EEIO'!A:B,2,FALSE)*N59)</f>
        <v/>
      </c>
    </row>
    <row r="60" spans="4:21">
      <c r="D60" s="34"/>
      <c r="E60" s="146"/>
      <c r="F60" s="140"/>
      <c r="G60" s="198" t="str">
        <f t="shared" si="1"/>
        <v/>
      </c>
      <c r="L60" s="34"/>
      <c r="M60" s="146"/>
      <c r="N60" s="140"/>
      <c r="O60" s="198" t="str">
        <f t="shared" si="2"/>
        <v/>
      </c>
      <c r="R60" s="4" t="str">
        <f>IF($E60="","",VLOOKUP($E60,'Reference Material EFs Quantity'!$C:$D,2,FALSE))</f>
        <v/>
      </c>
      <c r="S60" s="197" t="str">
        <f t="shared" si="0"/>
        <v/>
      </c>
      <c r="U60" s="4" t="str">
        <f>IF(M60="","",VLOOKUP(M60,'Reference Material EFs EEIO'!A:B,2,FALSE)*N60)</f>
        <v/>
      </c>
    </row>
    <row r="61" spans="4:21">
      <c r="D61" s="34"/>
      <c r="E61" s="146"/>
      <c r="F61" s="140"/>
      <c r="G61" s="198" t="str">
        <f t="shared" si="1"/>
        <v/>
      </c>
      <c r="L61" s="34"/>
      <c r="M61" s="146"/>
      <c r="N61" s="140"/>
      <c r="O61" s="198" t="str">
        <f t="shared" si="2"/>
        <v/>
      </c>
      <c r="R61" s="4" t="str">
        <f>IF($E61="","",VLOOKUP($E61,'Reference Material EFs Quantity'!$C:$D,2,FALSE))</f>
        <v/>
      </c>
      <c r="S61" s="197" t="str">
        <f t="shared" si="0"/>
        <v/>
      </c>
      <c r="U61" s="4" t="str">
        <f>IF(M61="","",VLOOKUP(M61,'Reference Material EFs EEIO'!A:B,2,FALSE)*N61)</f>
        <v/>
      </c>
    </row>
    <row r="62" spans="4:21">
      <c r="D62" s="34"/>
      <c r="E62" s="146"/>
      <c r="F62" s="140"/>
      <c r="G62" s="198" t="str">
        <f t="shared" si="1"/>
        <v/>
      </c>
      <c r="L62" s="34"/>
      <c r="M62" s="146"/>
      <c r="N62" s="140"/>
      <c r="O62" s="198" t="str">
        <f t="shared" si="2"/>
        <v/>
      </c>
      <c r="R62" s="4" t="str">
        <f>IF($E62="","",VLOOKUP($E62,'Reference Material EFs Quantity'!$C:$D,2,FALSE))</f>
        <v/>
      </c>
      <c r="S62" s="197" t="str">
        <f t="shared" si="0"/>
        <v/>
      </c>
      <c r="U62" s="4" t="str">
        <f>IF(M62="","",VLOOKUP(M62,'Reference Material EFs EEIO'!A:B,2,FALSE)*N62)</f>
        <v/>
      </c>
    </row>
    <row r="63" spans="4:21">
      <c r="D63" s="34"/>
      <c r="E63" s="146"/>
      <c r="F63" s="140"/>
      <c r="G63" s="198" t="str">
        <f t="shared" si="1"/>
        <v/>
      </c>
      <c r="L63" s="34"/>
      <c r="M63" s="146"/>
      <c r="N63" s="140"/>
      <c r="O63" s="198" t="str">
        <f t="shared" si="2"/>
        <v/>
      </c>
      <c r="R63" s="4" t="str">
        <f>IF($E63="","",VLOOKUP($E63,'Reference Material EFs Quantity'!$C:$D,2,FALSE))</f>
        <v/>
      </c>
      <c r="S63" s="197" t="str">
        <f t="shared" si="0"/>
        <v/>
      </c>
      <c r="U63" s="4" t="str">
        <f>IF(M63="","",VLOOKUP(M63,'Reference Material EFs EEIO'!A:B,2,FALSE)*N63)</f>
        <v/>
      </c>
    </row>
    <row r="64" spans="4:21">
      <c r="D64" s="34"/>
      <c r="E64" s="146"/>
      <c r="F64" s="140"/>
      <c r="G64" s="198" t="str">
        <f t="shared" si="1"/>
        <v/>
      </c>
      <c r="L64" s="34"/>
      <c r="M64" s="146"/>
      <c r="N64" s="140"/>
      <c r="O64" s="198" t="str">
        <f t="shared" si="2"/>
        <v/>
      </c>
      <c r="R64" s="4" t="str">
        <f>IF($E64="","",VLOOKUP($E64,'Reference Material EFs Quantity'!$C:$D,2,FALSE))</f>
        <v/>
      </c>
      <c r="S64" s="197" t="str">
        <f t="shared" si="0"/>
        <v/>
      </c>
      <c r="U64" s="4" t="str">
        <f>IF(M64="","",VLOOKUP(M64,'Reference Material EFs EEIO'!A:B,2,FALSE)*N64)</f>
        <v/>
      </c>
    </row>
    <row r="65" spans="4:21">
      <c r="D65" s="34"/>
      <c r="E65" s="146"/>
      <c r="F65" s="140"/>
      <c r="G65" s="198" t="str">
        <f t="shared" si="1"/>
        <v/>
      </c>
      <c r="L65" s="34"/>
      <c r="M65" s="146"/>
      <c r="N65" s="140"/>
      <c r="O65" s="198" t="str">
        <f t="shared" si="2"/>
        <v/>
      </c>
      <c r="R65" s="4" t="str">
        <f>IF($E65="","",VLOOKUP($E65,'Reference Material EFs Quantity'!$C:$D,2,FALSE))</f>
        <v/>
      </c>
      <c r="S65" s="197" t="str">
        <f t="shared" si="0"/>
        <v/>
      </c>
      <c r="U65" s="4" t="str">
        <f>IF(M65="","",VLOOKUP(M65,'Reference Material EFs EEIO'!A:B,2,FALSE)*N65)</f>
        <v/>
      </c>
    </row>
    <row r="66" spans="4:21">
      <c r="D66" s="34"/>
      <c r="E66" s="146"/>
      <c r="F66" s="140"/>
      <c r="G66" s="198" t="str">
        <f t="shared" si="1"/>
        <v/>
      </c>
      <c r="L66" s="34"/>
      <c r="M66" s="146"/>
      <c r="N66" s="140"/>
      <c r="O66" s="198" t="str">
        <f t="shared" si="2"/>
        <v/>
      </c>
      <c r="R66" s="4" t="str">
        <f>IF($E66="","",VLOOKUP($E66,'Reference Material EFs Quantity'!$C:$D,2,FALSE))</f>
        <v/>
      </c>
      <c r="S66" s="197" t="str">
        <f t="shared" si="0"/>
        <v/>
      </c>
      <c r="U66" s="4" t="str">
        <f>IF(M66="","",VLOOKUP(M66,'Reference Material EFs EEIO'!A:B,2,FALSE)*N66)</f>
        <v/>
      </c>
    </row>
    <row r="67" spans="4:21">
      <c r="D67" s="34"/>
      <c r="E67" s="146"/>
      <c r="F67" s="140"/>
      <c r="G67" s="198" t="str">
        <f t="shared" si="1"/>
        <v/>
      </c>
      <c r="L67" s="34"/>
      <c r="M67" s="146"/>
      <c r="N67" s="140"/>
      <c r="O67" s="198" t="str">
        <f t="shared" si="2"/>
        <v/>
      </c>
      <c r="R67" s="4" t="str">
        <f>IF($E67="","",VLOOKUP($E67,'Reference Material EFs Quantity'!$C:$D,2,FALSE))</f>
        <v/>
      </c>
      <c r="S67" s="197" t="str">
        <f t="shared" si="0"/>
        <v/>
      </c>
      <c r="U67" s="4" t="str">
        <f>IF(M67="","",VLOOKUP(M67,'Reference Material EFs EEIO'!A:B,2,FALSE)*N67)</f>
        <v/>
      </c>
    </row>
    <row r="68" spans="4:21">
      <c r="D68" s="34"/>
      <c r="E68" s="146"/>
      <c r="F68" s="140"/>
      <c r="G68" s="198" t="str">
        <f t="shared" si="1"/>
        <v/>
      </c>
      <c r="L68" s="34"/>
      <c r="M68" s="146"/>
      <c r="N68" s="140"/>
      <c r="O68" s="198" t="str">
        <f t="shared" si="2"/>
        <v/>
      </c>
      <c r="R68" s="4" t="str">
        <f>IF($E68="","",VLOOKUP($E68,'Reference Material EFs Quantity'!$C:$D,2,FALSE))</f>
        <v/>
      </c>
      <c r="S68" s="197" t="str">
        <f t="shared" si="0"/>
        <v/>
      </c>
      <c r="U68" s="4" t="str">
        <f>IF(M68="","",VLOOKUP(M68,'Reference Material EFs EEIO'!A:B,2,FALSE)*N68)</f>
        <v/>
      </c>
    </row>
    <row r="69" spans="4:21">
      <c r="D69" s="34"/>
      <c r="E69" s="146"/>
      <c r="F69" s="140"/>
      <c r="G69" s="198" t="str">
        <f t="shared" si="1"/>
        <v/>
      </c>
      <c r="L69" s="34"/>
      <c r="M69" s="146"/>
      <c r="N69" s="140"/>
      <c r="O69" s="198" t="str">
        <f t="shared" si="2"/>
        <v/>
      </c>
      <c r="R69" s="4" t="str">
        <f>IF($E69="","",VLOOKUP($E69,'Reference Material EFs Quantity'!$C:$D,2,FALSE))</f>
        <v/>
      </c>
      <c r="S69" s="197" t="str">
        <f t="shared" si="0"/>
        <v/>
      </c>
      <c r="U69" s="4" t="str">
        <f>IF(M69="","",VLOOKUP(M69,'Reference Material EFs EEIO'!A:B,2,FALSE)*N69)</f>
        <v/>
      </c>
    </row>
    <row r="70" spans="4:21">
      <c r="D70" s="34"/>
      <c r="E70" s="146"/>
      <c r="F70" s="140"/>
      <c r="G70" s="198" t="str">
        <f t="shared" si="1"/>
        <v/>
      </c>
      <c r="L70" s="34"/>
      <c r="M70" s="146"/>
      <c r="N70" s="140"/>
      <c r="O70" s="198" t="str">
        <f t="shared" si="2"/>
        <v/>
      </c>
      <c r="R70" s="4" t="str">
        <f>IF($E70="","",VLOOKUP($E70,'Reference Material EFs Quantity'!$C:$D,2,FALSE))</f>
        <v/>
      </c>
      <c r="S70" s="197" t="str">
        <f t="shared" si="0"/>
        <v/>
      </c>
      <c r="U70" s="4" t="str">
        <f>IF(M70="","",VLOOKUP(M70,'Reference Material EFs EEIO'!A:B,2,FALSE)*N70)</f>
        <v/>
      </c>
    </row>
    <row r="71" spans="4:21">
      <c r="D71" s="34"/>
      <c r="E71" s="146"/>
      <c r="F71" s="140"/>
      <c r="G71" s="198" t="str">
        <f t="shared" si="1"/>
        <v/>
      </c>
      <c r="L71" s="34"/>
      <c r="M71" s="146"/>
      <c r="N71" s="140"/>
      <c r="O71" s="198" t="str">
        <f t="shared" si="2"/>
        <v/>
      </c>
      <c r="R71" s="4" t="str">
        <f>IF($E71="","",VLOOKUP($E71,'Reference Material EFs Quantity'!$C:$D,2,FALSE))</f>
        <v/>
      </c>
      <c r="S71" s="197" t="str">
        <f t="shared" si="0"/>
        <v/>
      </c>
      <c r="U71" s="4" t="str">
        <f>IF(M71="","",VLOOKUP(M71,'Reference Material EFs EEIO'!A:B,2,FALSE)*N71)</f>
        <v/>
      </c>
    </row>
    <row r="72" spans="4:21">
      <c r="D72" s="34"/>
      <c r="E72" s="146"/>
      <c r="F72" s="140"/>
      <c r="G72" s="198" t="str">
        <f t="shared" ref="G72:G106" si="3">IF(ISERROR(S72/($R$3+$T$3)),"",S72/($R$3+$T$3))</f>
        <v/>
      </c>
      <c r="L72" s="34"/>
      <c r="M72" s="146"/>
      <c r="N72" s="140"/>
      <c r="O72" s="198" t="str">
        <f t="shared" ref="O72:O106" si="4">IF(ISERROR(U72/($R$3+$T$3)),"",U72/($R$3+$T$3))</f>
        <v/>
      </c>
      <c r="R72" s="4" t="str">
        <f>IF($E72="","",VLOOKUP($E72,'Reference Material EFs Quantity'!$C:$D,2,FALSE))</f>
        <v/>
      </c>
      <c r="S72" s="197" t="str">
        <f t="shared" ref="S72:S106" si="5">IF(F72="","",R72*F72)</f>
        <v/>
      </c>
      <c r="U72" s="4" t="str">
        <f>IF(M72="","",VLOOKUP(M72,'Reference Material EFs EEIO'!A:B,2,FALSE)*N72)</f>
        <v/>
      </c>
    </row>
    <row r="73" spans="4:21">
      <c r="D73" s="34"/>
      <c r="E73" s="146"/>
      <c r="F73" s="140"/>
      <c r="G73" s="198" t="str">
        <f t="shared" si="3"/>
        <v/>
      </c>
      <c r="L73" s="34"/>
      <c r="M73" s="146"/>
      <c r="N73" s="140"/>
      <c r="O73" s="198" t="str">
        <f t="shared" si="4"/>
        <v/>
      </c>
      <c r="R73" s="4" t="str">
        <f>IF($E73="","",VLOOKUP($E73,'Reference Material EFs Quantity'!$C:$D,2,FALSE))</f>
        <v/>
      </c>
      <c r="S73" s="197" t="str">
        <f t="shared" si="5"/>
        <v/>
      </c>
      <c r="U73" s="4" t="str">
        <f>IF(M73="","",VLOOKUP(M73,'Reference Material EFs EEIO'!A:B,2,FALSE)*N73)</f>
        <v/>
      </c>
    </row>
    <row r="74" spans="4:21">
      <c r="D74" s="34"/>
      <c r="E74" s="146"/>
      <c r="F74" s="140"/>
      <c r="G74" s="198" t="str">
        <f t="shared" si="3"/>
        <v/>
      </c>
      <c r="L74" s="34"/>
      <c r="M74" s="146"/>
      <c r="N74" s="140"/>
      <c r="O74" s="198" t="str">
        <f t="shared" si="4"/>
        <v/>
      </c>
      <c r="R74" s="4" t="str">
        <f>IF($E74="","",VLOOKUP($E74,'Reference Material EFs Quantity'!$C:$D,2,FALSE))</f>
        <v/>
      </c>
      <c r="S74" s="197" t="str">
        <f t="shared" si="5"/>
        <v/>
      </c>
      <c r="U74" s="4" t="str">
        <f>IF(M74="","",VLOOKUP(M74,'Reference Material EFs EEIO'!A:B,2,FALSE)*N74)</f>
        <v/>
      </c>
    </row>
    <row r="75" spans="4:21">
      <c r="D75" s="34"/>
      <c r="E75" s="146"/>
      <c r="F75" s="140"/>
      <c r="G75" s="198" t="str">
        <f t="shared" si="3"/>
        <v/>
      </c>
      <c r="L75" s="34"/>
      <c r="M75" s="146"/>
      <c r="N75" s="140"/>
      <c r="O75" s="198" t="str">
        <f t="shared" si="4"/>
        <v/>
      </c>
      <c r="R75" s="4" t="str">
        <f>IF($E75="","",VLOOKUP($E75,'Reference Material EFs Quantity'!$C:$D,2,FALSE))</f>
        <v/>
      </c>
      <c r="S75" s="197" t="str">
        <f t="shared" si="5"/>
        <v/>
      </c>
      <c r="U75" s="4" t="str">
        <f>IF(M75="","",VLOOKUP(M75,'Reference Material EFs EEIO'!A:B,2,FALSE)*N75)</f>
        <v/>
      </c>
    </row>
    <row r="76" spans="4:21">
      <c r="D76" s="34"/>
      <c r="E76" s="146"/>
      <c r="F76" s="140"/>
      <c r="G76" s="198" t="str">
        <f t="shared" si="3"/>
        <v/>
      </c>
      <c r="L76" s="34"/>
      <c r="M76" s="146"/>
      <c r="N76" s="140"/>
      <c r="O76" s="198" t="str">
        <f t="shared" si="4"/>
        <v/>
      </c>
      <c r="R76" s="4" t="str">
        <f>IF($E76="","",VLOOKUP($E76,'Reference Material EFs Quantity'!$C:$D,2,FALSE))</f>
        <v/>
      </c>
      <c r="S76" s="197" t="str">
        <f t="shared" si="5"/>
        <v/>
      </c>
      <c r="U76" s="4" t="str">
        <f>IF(M76="","",VLOOKUP(M76,'Reference Material EFs EEIO'!A:B,2,FALSE)*N76)</f>
        <v/>
      </c>
    </row>
    <row r="77" spans="4:21">
      <c r="D77" s="34"/>
      <c r="E77" s="146"/>
      <c r="F77" s="140"/>
      <c r="G77" s="198" t="str">
        <f t="shared" si="3"/>
        <v/>
      </c>
      <c r="L77" s="34"/>
      <c r="M77" s="146"/>
      <c r="N77" s="140"/>
      <c r="O77" s="198" t="str">
        <f t="shared" si="4"/>
        <v/>
      </c>
      <c r="R77" s="4" t="str">
        <f>IF($E77="","",VLOOKUP($E77,'Reference Material EFs Quantity'!$C:$D,2,FALSE))</f>
        <v/>
      </c>
      <c r="S77" s="197" t="str">
        <f t="shared" si="5"/>
        <v/>
      </c>
      <c r="U77" s="4" t="str">
        <f>IF(M77="","",VLOOKUP(M77,'Reference Material EFs EEIO'!A:B,2,FALSE)*N77)</f>
        <v/>
      </c>
    </row>
    <row r="78" spans="4:21">
      <c r="D78" s="34"/>
      <c r="E78" s="146"/>
      <c r="F78" s="140"/>
      <c r="G78" s="198" t="str">
        <f t="shared" si="3"/>
        <v/>
      </c>
      <c r="L78" s="34"/>
      <c r="M78" s="146"/>
      <c r="N78" s="140"/>
      <c r="O78" s="198" t="str">
        <f t="shared" si="4"/>
        <v/>
      </c>
      <c r="R78" s="4" t="str">
        <f>IF($E78="","",VLOOKUP($E78,'Reference Material EFs Quantity'!$C:$D,2,FALSE))</f>
        <v/>
      </c>
      <c r="S78" s="197" t="str">
        <f t="shared" si="5"/>
        <v/>
      </c>
      <c r="U78" s="4" t="str">
        <f>IF(M78="","",VLOOKUP(M78,'Reference Material EFs EEIO'!A:B,2,FALSE)*N78)</f>
        <v/>
      </c>
    </row>
    <row r="79" spans="4:21">
      <c r="D79" s="34"/>
      <c r="E79" s="146"/>
      <c r="F79" s="140"/>
      <c r="G79" s="198" t="str">
        <f t="shared" si="3"/>
        <v/>
      </c>
      <c r="L79" s="34"/>
      <c r="M79" s="146"/>
      <c r="N79" s="140"/>
      <c r="O79" s="198" t="str">
        <f t="shared" si="4"/>
        <v/>
      </c>
      <c r="R79" s="4" t="str">
        <f>IF($E79="","",VLOOKUP($E79,'Reference Material EFs Quantity'!$C:$D,2,FALSE))</f>
        <v/>
      </c>
      <c r="S79" s="197" t="str">
        <f t="shared" si="5"/>
        <v/>
      </c>
      <c r="U79" s="4" t="str">
        <f>IF(M79="","",VLOOKUP(M79,'Reference Material EFs EEIO'!A:B,2,FALSE)*N79)</f>
        <v/>
      </c>
    </row>
    <row r="80" spans="4:21">
      <c r="D80" s="34"/>
      <c r="E80" s="146"/>
      <c r="F80" s="140"/>
      <c r="G80" s="198" t="str">
        <f t="shared" si="3"/>
        <v/>
      </c>
      <c r="L80" s="34"/>
      <c r="M80" s="146"/>
      <c r="N80" s="140"/>
      <c r="O80" s="198" t="str">
        <f t="shared" si="4"/>
        <v/>
      </c>
      <c r="R80" s="4" t="str">
        <f>IF($E80="","",VLOOKUP($E80,'Reference Material EFs Quantity'!$C:$D,2,FALSE))</f>
        <v/>
      </c>
      <c r="S80" s="197" t="str">
        <f t="shared" si="5"/>
        <v/>
      </c>
      <c r="U80" s="4" t="str">
        <f>IF(M80="","",VLOOKUP(M80,'Reference Material EFs EEIO'!A:B,2,FALSE)*N80)</f>
        <v/>
      </c>
    </row>
    <row r="81" spans="4:21">
      <c r="D81" s="34"/>
      <c r="E81" s="146"/>
      <c r="F81" s="140"/>
      <c r="G81" s="198" t="str">
        <f t="shared" si="3"/>
        <v/>
      </c>
      <c r="L81" s="34"/>
      <c r="M81" s="146"/>
      <c r="N81" s="140"/>
      <c r="O81" s="198" t="str">
        <f t="shared" si="4"/>
        <v/>
      </c>
      <c r="R81" s="4" t="str">
        <f>IF($E81="","",VLOOKUP($E81,'Reference Material EFs Quantity'!$C:$D,2,FALSE))</f>
        <v/>
      </c>
      <c r="S81" s="197" t="str">
        <f t="shared" si="5"/>
        <v/>
      </c>
      <c r="U81" s="4" t="str">
        <f>IF(M81="","",VLOOKUP(M81,'Reference Material EFs EEIO'!A:B,2,FALSE)*N81)</f>
        <v/>
      </c>
    </row>
    <row r="82" spans="4:21">
      <c r="D82" s="34"/>
      <c r="E82" s="146"/>
      <c r="F82" s="140"/>
      <c r="G82" s="198" t="str">
        <f t="shared" si="3"/>
        <v/>
      </c>
      <c r="L82" s="34"/>
      <c r="M82" s="146"/>
      <c r="N82" s="140"/>
      <c r="O82" s="198" t="str">
        <f t="shared" si="4"/>
        <v/>
      </c>
      <c r="R82" s="4" t="str">
        <f>IF($E82="","",VLOOKUP($E82,'Reference Material EFs Quantity'!$C:$D,2,FALSE))</f>
        <v/>
      </c>
      <c r="S82" s="197" t="str">
        <f t="shared" si="5"/>
        <v/>
      </c>
      <c r="U82" s="4" t="str">
        <f>IF(M82="","",VLOOKUP(M82,'Reference Material EFs EEIO'!A:B,2,FALSE)*N82)</f>
        <v/>
      </c>
    </row>
    <row r="83" spans="4:21">
      <c r="D83" s="34"/>
      <c r="E83" s="146"/>
      <c r="F83" s="140"/>
      <c r="G83" s="198" t="str">
        <f t="shared" si="3"/>
        <v/>
      </c>
      <c r="L83" s="34"/>
      <c r="M83" s="146"/>
      <c r="N83" s="140"/>
      <c r="O83" s="198" t="str">
        <f t="shared" si="4"/>
        <v/>
      </c>
      <c r="R83" s="4" t="str">
        <f>IF($E83="","",VLOOKUP($E83,'Reference Material EFs Quantity'!$C:$D,2,FALSE))</f>
        <v/>
      </c>
      <c r="S83" s="197" t="str">
        <f t="shared" si="5"/>
        <v/>
      </c>
      <c r="U83" s="4" t="str">
        <f>IF(M83="","",VLOOKUP(M83,'Reference Material EFs EEIO'!A:B,2,FALSE)*N83)</f>
        <v/>
      </c>
    </row>
    <row r="84" spans="4:21">
      <c r="D84" s="34"/>
      <c r="E84" s="146"/>
      <c r="F84" s="140"/>
      <c r="G84" s="198" t="str">
        <f t="shared" si="3"/>
        <v/>
      </c>
      <c r="L84" s="34"/>
      <c r="M84" s="146"/>
      <c r="N84" s="140"/>
      <c r="O84" s="198" t="str">
        <f t="shared" si="4"/>
        <v/>
      </c>
      <c r="R84" s="4" t="str">
        <f>IF($E84="","",VLOOKUP($E84,'Reference Material EFs Quantity'!$C:$D,2,FALSE))</f>
        <v/>
      </c>
      <c r="S84" s="197" t="str">
        <f t="shared" si="5"/>
        <v/>
      </c>
      <c r="U84" s="4" t="str">
        <f>IF(M84="","",VLOOKUP(M84,'Reference Material EFs EEIO'!A:B,2,FALSE)*N84)</f>
        <v/>
      </c>
    </row>
    <row r="85" spans="4:21">
      <c r="D85" s="34"/>
      <c r="E85" s="146"/>
      <c r="F85" s="140"/>
      <c r="G85" s="198" t="str">
        <f t="shared" si="3"/>
        <v/>
      </c>
      <c r="L85" s="34"/>
      <c r="M85" s="146"/>
      <c r="N85" s="140"/>
      <c r="O85" s="198" t="str">
        <f t="shared" si="4"/>
        <v/>
      </c>
      <c r="R85" s="4" t="str">
        <f>IF($E85="","",VLOOKUP($E85,'Reference Material EFs Quantity'!$C:$D,2,FALSE))</f>
        <v/>
      </c>
      <c r="S85" s="197" t="str">
        <f t="shared" si="5"/>
        <v/>
      </c>
      <c r="U85" s="4" t="str">
        <f>IF(M85="","",VLOOKUP(M85,'Reference Material EFs EEIO'!A:B,2,FALSE)*N85)</f>
        <v/>
      </c>
    </row>
    <row r="86" spans="4:21">
      <c r="D86" s="34"/>
      <c r="E86" s="146"/>
      <c r="F86" s="140"/>
      <c r="G86" s="198" t="str">
        <f t="shared" si="3"/>
        <v/>
      </c>
      <c r="L86" s="34"/>
      <c r="M86" s="146"/>
      <c r="N86" s="140"/>
      <c r="O86" s="198" t="str">
        <f t="shared" si="4"/>
        <v/>
      </c>
      <c r="R86" s="4" t="str">
        <f>IF($E86="","",VLOOKUP($E86,'Reference Material EFs Quantity'!$C:$D,2,FALSE))</f>
        <v/>
      </c>
      <c r="S86" s="197" t="str">
        <f t="shared" si="5"/>
        <v/>
      </c>
      <c r="U86" s="4" t="str">
        <f>IF(M86="","",VLOOKUP(M86,'Reference Material EFs EEIO'!A:B,2,FALSE)*N86)</f>
        <v/>
      </c>
    </row>
    <row r="87" spans="4:21">
      <c r="D87" s="34"/>
      <c r="E87" s="146"/>
      <c r="F87" s="140"/>
      <c r="G87" s="198" t="str">
        <f t="shared" si="3"/>
        <v/>
      </c>
      <c r="L87" s="34"/>
      <c r="M87" s="146"/>
      <c r="N87" s="140"/>
      <c r="O87" s="198" t="str">
        <f t="shared" si="4"/>
        <v/>
      </c>
      <c r="R87" s="4" t="str">
        <f>IF($E87="","",VLOOKUP($E87,'Reference Material EFs Quantity'!$C:$D,2,FALSE))</f>
        <v/>
      </c>
      <c r="S87" s="197" t="str">
        <f t="shared" si="5"/>
        <v/>
      </c>
      <c r="U87" s="4" t="str">
        <f>IF(M87="","",VLOOKUP(M87,'Reference Material EFs EEIO'!A:B,2,FALSE)*N87)</f>
        <v/>
      </c>
    </row>
    <row r="88" spans="4:21">
      <c r="D88" s="34"/>
      <c r="E88" s="146"/>
      <c r="F88" s="140"/>
      <c r="G88" s="198" t="str">
        <f t="shared" si="3"/>
        <v/>
      </c>
      <c r="L88" s="34"/>
      <c r="M88" s="146"/>
      <c r="N88" s="140"/>
      <c r="O88" s="198" t="str">
        <f t="shared" si="4"/>
        <v/>
      </c>
      <c r="R88" s="4" t="str">
        <f>IF($E88="","",VLOOKUP($E88,'Reference Material EFs Quantity'!$C:$D,2,FALSE))</f>
        <v/>
      </c>
      <c r="S88" s="197" t="str">
        <f t="shared" si="5"/>
        <v/>
      </c>
      <c r="U88" s="4" t="str">
        <f>IF(M88="","",VLOOKUP(M88,'Reference Material EFs EEIO'!A:B,2,FALSE)*N88)</f>
        <v/>
      </c>
    </row>
    <row r="89" spans="4:21">
      <c r="D89" s="34"/>
      <c r="E89" s="146"/>
      <c r="F89" s="140"/>
      <c r="G89" s="198" t="str">
        <f t="shared" si="3"/>
        <v/>
      </c>
      <c r="L89" s="34"/>
      <c r="M89" s="146"/>
      <c r="N89" s="140"/>
      <c r="O89" s="198" t="str">
        <f t="shared" si="4"/>
        <v/>
      </c>
      <c r="R89" s="4" t="str">
        <f>IF($E89="","",VLOOKUP($E89,'Reference Material EFs Quantity'!$C:$D,2,FALSE))</f>
        <v/>
      </c>
      <c r="S89" s="197" t="str">
        <f t="shared" si="5"/>
        <v/>
      </c>
      <c r="U89" s="4" t="str">
        <f>IF(M89="","",VLOOKUP(M89,'Reference Material EFs EEIO'!A:B,2,FALSE)*N89)</f>
        <v/>
      </c>
    </row>
    <row r="90" spans="4:21">
      <c r="D90" s="34"/>
      <c r="E90" s="146"/>
      <c r="F90" s="140"/>
      <c r="G90" s="198" t="str">
        <f t="shared" si="3"/>
        <v/>
      </c>
      <c r="L90" s="34"/>
      <c r="M90" s="146"/>
      <c r="N90" s="140"/>
      <c r="O90" s="198" t="str">
        <f t="shared" si="4"/>
        <v/>
      </c>
      <c r="R90" s="4" t="str">
        <f>IF($E90="","",VLOOKUP($E90,'Reference Material EFs Quantity'!$C:$D,2,FALSE))</f>
        <v/>
      </c>
      <c r="S90" s="197" t="str">
        <f t="shared" si="5"/>
        <v/>
      </c>
      <c r="U90" s="4" t="str">
        <f>IF(M90="","",VLOOKUP(M90,'Reference Material EFs EEIO'!A:B,2,FALSE)*N90)</f>
        <v/>
      </c>
    </row>
    <row r="91" spans="4:21">
      <c r="D91" s="34"/>
      <c r="E91" s="146"/>
      <c r="F91" s="140"/>
      <c r="G91" s="198" t="str">
        <f t="shared" si="3"/>
        <v/>
      </c>
      <c r="L91" s="34"/>
      <c r="M91" s="146"/>
      <c r="N91" s="140"/>
      <c r="O91" s="198" t="str">
        <f t="shared" si="4"/>
        <v/>
      </c>
      <c r="R91" s="4" t="str">
        <f>IF($E91="","",VLOOKUP($E91,'Reference Material EFs Quantity'!$C:$D,2,FALSE))</f>
        <v/>
      </c>
      <c r="S91" s="197" t="str">
        <f t="shared" si="5"/>
        <v/>
      </c>
      <c r="U91" s="4" t="str">
        <f>IF(M91="","",VLOOKUP(M91,'Reference Material EFs EEIO'!A:B,2,FALSE)*N91)</f>
        <v/>
      </c>
    </row>
    <row r="92" spans="4:21">
      <c r="D92" s="34"/>
      <c r="E92" s="146"/>
      <c r="F92" s="140"/>
      <c r="G92" s="198" t="str">
        <f t="shared" si="3"/>
        <v/>
      </c>
      <c r="L92" s="34"/>
      <c r="M92" s="146"/>
      <c r="N92" s="140"/>
      <c r="O92" s="198" t="str">
        <f t="shared" si="4"/>
        <v/>
      </c>
      <c r="R92" s="4" t="str">
        <f>IF($E92="","",VLOOKUP($E92,'Reference Material EFs Quantity'!$C:$D,2,FALSE))</f>
        <v/>
      </c>
      <c r="S92" s="197" t="str">
        <f t="shared" si="5"/>
        <v/>
      </c>
      <c r="U92" s="4" t="str">
        <f>IF(M92="","",VLOOKUP(M92,'Reference Material EFs EEIO'!A:B,2,FALSE)*N92)</f>
        <v/>
      </c>
    </row>
    <row r="93" spans="4:21">
      <c r="D93" s="34"/>
      <c r="E93" s="146"/>
      <c r="F93" s="140"/>
      <c r="G93" s="198" t="str">
        <f t="shared" si="3"/>
        <v/>
      </c>
      <c r="L93" s="34"/>
      <c r="M93" s="146"/>
      <c r="N93" s="140"/>
      <c r="O93" s="198" t="str">
        <f t="shared" si="4"/>
        <v/>
      </c>
      <c r="R93" s="4" t="str">
        <f>IF($E93="","",VLOOKUP($E93,'Reference Material EFs Quantity'!$C:$D,2,FALSE))</f>
        <v/>
      </c>
      <c r="S93" s="197" t="str">
        <f t="shared" si="5"/>
        <v/>
      </c>
      <c r="U93" s="4" t="str">
        <f>IF(M93="","",VLOOKUP(M93,'Reference Material EFs EEIO'!A:B,2,FALSE)*N93)</f>
        <v/>
      </c>
    </row>
    <row r="94" spans="4:21">
      <c r="D94" s="34"/>
      <c r="E94" s="146"/>
      <c r="F94" s="140"/>
      <c r="G94" s="198" t="str">
        <f t="shared" si="3"/>
        <v/>
      </c>
      <c r="L94" s="34"/>
      <c r="M94" s="146"/>
      <c r="N94" s="140"/>
      <c r="O94" s="198" t="str">
        <f t="shared" si="4"/>
        <v/>
      </c>
      <c r="R94" s="4" t="str">
        <f>IF($E94="","",VLOOKUP($E94,'Reference Material EFs Quantity'!$C:$D,2,FALSE))</f>
        <v/>
      </c>
      <c r="S94" s="197" t="str">
        <f t="shared" si="5"/>
        <v/>
      </c>
      <c r="U94" s="4" t="str">
        <f>IF(M94="","",VLOOKUP(M94,'Reference Material EFs EEIO'!A:B,2,FALSE)*N94)</f>
        <v/>
      </c>
    </row>
    <row r="95" spans="4:21">
      <c r="D95" s="34"/>
      <c r="E95" s="146"/>
      <c r="F95" s="140"/>
      <c r="G95" s="198" t="str">
        <f t="shared" si="3"/>
        <v/>
      </c>
      <c r="L95" s="34"/>
      <c r="M95" s="146"/>
      <c r="N95" s="140"/>
      <c r="O95" s="198" t="str">
        <f t="shared" si="4"/>
        <v/>
      </c>
      <c r="R95" s="4" t="str">
        <f>IF($E95="","",VLOOKUP($E95,'Reference Material EFs Quantity'!$C:$D,2,FALSE))</f>
        <v/>
      </c>
      <c r="S95" s="197" t="str">
        <f t="shared" si="5"/>
        <v/>
      </c>
      <c r="U95" s="4" t="str">
        <f>IF(M95="","",VLOOKUP(M95,'Reference Material EFs EEIO'!A:B,2,FALSE)*N95)</f>
        <v/>
      </c>
    </row>
    <row r="96" spans="4:21">
      <c r="D96" s="34"/>
      <c r="E96" s="146"/>
      <c r="F96" s="140"/>
      <c r="G96" s="198" t="str">
        <f t="shared" si="3"/>
        <v/>
      </c>
      <c r="L96" s="34"/>
      <c r="M96" s="146"/>
      <c r="N96" s="140"/>
      <c r="O96" s="198" t="str">
        <f t="shared" si="4"/>
        <v/>
      </c>
      <c r="R96" s="4" t="str">
        <f>IF($E96="","",VLOOKUP($E96,'Reference Material EFs Quantity'!$C:$D,2,FALSE))</f>
        <v/>
      </c>
      <c r="S96" s="197" t="str">
        <f t="shared" si="5"/>
        <v/>
      </c>
      <c r="U96" s="4" t="str">
        <f>IF(M96="","",VLOOKUP(M96,'Reference Material EFs EEIO'!A:B,2,FALSE)*N96)</f>
        <v/>
      </c>
    </row>
    <row r="97" spans="4:21">
      <c r="D97" s="34"/>
      <c r="E97" s="146"/>
      <c r="F97" s="140"/>
      <c r="G97" s="198" t="str">
        <f t="shared" si="3"/>
        <v/>
      </c>
      <c r="L97" s="34"/>
      <c r="M97" s="146"/>
      <c r="N97" s="140"/>
      <c r="O97" s="198" t="str">
        <f t="shared" si="4"/>
        <v/>
      </c>
      <c r="R97" s="4" t="str">
        <f>IF($E97="","",VLOOKUP($E97,'Reference Material EFs Quantity'!$C:$D,2,FALSE))</f>
        <v/>
      </c>
      <c r="S97" s="197" t="str">
        <f t="shared" si="5"/>
        <v/>
      </c>
      <c r="U97" s="4" t="str">
        <f>IF(M97="","",VLOOKUP(M97,'Reference Material EFs EEIO'!A:B,2,FALSE)*N97)</f>
        <v/>
      </c>
    </row>
    <row r="98" spans="4:21">
      <c r="D98" s="34"/>
      <c r="E98" s="146"/>
      <c r="F98" s="140"/>
      <c r="G98" s="198" t="str">
        <f t="shared" si="3"/>
        <v/>
      </c>
      <c r="L98" s="34"/>
      <c r="M98" s="146"/>
      <c r="N98" s="140"/>
      <c r="O98" s="198" t="str">
        <f t="shared" si="4"/>
        <v/>
      </c>
      <c r="R98" s="4" t="str">
        <f>IF($E98="","",VLOOKUP($E98,'Reference Material EFs Quantity'!$C:$D,2,FALSE))</f>
        <v/>
      </c>
      <c r="S98" s="197" t="str">
        <f t="shared" si="5"/>
        <v/>
      </c>
      <c r="U98" s="4" t="str">
        <f>IF(M98="","",VLOOKUP(M98,'Reference Material EFs EEIO'!A:B,2,FALSE)*N98)</f>
        <v/>
      </c>
    </row>
    <row r="99" spans="4:21">
      <c r="D99" s="34"/>
      <c r="E99" s="146"/>
      <c r="F99" s="140"/>
      <c r="G99" s="198" t="str">
        <f t="shared" si="3"/>
        <v/>
      </c>
      <c r="L99" s="34"/>
      <c r="M99" s="146"/>
      <c r="N99" s="140"/>
      <c r="O99" s="198" t="str">
        <f t="shared" si="4"/>
        <v/>
      </c>
      <c r="R99" s="4" t="str">
        <f>IF($E99="","",VLOOKUP($E99,'Reference Material EFs Quantity'!$C:$D,2,FALSE))</f>
        <v/>
      </c>
      <c r="S99" s="197" t="str">
        <f t="shared" si="5"/>
        <v/>
      </c>
      <c r="U99" s="4" t="str">
        <f>IF(M99="","",VLOOKUP(M99,'Reference Material EFs EEIO'!A:B,2,FALSE)*N99)</f>
        <v/>
      </c>
    </row>
    <row r="100" spans="4:21">
      <c r="D100" s="34"/>
      <c r="E100" s="146"/>
      <c r="F100" s="140"/>
      <c r="G100" s="198" t="str">
        <f t="shared" si="3"/>
        <v/>
      </c>
      <c r="L100" s="34"/>
      <c r="M100" s="146"/>
      <c r="N100" s="140"/>
      <c r="O100" s="198" t="str">
        <f t="shared" si="4"/>
        <v/>
      </c>
      <c r="R100" s="4" t="str">
        <f>IF($E100="","",VLOOKUP($E100,'Reference Material EFs Quantity'!$C:$D,2,FALSE))</f>
        <v/>
      </c>
      <c r="S100" s="197" t="str">
        <f t="shared" si="5"/>
        <v/>
      </c>
      <c r="U100" s="4" t="str">
        <f>IF(M100="","",VLOOKUP(M100,'Reference Material EFs EEIO'!A:B,2,FALSE)*N100)</f>
        <v/>
      </c>
    </row>
    <row r="101" spans="4:21">
      <c r="D101" s="34"/>
      <c r="E101" s="146"/>
      <c r="F101" s="140"/>
      <c r="G101" s="198" t="str">
        <f t="shared" si="3"/>
        <v/>
      </c>
      <c r="L101" s="34"/>
      <c r="M101" s="146"/>
      <c r="N101" s="140"/>
      <c r="O101" s="198" t="str">
        <f t="shared" si="4"/>
        <v/>
      </c>
      <c r="R101" s="4" t="str">
        <f>IF($E101="","",VLOOKUP($E101,'Reference Material EFs Quantity'!$C:$D,2,FALSE))</f>
        <v/>
      </c>
      <c r="S101" s="197" t="str">
        <f t="shared" si="5"/>
        <v/>
      </c>
      <c r="U101" s="4" t="str">
        <f>IF(M101="","",VLOOKUP(M101,'Reference Material EFs EEIO'!A:B,2,FALSE)*N101)</f>
        <v/>
      </c>
    </row>
    <row r="102" spans="4:21">
      <c r="D102" s="34"/>
      <c r="E102" s="146"/>
      <c r="F102" s="140"/>
      <c r="G102" s="198" t="str">
        <f t="shared" si="3"/>
        <v/>
      </c>
      <c r="L102" s="34"/>
      <c r="M102" s="146"/>
      <c r="N102" s="140"/>
      <c r="O102" s="198" t="str">
        <f t="shared" si="4"/>
        <v/>
      </c>
      <c r="R102" s="4" t="str">
        <f>IF($E102="","",VLOOKUP($E102,'Reference Material EFs Quantity'!$C:$D,2,FALSE))</f>
        <v/>
      </c>
      <c r="S102" s="197" t="str">
        <f t="shared" si="5"/>
        <v/>
      </c>
      <c r="U102" s="4" t="str">
        <f>IF(M102="","",VLOOKUP(M102,'Reference Material EFs EEIO'!A:B,2,FALSE)*N102)</f>
        <v/>
      </c>
    </row>
    <row r="103" spans="4:21">
      <c r="D103" s="34"/>
      <c r="E103" s="146"/>
      <c r="F103" s="140"/>
      <c r="G103" s="198" t="str">
        <f t="shared" si="3"/>
        <v/>
      </c>
      <c r="L103" s="34"/>
      <c r="M103" s="146"/>
      <c r="N103" s="140"/>
      <c r="O103" s="198" t="str">
        <f t="shared" si="4"/>
        <v/>
      </c>
      <c r="R103" s="4" t="str">
        <f>IF($E103="","",VLOOKUP($E103,'Reference Material EFs Quantity'!$C:$D,2,FALSE))</f>
        <v/>
      </c>
      <c r="S103" s="197" t="str">
        <f t="shared" si="5"/>
        <v/>
      </c>
      <c r="U103" s="4" t="str">
        <f>IF(M103="","",VLOOKUP(M103,'Reference Material EFs EEIO'!A:B,2,FALSE)*N103)</f>
        <v/>
      </c>
    </row>
    <row r="104" spans="4:21">
      <c r="D104" s="34"/>
      <c r="E104" s="146"/>
      <c r="F104" s="140"/>
      <c r="G104" s="198" t="str">
        <f t="shared" si="3"/>
        <v/>
      </c>
      <c r="L104" s="34"/>
      <c r="M104" s="146"/>
      <c r="N104" s="140"/>
      <c r="O104" s="198" t="str">
        <f t="shared" si="4"/>
        <v/>
      </c>
      <c r="R104" s="4" t="str">
        <f>IF($E104="","",VLOOKUP($E104,'Reference Material EFs Quantity'!$C:$D,2,FALSE))</f>
        <v/>
      </c>
      <c r="S104" s="197" t="str">
        <f t="shared" si="5"/>
        <v/>
      </c>
      <c r="U104" s="4" t="str">
        <f>IF(M104="","",VLOOKUP(M104,'Reference Material EFs EEIO'!A:B,2,FALSE)*N104)</f>
        <v/>
      </c>
    </row>
    <row r="105" spans="4:21">
      <c r="D105" s="34"/>
      <c r="E105" s="146"/>
      <c r="F105" s="140"/>
      <c r="G105" s="198" t="str">
        <f t="shared" si="3"/>
        <v/>
      </c>
      <c r="L105" s="34"/>
      <c r="M105" s="146"/>
      <c r="N105" s="140"/>
      <c r="O105" s="198" t="str">
        <f t="shared" si="4"/>
        <v/>
      </c>
      <c r="R105" s="4" t="str">
        <f>IF($E105="","",VLOOKUP($E105,'Reference Material EFs Quantity'!$C:$D,2,FALSE))</f>
        <v/>
      </c>
      <c r="S105" s="197" t="str">
        <f t="shared" si="5"/>
        <v/>
      </c>
      <c r="U105" s="4" t="str">
        <f>IF(M105="","",VLOOKUP(M105,'Reference Material EFs EEIO'!A:B,2,FALSE)*N105)</f>
        <v/>
      </c>
    </row>
    <row r="106" spans="4:21" ht="15.75" thickBot="1">
      <c r="D106" s="142"/>
      <c r="E106" s="148"/>
      <c r="F106" s="143"/>
      <c r="G106" s="200" t="str">
        <f t="shared" si="3"/>
        <v/>
      </c>
      <c r="L106" s="142"/>
      <c r="M106" s="148"/>
      <c r="N106" s="143"/>
      <c r="O106" s="200" t="str">
        <f t="shared" si="4"/>
        <v/>
      </c>
      <c r="R106" s="4" t="str">
        <f>IF($E106="","",VLOOKUP($E106,'Reference Material EFs Quantity'!$C:$D,2,FALSE))</f>
        <v/>
      </c>
      <c r="S106" s="197" t="str">
        <f t="shared" si="5"/>
        <v/>
      </c>
      <c r="U106" s="4" t="str">
        <f>IF(M106="","",VLOOKUP(M106,'Reference Material EFs EEIO'!A:B,2,FALSE)*N106)</f>
        <v/>
      </c>
    </row>
  </sheetData>
  <phoneticPr fontId="6" type="noConversion"/>
  <dataValidations count="7">
    <dataValidation allowBlank="1" showInputMessage="1" showErrorMessage="1" sqref="H8:K10"/>
    <dataValidation allowBlank="1" showInputMessage="1" showErrorMessage="1" promptTitle="帮助" prompt="如果您没有场地使用材料的已知数据，请输入使用的每种材料的数量" sqref="J5"/>
    <dataValidation allowBlank="1" showInputMessage="1" showErrorMessage="1" promptTitle="HELP:" prompt="If you do not have quantity data for a material used onsite, enter the amount spent on each material in this table" sqref="J6"/>
    <dataValidation allowBlank="1" showInputMessage="1" showErrorMessage="1" promptTitle="HELP:" prompt="Enter quantity of each material used on-site for manufacturing for which you have quantity data. If you do not have quantity data, see the table on the right." sqref="B6"/>
    <dataValidation allowBlank="1" showInputMessage="1" showErrorMessage="1" promptTitle="帮助" prompt="输入你已知数据的场地生产所使用的每种材料的数量；若没有数据，请参阅右边的表格。" sqref="B5"/>
    <dataValidation type="list" allowBlank="1" showInputMessage="1" showErrorMessage="1" sqref="E7:E106">
      <formula1>MaterialQuantityDropdown</formula1>
    </dataValidation>
    <dataValidation type="list" allowBlank="1" showInputMessage="1" showErrorMessage="1" sqref="M7:M106">
      <formula1>MaterialEEIODropdown</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CF106"/>
  <sheetViews>
    <sheetView showGridLines="0" showRowColHeaders="0" workbookViewId="0">
      <pane ySplit="6" topLeftCell="A7" activePane="bottomLeft" state="frozen"/>
      <selection pane="bottomLeft" activeCell="E11" sqref="E11"/>
    </sheetView>
  </sheetViews>
  <sheetFormatPr defaultRowHeight="15"/>
  <cols>
    <col min="1" max="1" width="1.28515625" style="16" customWidth="1"/>
    <col min="2" max="2" width="3.28515625" style="16" customWidth="1"/>
    <col min="3" max="3" width="1.28515625" style="16" customWidth="1"/>
    <col min="4" max="4" width="25.7109375" style="4" customWidth="1"/>
    <col min="5" max="5" width="56.7109375" style="4" bestFit="1" customWidth="1"/>
    <col min="6" max="6" width="31.7109375" style="4" bestFit="1" customWidth="1"/>
    <col min="7" max="7" width="23.5703125" style="4" bestFit="1" customWidth="1"/>
    <col min="8" max="8" width="1.28515625" style="86" customWidth="1"/>
    <col min="9" max="9" width="1.28515625" style="16" customWidth="1"/>
    <col min="10" max="10" width="3.28515625" style="16" customWidth="1"/>
    <col min="11" max="11" width="1.28515625" style="16" customWidth="1"/>
    <col min="12" max="12" width="25.7109375" style="4" customWidth="1"/>
    <col min="13" max="13" width="61.5703125" style="4" bestFit="1" customWidth="1"/>
    <col min="14" max="14" width="85" style="4" bestFit="1" customWidth="1"/>
    <col min="15" max="15" width="23.5703125" style="4" bestFit="1" customWidth="1"/>
    <col min="16" max="17" width="10.7109375" style="4" customWidth="1"/>
    <col min="18" max="81" width="10.7109375" style="4" hidden="1" customWidth="1"/>
    <col min="82" max="84" width="10.7109375" style="4" customWidth="1"/>
    <col min="85" max="16384" width="9.140625" style="4"/>
  </cols>
  <sheetData>
    <row r="1" spans="1:84" ht="52.5" customHeight="1">
      <c r="A1" s="77"/>
      <c r="B1" s="77"/>
      <c r="C1" s="77"/>
      <c r="D1" s="77"/>
      <c r="E1" s="77"/>
      <c r="F1" s="77"/>
      <c r="G1" s="77"/>
      <c r="H1" s="85"/>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row>
    <row r="2" spans="1:84" ht="22.5">
      <c r="D2" s="10" t="s">
        <v>861</v>
      </c>
      <c r="L2" s="10" t="s">
        <v>860</v>
      </c>
    </row>
    <row r="3" spans="1:84" ht="15.75">
      <c r="D3" s="11" t="s">
        <v>854</v>
      </c>
      <c r="L3" s="11" t="s">
        <v>855</v>
      </c>
      <c r="R3" s="186" t="s">
        <v>713</v>
      </c>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Y3" s="186" t="s">
        <v>714</v>
      </c>
      <c r="AZ3" s="187"/>
      <c r="BA3" s="187"/>
      <c r="BB3" s="187"/>
      <c r="BC3" s="187"/>
      <c r="BD3" s="187"/>
      <c r="BE3" s="187"/>
      <c r="BF3" s="187"/>
      <c r="BG3" s="187"/>
      <c r="BH3" s="187"/>
      <c r="BI3" s="187"/>
      <c r="BJ3" s="187"/>
      <c r="BK3" s="187"/>
      <c r="BL3" s="187"/>
      <c r="BM3" s="187"/>
      <c r="BN3" s="187"/>
      <c r="BO3" s="187"/>
      <c r="BP3" s="187"/>
      <c r="BQ3" s="187"/>
      <c r="BR3" s="187"/>
      <c r="BS3" s="187"/>
      <c r="BT3" s="187"/>
      <c r="BU3" s="187"/>
      <c r="BV3" s="187"/>
      <c r="BW3" s="187"/>
      <c r="BX3" s="187"/>
      <c r="BY3" s="187"/>
      <c r="BZ3" s="187"/>
      <c r="CA3" s="187"/>
      <c r="CB3" s="187"/>
      <c r="CC3" s="187"/>
    </row>
    <row r="4" spans="1:84" ht="7.5" customHeight="1" thickBot="1">
      <c r="R4" s="16"/>
      <c r="S4" s="16"/>
      <c r="T4" s="16">
        <v>2</v>
      </c>
      <c r="U4" s="16">
        <v>6</v>
      </c>
      <c r="V4" s="16">
        <v>7</v>
      </c>
      <c r="W4" s="16">
        <v>8</v>
      </c>
      <c r="X4" s="16">
        <v>9</v>
      </c>
      <c r="Y4" s="16">
        <v>10</v>
      </c>
      <c r="Z4" s="16">
        <v>11</v>
      </c>
      <c r="AA4" s="16">
        <v>12</v>
      </c>
      <c r="AB4" s="16">
        <v>13</v>
      </c>
      <c r="AC4" s="16"/>
      <c r="AD4" s="16">
        <v>3</v>
      </c>
      <c r="AE4" s="16"/>
      <c r="AF4" s="16">
        <v>5</v>
      </c>
      <c r="AG4" s="16"/>
      <c r="AH4" s="16"/>
      <c r="AI4" s="16"/>
      <c r="AJ4" s="16"/>
      <c r="AK4" s="16"/>
      <c r="AL4" s="16"/>
      <c r="AM4" s="16"/>
      <c r="AN4" s="16"/>
      <c r="AO4" s="16"/>
      <c r="AP4" s="16"/>
      <c r="AQ4" s="16"/>
      <c r="AR4" s="16"/>
      <c r="AS4" s="16"/>
      <c r="AT4" s="16"/>
      <c r="AY4" s="16"/>
      <c r="AZ4" s="16"/>
      <c r="BA4" s="16">
        <v>2</v>
      </c>
      <c r="BB4" s="16">
        <v>6</v>
      </c>
      <c r="BC4" s="16">
        <v>7</v>
      </c>
      <c r="BD4" s="16">
        <v>8</v>
      </c>
      <c r="BE4" s="16">
        <v>9</v>
      </c>
      <c r="BF4" s="16">
        <v>10</v>
      </c>
      <c r="BG4" s="16">
        <v>11</v>
      </c>
      <c r="BH4" s="16">
        <v>12</v>
      </c>
      <c r="BI4" s="16">
        <v>13</v>
      </c>
      <c r="BJ4" s="16"/>
      <c r="BK4" s="16">
        <v>4</v>
      </c>
      <c r="BL4" s="16"/>
      <c r="BM4" s="16">
        <v>5</v>
      </c>
      <c r="BN4" s="16"/>
      <c r="BO4" s="16"/>
      <c r="BP4" s="16"/>
      <c r="BQ4" s="16"/>
      <c r="BR4" s="16"/>
      <c r="BS4" s="16"/>
      <c r="BT4" s="16"/>
      <c r="BU4" s="16"/>
      <c r="BV4" s="16"/>
      <c r="BW4" s="16"/>
      <c r="BX4" s="16"/>
      <c r="BY4" s="16"/>
      <c r="BZ4" s="16"/>
      <c r="CA4" s="16"/>
    </row>
    <row r="5" spans="1:84" ht="16.5" thickTop="1" thickBot="1">
      <c r="B5" s="99" t="s">
        <v>225</v>
      </c>
      <c r="D5" s="172" t="s">
        <v>308</v>
      </c>
      <c r="E5" s="228" t="s">
        <v>798</v>
      </c>
      <c r="F5" s="228" t="s">
        <v>799</v>
      </c>
      <c r="G5" s="173" t="s">
        <v>304</v>
      </c>
      <c r="J5" s="99" t="s">
        <v>225</v>
      </c>
      <c r="L5" s="172" t="s">
        <v>308</v>
      </c>
      <c r="M5" s="228" t="s">
        <v>798</v>
      </c>
      <c r="N5" s="228" t="s">
        <v>760</v>
      </c>
      <c r="O5" s="174" t="s">
        <v>411</v>
      </c>
      <c r="R5" s="183" t="s">
        <v>202</v>
      </c>
      <c r="S5" s="19"/>
      <c r="T5" s="184" t="s">
        <v>709</v>
      </c>
      <c r="U5" s="184"/>
      <c r="V5" s="184"/>
      <c r="W5" s="184"/>
      <c r="X5" s="184"/>
      <c r="Y5" s="184"/>
      <c r="Z5" s="184"/>
      <c r="AA5" s="184"/>
      <c r="AB5" s="184"/>
      <c r="AC5" s="184"/>
      <c r="AD5" s="184"/>
      <c r="AE5" s="184"/>
      <c r="AF5" s="184"/>
      <c r="AG5" s="19"/>
      <c r="AH5" s="182" t="s">
        <v>710</v>
      </c>
      <c r="AI5" s="182"/>
      <c r="AJ5" s="182"/>
      <c r="AK5" s="182"/>
      <c r="AL5" s="182"/>
      <c r="AM5" s="182"/>
      <c r="AN5" s="182"/>
      <c r="AO5" s="182"/>
      <c r="AP5" s="182"/>
      <c r="AQ5" s="182"/>
      <c r="AR5" s="19"/>
      <c r="AS5" s="189" t="s">
        <v>711</v>
      </c>
      <c r="AT5" s="189"/>
      <c r="AV5" s="185" t="s">
        <v>183</v>
      </c>
      <c r="AY5" s="183" t="s">
        <v>202</v>
      </c>
      <c r="AZ5" s="19"/>
      <c r="BA5" s="184" t="s">
        <v>709</v>
      </c>
      <c r="BB5" s="184"/>
      <c r="BC5" s="184"/>
      <c r="BD5" s="184"/>
      <c r="BE5" s="184"/>
      <c r="BF5" s="184"/>
      <c r="BG5" s="184"/>
      <c r="BH5" s="184"/>
      <c r="BI5" s="184"/>
      <c r="BJ5" s="184"/>
      <c r="BK5" s="184"/>
      <c r="BL5" s="184"/>
      <c r="BM5" s="184"/>
      <c r="BN5" s="19"/>
      <c r="BO5" s="182" t="s">
        <v>710</v>
      </c>
      <c r="BP5" s="182"/>
      <c r="BQ5" s="182"/>
      <c r="BR5" s="182"/>
      <c r="BS5" s="182"/>
      <c r="BT5" s="182"/>
      <c r="BU5" s="182"/>
      <c r="BV5" s="182"/>
      <c r="BW5" s="182"/>
      <c r="BX5" s="182"/>
      <c r="BY5" s="19"/>
      <c r="BZ5" s="189" t="s">
        <v>711</v>
      </c>
      <c r="CA5" s="189"/>
      <c r="CC5" s="185" t="s">
        <v>183</v>
      </c>
    </row>
    <row r="6" spans="1:84" ht="16.5" thickTop="1" thickBot="1">
      <c r="B6" s="99" t="s">
        <v>226</v>
      </c>
      <c r="D6" s="169" t="s">
        <v>17</v>
      </c>
      <c r="E6" s="170" t="s">
        <v>679</v>
      </c>
      <c r="F6" s="170" t="s">
        <v>757</v>
      </c>
      <c r="G6" s="171" t="s">
        <v>229</v>
      </c>
      <c r="J6" s="99" t="s">
        <v>226</v>
      </c>
      <c r="L6" s="169" t="s">
        <v>17</v>
      </c>
      <c r="M6" s="170" t="s">
        <v>679</v>
      </c>
      <c r="N6" s="170" t="s">
        <v>735</v>
      </c>
      <c r="O6" s="171" t="s">
        <v>307</v>
      </c>
      <c r="R6" s="19">
        <f>VLOOKUP('1. Title Sheet(标题页）'!$E$16,ConsolidationApproachLookupTable,2,FALSE)</f>
        <v>2</v>
      </c>
      <c r="T6" s="19" t="s">
        <v>700</v>
      </c>
      <c r="U6" s="19" t="s">
        <v>701</v>
      </c>
      <c r="V6" s="19" t="s">
        <v>702</v>
      </c>
      <c r="W6" s="19" t="s">
        <v>703</v>
      </c>
      <c r="X6" s="19" t="s">
        <v>704</v>
      </c>
      <c r="Y6" s="19" t="s">
        <v>705</v>
      </c>
      <c r="Z6" s="19" t="s">
        <v>706</v>
      </c>
      <c r="AA6" s="19" t="s">
        <v>712</v>
      </c>
      <c r="AB6" s="19" t="s">
        <v>707</v>
      </c>
      <c r="AC6" s="16"/>
      <c r="AD6" s="19" t="s">
        <v>873</v>
      </c>
      <c r="AE6" s="16"/>
      <c r="AF6" s="16" t="s">
        <v>708</v>
      </c>
      <c r="AH6" s="16" t="s">
        <v>694</v>
      </c>
      <c r="AI6" s="19" t="s">
        <v>1</v>
      </c>
      <c r="AJ6" s="19" t="s">
        <v>2</v>
      </c>
      <c r="AK6" s="19" t="s">
        <v>3</v>
      </c>
      <c r="AL6" s="19" t="s">
        <v>235</v>
      </c>
      <c r="AM6" s="19" t="s">
        <v>236</v>
      </c>
      <c r="AN6" s="19" t="s">
        <v>4</v>
      </c>
      <c r="AO6" s="19" t="s">
        <v>124</v>
      </c>
      <c r="AP6" s="19"/>
      <c r="AQ6" s="19" t="s">
        <v>698</v>
      </c>
      <c r="AS6" s="4" t="s">
        <v>727</v>
      </c>
      <c r="AT6" s="4" t="s">
        <v>738</v>
      </c>
      <c r="AV6" s="19"/>
      <c r="AY6" s="19">
        <f>VLOOKUP('1. Title Sheet(标题页）'!$E$16,ConsolidationApproachLookupTable,2,FALSE)</f>
        <v>2</v>
      </c>
      <c r="BA6" s="19" t="s">
        <v>700</v>
      </c>
      <c r="BB6" s="19" t="s">
        <v>701</v>
      </c>
      <c r="BC6" s="19" t="s">
        <v>702</v>
      </c>
      <c r="BD6" s="19" t="s">
        <v>703</v>
      </c>
      <c r="BE6" s="19" t="s">
        <v>704</v>
      </c>
      <c r="BF6" s="19" t="s">
        <v>705</v>
      </c>
      <c r="BG6" s="19" t="s">
        <v>706</v>
      </c>
      <c r="BH6" s="19" t="s">
        <v>712</v>
      </c>
      <c r="BI6" s="19" t="s">
        <v>707</v>
      </c>
      <c r="BJ6" s="16"/>
      <c r="BK6" s="19" t="s">
        <v>873</v>
      </c>
      <c r="BL6" s="16"/>
      <c r="BM6" s="16" t="s">
        <v>708</v>
      </c>
      <c r="BO6" s="16" t="s">
        <v>694</v>
      </c>
      <c r="BP6" s="19" t="s">
        <v>1</v>
      </c>
      <c r="BQ6" s="19" t="s">
        <v>2</v>
      </c>
      <c r="BR6" s="19" t="s">
        <v>3</v>
      </c>
      <c r="BS6" s="19" t="s">
        <v>235</v>
      </c>
      <c r="BT6" s="19" t="s">
        <v>236</v>
      </c>
      <c r="BU6" s="19" t="s">
        <v>4</v>
      </c>
      <c r="BV6" s="19" t="s">
        <v>124</v>
      </c>
      <c r="BW6" s="19"/>
      <c r="BX6" s="19" t="s">
        <v>698</v>
      </c>
      <c r="BZ6" s="4" t="s">
        <v>727</v>
      </c>
      <c r="CA6" s="4" t="s">
        <v>738</v>
      </c>
      <c r="CC6" s="19"/>
    </row>
    <row r="7" spans="1:84" ht="15.75" thickTop="1">
      <c r="D7" s="34"/>
      <c r="E7" s="146"/>
      <c r="F7" s="146"/>
      <c r="G7" s="151"/>
      <c r="L7" s="34"/>
      <c r="M7" s="146"/>
      <c r="N7" s="146"/>
      <c r="O7" s="151"/>
      <c r="R7" s="16" t="e">
        <f>INDEX('Dropdown menus'!$A$1:$D$6,MATCH($E7,'Dropdown menus'!$A$1:$A$6,0),$R$6)</f>
        <v>#N/A</v>
      </c>
      <c r="T7" s="19" t="str">
        <f>IF($F7="","",VLOOKUP($F7,'Reference Data - Transport fuel'!$C:$O,T$4,FALSE))</f>
        <v/>
      </c>
      <c r="U7" s="19" t="str">
        <f>IF($F7="","",VLOOKUP($F7,'Reference Data - Transport fuel'!$C:$O,U$4,FALSE))</f>
        <v/>
      </c>
      <c r="V7" s="19" t="str">
        <f>IF($F7="","",VLOOKUP($F7,'Reference Data - Transport fuel'!$C:$O,V$4,FALSE))</f>
        <v/>
      </c>
      <c r="W7" s="19" t="str">
        <f>IF($F7="","",VLOOKUP($F7,'Reference Data - Transport fuel'!$C:$O,W$4,FALSE))</f>
        <v/>
      </c>
      <c r="X7" s="19" t="str">
        <f>IF($F7="","",VLOOKUP($F7,'Reference Data - Transport fuel'!$C:$O,X$4,FALSE))</f>
        <v/>
      </c>
      <c r="Y7" s="19" t="str">
        <f>IF($F7="","",VLOOKUP($F7,'Reference Data - Transport fuel'!$C:$O,Y$4,FALSE))</f>
        <v/>
      </c>
      <c r="Z7" s="19" t="str">
        <f>IF($F7="","",VLOOKUP($F7,'Reference Data - Transport fuel'!$C:$O,Z$4,FALSE))</f>
        <v/>
      </c>
      <c r="AA7" s="19" t="str">
        <f>IF($F7="","",VLOOKUP($F7,'Reference Data - Transport fuel'!$C:$O,AA$4,FALSE))</f>
        <v/>
      </c>
      <c r="AB7" s="19" t="str">
        <f>IF($F7="","",VLOOKUP($F7,'Reference Data - Transport fuel'!$C:$O,AB$4,FALSE))</f>
        <v/>
      </c>
      <c r="AC7" s="19"/>
      <c r="AD7" s="19" t="str">
        <f>IF($F7="","",VLOOKUP($F7,'Reference Data - Transport fuel'!$C:$O,AD$4,FALSE))</f>
        <v/>
      </c>
      <c r="AE7" s="19"/>
      <c r="AF7" s="19" t="str">
        <f>IF($F7="","",VLOOKUP($F7,'Reference Data - Transport fuel'!$C:$O,AF$4,FALSE))</f>
        <v/>
      </c>
      <c r="AH7" s="19" t="str">
        <f>IF($F7="","",IF($R7=1,(T7*$G7)-AQ7,""))</f>
        <v/>
      </c>
      <c r="AI7" s="19" t="str">
        <f>IF($F7="","",IF($R7=1,IF(AD7="Yes",0,U7*$G7),""))</f>
        <v/>
      </c>
      <c r="AJ7" s="19" t="str">
        <f t="shared" ref="AJ7:AO7" si="0">IF($F7="","",IF($R7=1,V7*$G7,""))</f>
        <v/>
      </c>
      <c r="AK7" s="19" t="str">
        <f t="shared" si="0"/>
        <v/>
      </c>
      <c r="AL7" s="19" t="str">
        <f t="shared" si="0"/>
        <v/>
      </c>
      <c r="AM7" s="19" t="str">
        <f t="shared" si="0"/>
        <v/>
      </c>
      <c r="AN7" s="19" t="str">
        <f t="shared" si="0"/>
        <v/>
      </c>
      <c r="AO7" s="19" t="str">
        <f t="shared" si="0"/>
        <v/>
      </c>
      <c r="AP7" s="19"/>
      <c r="AQ7" s="19" t="str">
        <f>IF($F7="","",IF($R7=1,IF(AD7="Yes",G7*U7,0),""))</f>
        <v/>
      </c>
      <c r="AR7" s="188"/>
      <c r="AS7" s="19" t="str">
        <f>IF($F7="","",$G7*AB7)</f>
        <v/>
      </c>
      <c r="AT7" s="19" t="str">
        <f>IF($F7="","",IF($R7=3,$G7*T7,""))</f>
        <v/>
      </c>
      <c r="AV7" s="201" t="str">
        <f>IF($F7="","",IF($R7=1,G7*AF7,""))</f>
        <v/>
      </c>
      <c r="AY7" s="16" t="e">
        <f>INDEX('Dropdown menus'!$A$1:$D$6,MATCH($M7,'Dropdown menus'!$A$1:$A$6,0),$AY$6)</f>
        <v>#N/A</v>
      </c>
      <c r="BA7" s="19" t="str">
        <f>IF($N7="","",VLOOKUP($N7,'Reference - Logistics Distance'!$C:$O,BA$4,FALSE))</f>
        <v/>
      </c>
      <c r="BB7" s="19" t="str">
        <f>IF($N7="","",VLOOKUP($N7,'Reference - Logistics Distance'!$C:$O,BB$4,FALSE))</f>
        <v/>
      </c>
      <c r="BC7" s="19" t="str">
        <f>IF($N7="","",VLOOKUP($N7,'Reference - Logistics Distance'!$C:$O,BC$4,FALSE))</f>
        <v/>
      </c>
      <c r="BD7" s="19" t="str">
        <f>IF($N7="","",VLOOKUP($N7,'Reference - Logistics Distance'!$C:$O,BD$4,FALSE))</f>
        <v/>
      </c>
      <c r="BE7" s="19" t="str">
        <f>IF($N7="","",VLOOKUP($N7,'Reference - Logistics Distance'!$C:$O,BE$4,FALSE))</f>
        <v/>
      </c>
      <c r="BF7" s="19" t="str">
        <f>IF($N7="","",VLOOKUP($N7,'Reference - Logistics Distance'!$C:$O,BF$4,FALSE))</f>
        <v/>
      </c>
      <c r="BG7" s="19" t="str">
        <f>IF($N7="","",VLOOKUP($N7,'Reference - Logistics Distance'!$C:$O,BG$4,FALSE))</f>
        <v/>
      </c>
      <c r="BH7" s="19" t="str">
        <f>IF($N7="","",VLOOKUP($N7,'Reference - Logistics Distance'!$C:$O,BH$4,FALSE))</f>
        <v/>
      </c>
      <c r="BI7" s="19" t="str">
        <f>IF($N7="","",VLOOKUP($N7,'Reference - Logistics Distance'!$C:$O,BI$4,FALSE))</f>
        <v/>
      </c>
      <c r="BJ7" s="19"/>
      <c r="BK7" s="19" t="str">
        <f>IF($N7="","",VLOOKUP($N7,'Reference - Logistics Distance'!$C:$O,BK$4,FALSE))</f>
        <v/>
      </c>
      <c r="BL7" s="19"/>
      <c r="BM7" s="19" t="str">
        <f>IF($N7="","",VLOOKUP($N7,'Reference - Logistics Distance'!$C:$O,BM$4,FALSE))</f>
        <v/>
      </c>
      <c r="BO7" s="19" t="str">
        <f>IF($N7="","",IF($AY7=1,(BA7*$O7)-BX7,""))</f>
        <v/>
      </c>
      <c r="BP7" s="19" t="str">
        <f>IF($N7="","",IF($AY7=1,IF(BK7="Yes",0,BB7*$O7),""))</f>
        <v/>
      </c>
      <c r="BQ7" s="19" t="str">
        <f t="shared" ref="BQ7:BV7" si="1">IF($N7="","",IF($AY7=1,BC7*$O7,""))</f>
        <v/>
      </c>
      <c r="BR7" s="19" t="str">
        <f t="shared" si="1"/>
        <v/>
      </c>
      <c r="BS7" s="19" t="str">
        <f t="shared" si="1"/>
        <v/>
      </c>
      <c r="BT7" s="19" t="str">
        <f t="shared" si="1"/>
        <v/>
      </c>
      <c r="BU7" s="19" t="str">
        <f t="shared" si="1"/>
        <v/>
      </c>
      <c r="BV7" s="19" t="str">
        <f t="shared" si="1"/>
        <v/>
      </c>
      <c r="BW7" s="19"/>
      <c r="BX7" s="19" t="str">
        <f>IF($N7="","",IF($AY7=1,IF(BK7="Yes",O7*BB7,0),""))</f>
        <v/>
      </c>
      <c r="BY7" s="188"/>
      <c r="BZ7" s="19" t="str">
        <f>IF($N7="","",$O7*BI7)</f>
        <v/>
      </c>
      <c r="CA7" s="19" t="str">
        <f>IF($N7="","",IF($AY7=3,BA7*$O7,""))</f>
        <v/>
      </c>
      <c r="CC7" s="201" t="str">
        <f>IF($N7="","",IF($AY7=1,$O7*BM7,""))</f>
        <v/>
      </c>
    </row>
    <row r="8" spans="1:84">
      <c r="D8" s="34"/>
      <c r="E8" s="146"/>
      <c r="F8" s="146"/>
      <c r="G8" s="151"/>
      <c r="L8" s="34"/>
      <c r="M8" s="146"/>
      <c r="N8" s="146"/>
      <c r="O8" s="151"/>
      <c r="R8" s="16" t="e">
        <f>INDEX('Dropdown menus'!$A$1:$D$6,MATCH($E8,'Dropdown menus'!$A$1:$A$6,0),$R$6)</f>
        <v>#N/A</v>
      </c>
      <c r="T8" s="19" t="str">
        <f>IF($F8="","",VLOOKUP($F8,'Reference Data - Transport fuel'!$C:$O,T$4,FALSE))</f>
        <v/>
      </c>
      <c r="U8" s="19" t="str">
        <f>IF($F8="","",VLOOKUP($F8,'Reference Data - Transport fuel'!$C:$O,U$4,FALSE))</f>
        <v/>
      </c>
      <c r="V8" s="19" t="str">
        <f>IF($F8="","",VLOOKUP($F8,'Reference Data - Transport fuel'!$C:$O,V$4,FALSE))</f>
        <v/>
      </c>
      <c r="W8" s="19" t="str">
        <f>IF($F8="","",VLOOKUP($F8,'Reference Data - Transport fuel'!$C:$O,W$4,FALSE))</f>
        <v/>
      </c>
      <c r="X8" s="19" t="str">
        <f>IF($F8="","",VLOOKUP($F8,'Reference Data - Transport fuel'!$C:$O,X$4,FALSE))</f>
        <v/>
      </c>
      <c r="Y8" s="19" t="str">
        <f>IF($F8="","",VLOOKUP($F8,'Reference Data - Transport fuel'!$C:$O,Y$4,FALSE))</f>
        <v/>
      </c>
      <c r="Z8" s="19" t="str">
        <f>IF($F8="","",VLOOKUP($F8,'Reference Data - Transport fuel'!$C:$O,Z$4,FALSE))</f>
        <v/>
      </c>
      <c r="AA8" s="19" t="str">
        <f>IF($F8="","",VLOOKUP($F8,'Reference Data - Transport fuel'!$C:$O,AA$4,FALSE))</f>
        <v/>
      </c>
      <c r="AB8" s="19" t="str">
        <f>IF($F8="","",VLOOKUP($F8,'Reference Data - Transport fuel'!$C:$O,AB$4,FALSE))</f>
        <v/>
      </c>
      <c r="AC8" s="19"/>
      <c r="AD8" s="19" t="str">
        <f>IF($F8="","",VLOOKUP($F8,'Reference Data - Transport fuel'!$C:$O,AD$4,FALSE))</f>
        <v/>
      </c>
      <c r="AE8" s="19"/>
      <c r="AF8" s="19" t="str">
        <f>IF($F8="","",VLOOKUP($F8,'Reference Data - Transport fuel'!$C:$O,AF$4,FALSE))</f>
        <v/>
      </c>
      <c r="AH8" s="19" t="str">
        <f t="shared" ref="AH8:AH71" si="2">IF($F8="","",IF($R8=1,(T8*$G8)-AQ8,""))</f>
        <v/>
      </c>
      <c r="AI8" s="19" t="str">
        <f t="shared" ref="AI8:AI71" si="3">IF($F8="","",IF($R8=1,IF(AD8="Yes",0,U8*$G8),""))</f>
        <v/>
      </c>
      <c r="AJ8" s="19" t="str">
        <f t="shared" ref="AJ8:AJ71" si="4">IF($F8="","",IF($R8=1,V8*$G8,""))</f>
        <v/>
      </c>
      <c r="AK8" s="19" t="str">
        <f t="shared" ref="AK8:AK71" si="5">IF($F8="","",IF($R8=1,W8*$G8,""))</f>
        <v/>
      </c>
      <c r="AL8" s="19" t="str">
        <f t="shared" ref="AL8:AL71" si="6">IF($F8="","",IF($R8=1,X8*$G8,""))</f>
        <v/>
      </c>
      <c r="AM8" s="19" t="str">
        <f t="shared" ref="AM8:AM71" si="7">IF($F8="","",IF($R8=1,Y8*$G8,""))</f>
        <v/>
      </c>
      <c r="AN8" s="19" t="str">
        <f t="shared" ref="AN8:AN71" si="8">IF($F8="","",IF($R8=1,Z8*$G8,""))</f>
        <v/>
      </c>
      <c r="AO8" s="19" t="str">
        <f t="shared" ref="AO8:AO71" si="9">IF($F8="","",IF($R8=1,AA8*$G8,""))</f>
        <v/>
      </c>
      <c r="AP8" s="19"/>
      <c r="AQ8" s="19" t="str">
        <f t="shared" ref="AQ8:AQ71" si="10">IF($F8="","",IF($R8=1,IF(AD8="Yes",G8*U8,0),""))</f>
        <v/>
      </c>
      <c r="AR8" s="188"/>
      <c r="AS8" s="19" t="str">
        <f t="shared" ref="AS8:AS71" si="11">IF($F8="","",$G8*AB8)</f>
        <v/>
      </c>
      <c r="AT8" s="19" t="str">
        <f t="shared" ref="AT8:AT71" si="12">IF($F8="","",IF($R8=3,$G8*T8,""))</f>
        <v/>
      </c>
      <c r="AV8" s="201" t="str">
        <f t="shared" ref="AV8:AV71" si="13">IF($F8="","",IF($R8=1,G8*AF8,""))</f>
        <v/>
      </c>
      <c r="AY8" s="16" t="e">
        <f>INDEX('Dropdown menus'!$A$1:$D$6,MATCH($M8,'Dropdown menus'!$A$1:$A$6,0),$AY$6)</f>
        <v>#N/A</v>
      </c>
      <c r="BA8" s="19" t="str">
        <f>IF($N8="","",VLOOKUP($N8,'Reference - Logistics Distance'!$C:$O,BA$4,FALSE))</f>
        <v/>
      </c>
      <c r="BB8" s="19" t="str">
        <f>IF($N8="","",VLOOKUP($N8,'Reference - Logistics Distance'!$C:$O,BB$4,FALSE))</f>
        <v/>
      </c>
      <c r="BC8" s="19" t="str">
        <f>IF($N8="","",VLOOKUP($N8,'Reference - Logistics Distance'!$C:$O,BC$4,FALSE))</f>
        <v/>
      </c>
      <c r="BD8" s="19" t="str">
        <f>IF($N8="","",VLOOKUP($N8,'Reference - Logistics Distance'!$C:$O,BD$4,FALSE))</f>
        <v/>
      </c>
      <c r="BE8" s="19" t="str">
        <f>IF($N8="","",VLOOKUP($N8,'Reference - Logistics Distance'!$C:$O,BE$4,FALSE))</f>
        <v/>
      </c>
      <c r="BF8" s="19" t="str">
        <f>IF($N8="","",VLOOKUP($N8,'Reference - Logistics Distance'!$C:$O,BF$4,FALSE))</f>
        <v/>
      </c>
      <c r="BG8" s="19" t="str">
        <f>IF($N8="","",VLOOKUP($N8,'Reference - Logistics Distance'!$C:$O,BG$4,FALSE))</f>
        <v/>
      </c>
      <c r="BH8" s="19" t="str">
        <f>IF($N8="","",VLOOKUP($N8,'Reference - Logistics Distance'!$C:$O,BH$4,FALSE))</f>
        <v/>
      </c>
      <c r="BI8" s="19" t="str">
        <f>IF($N8="","",VLOOKUP($N8,'Reference - Logistics Distance'!$C:$O,BI$4,FALSE))</f>
        <v/>
      </c>
      <c r="BJ8" s="19"/>
      <c r="BK8" s="19" t="str">
        <f>IF($N8="","",VLOOKUP($N8,'Reference - Logistics Distance'!$C:$O,BK$4,FALSE))</f>
        <v/>
      </c>
      <c r="BL8" s="19"/>
      <c r="BM8" s="19" t="str">
        <f>IF($N8="","",VLOOKUP($N8,'Reference - Logistics Distance'!$C:$O,BM$4,FALSE))</f>
        <v/>
      </c>
      <c r="BO8" s="19" t="str">
        <f t="shared" ref="BO8:BO71" si="14">IF($N8="","",IF($AY8=1,(BA8*$O8)-BX8,""))</f>
        <v/>
      </c>
      <c r="BP8" s="19" t="str">
        <f t="shared" ref="BP8:BP71" si="15">IF($N8="","",IF($AY8=1,IF(BK8="Yes",0,BB8*$O8),""))</f>
        <v/>
      </c>
      <c r="BQ8" s="19" t="str">
        <f t="shared" ref="BQ8:BQ71" si="16">IF($N8="","",IF($AY8=1,BC8*$O8,""))</f>
        <v/>
      </c>
      <c r="BR8" s="19" t="str">
        <f t="shared" ref="BR8:BR71" si="17">IF($N8="","",IF($AY8=1,BD8*$O8,""))</f>
        <v/>
      </c>
      <c r="BS8" s="19" t="str">
        <f t="shared" ref="BS8:BS71" si="18">IF($N8="","",IF($AY8=1,BE8*$O8,""))</f>
        <v/>
      </c>
      <c r="BT8" s="19" t="str">
        <f t="shared" ref="BT8:BT71" si="19">IF($N8="","",IF($AY8=1,BF8*$O8,""))</f>
        <v/>
      </c>
      <c r="BU8" s="19" t="str">
        <f t="shared" ref="BU8:BU71" si="20">IF($N8="","",IF($AY8=1,BG8*$O8,""))</f>
        <v/>
      </c>
      <c r="BV8" s="19" t="str">
        <f t="shared" ref="BV8:BV71" si="21">IF($N8="","",IF($AY8=1,BH8*$O8,""))</f>
        <v/>
      </c>
      <c r="BW8" s="19"/>
      <c r="BX8" s="19" t="str">
        <f t="shared" ref="BX8:BX71" si="22">IF($N8="","",IF($AY8=1,IF(BK8="Yes",O8*BB8,0),""))</f>
        <v/>
      </c>
      <c r="BY8" s="188"/>
      <c r="BZ8" s="19" t="str">
        <f t="shared" ref="BZ8:BZ71" si="23">IF($N8="","",$O8*BI8)</f>
        <v/>
      </c>
      <c r="CA8" s="19" t="str">
        <f t="shared" ref="CA8:CA71" si="24">IF($N8="","",IF($AY8=3,BA8*$O8,""))</f>
        <v/>
      </c>
      <c r="CC8" s="201" t="str">
        <f t="shared" ref="CC8:CC71" si="25">IF($N8="","",IF($AY8=1,$O8*BM8,""))</f>
        <v/>
      </c>
    </row>
    <row r="9" spans="1:84">
      <c r="D9" s="34"/>
      <c r="E9" s="146"/>
      <c r="F9" s="146"/>
      <c r="G9" s="151"/>
      <c r="L9" s="34"/>
      <c r="M9" s="146"/>
      <c r="N9" s="146"/>
      <c r="O9" s="151"/>
      <c r="R9" s="16" t="e">
        <f>INDEX('Dropdown menus'!$A$1:$D$6,MATCH($E9,'Dropdown menus'!$A$1:$A$6,0),$R$6)</f>
        <v>#N/A</v>
      </c>
      <c r="T9" s="19" t="str">
        <f>IF($F9="","",VLOOKUP($F9,'Reference Data - Transport fuel'!$C:$O,T$4,FALSE))</f>
        <v/>
      </c>
      <c r="U9" s="19" t="str">
        <f>IF($F9="","",VLOOKUP($F9,'Reference Data - Transport fuel'!$C:$O,U$4,FALSE))</f>
        <v/>
      </c>
      <c r="V9" s="19" t="str">
        <f>IF($F9="","",VLOOKUP($F9,'Reference Data - Transport fuel'!$C:$O,V$4,FALSE))</f>
        <v/>
      </c>
      <c r="W9" s="19" t="str">
        <f>IF($F9="","",VLOOKUP($F9,'Reference Data - Transport fuel'!$C:$O,W$4,FALSE))</f>
        <v/>
      </c>
      <c r="X9" s="19" t="str">
        <f>IF($F9="","",VLOOKUP($F9,'Reference Data - Transport fuel'!$C:$O,X$4,FALSE))</f>
        <v/>
      </c>
      <c r="Y9" s="19" t="str">
        <f>IF($F9="","",VLOOKUP($F9,'Reference Data - Transport fuel'!$C:$O,Y$4,FALSE))</f>
        <v/>
      </c>
      <c r="Z9" s="19" t="str">
        <f>IF($F9="","",VLOOKUP($F9,'Reference Data - Transport fuel'!$C:$O,Z$4,FALSE))</f>
        <v/>
      </c>
      <c r="AA9" s="19" t="str">
        <f>IF($F9="","",VLOOKUP($F9,'Reference Data - Transport fuel'!$C:$O,AA$4,FALSE))</f>
        <v/>
      </c>
      <c r="AB9" s="19" t="str">
        <f>IF($F9="","",VLOOKUP($F9,'Reference Data - Transport fuel'!$C:$O,AB$4,FALSE))</f>
        <v/>
      </c>
      <c r="AC9" s="19"/>
      <c r="AD9" s="19" t="str">
        <f>IF($F9="","",VLOOKUP($F9,'Reference Data - Transport fuel'!$C:$O,AD$4,FALSE))</f>
        <v/>
      </c>
      <c r="AE9" s="19"/>
      <c r="AF9" s="19" t="str">
        <f>IF($F9="","",VLOOKUP($F9,'Reference Data - Transport fuel'!$C:$O,AF$4,FALSE))</f>
        <v/>
      </c>
      <c r="AH9" s="19" t="str">
        <f t="shared" si="2"/>
        <v/>
      </c>
      <c r="AI9" s="19" t="str">
        <f t="shared" si="3"/>
        <v/>
      </c>
      <c r="AJ9" s="19" t="str">
        <f t="shared" si="4"/>
        <v/>
      </c>
      <c r="AK9" s="19" t="str">
        <f t="shared" si="5"/>
        <v/>
      </c>
      <c r="AL9" s="19" t="str">
        <f t="shared" si="6"/>
        <v/>
      </c>
      <c r="AM9" s="19" t="str">
        <f t="shared" si="7"/>
        <v/>
      </c>
      <c r="AN9" s="19" t="str">
        <f t="shared" si="8"/>
        <v/>
      </c>
      <c r="AO9" s="19" t="str">
        <f t="shared" si="9"/>
        <v/>
      </c>
      <c r="AP9" s="19"/>
      <c r="AQ9" s="19" t="str">
        <f t="shared" si="10"/>
        <v/>
      </c>
      <c r="AR9" s="188"/>
      <c r="AS9" s="19" t="str">
        <f t="shared" si="11"/>
        <v/>
      </c>
      <c r="AT9" s="19" t="str">
        <f t="shared" si="12"/>
        <v/>
      </c>
      <c r="AV9" s="201" t="str">
        <f t="shared" si="13"/>
        <v/>
      </c>
      <c r="AY9" s="16" t="e">
        <f>INDEX('Dropdown menus'!$A$1:$D$6,MATCH($M9,'Dropdown menus'!$A$1:$A$6,0),$AY$6)</f>
        <v>#N/A</v>
      </c>
      <c r="BA9" s="19" t="str">
        <f>IF($N9="","",VLOOKUP($N9,'Reference - Logistics Distance'!$C:$O,BA$4,FALSE))</f>
        <v/>
      </c>
      <c r="BB9" s="19" t="str">
        <f>IF($N9="","",VLOOKUP($N9,'Reference - Logistics Distance'!$C:$O,BB$4,FALSE))</f>
        <v/>
      </c>
      <c r="BC9" s="19" t="str">
        <f>IF($N9="","",VLOOKUP($N9,'Reference - Logistics Distance'!$C:$O,BC$4,FALSE))</f>
        <v/>
      </c>
      <c r="BD9" s="19" t="str">
        <f>IF($N9="","",VLOOKUP($N9,'Reference - Logistics Distance'!$C:$O,BD$4,FALSE))</f>
        <v/>
      </c>
      <c r="BE9" s="19" t="str">
        <f>IF($N9="","",VLOOKUP($N9,'Reference - Logistics Distance'!$C:$O,BE$4,FALSE))</f>
        <v/>
      </c>
      <c r="BF9" s="19" t="str">
        <f>IF($N9="","",VLOOKUP($N9,'Reference - Logistics Distance'!$C:$O,BF$4,FALSE))</f>
        <v/>
      </c>
      <c r="BG9" s="19" t="str">
        <f>IF($N9="","",VLOOKUP($N9,'Reference - Logistics Distance'!$C:$O,BG$4,FALSE))</f>
        <v/>
      </c>
      <c r="BH9" s="19" t="str">
        <f>IF($N9="","",VLOOKUP($N9,'Reference - Logistics Distance'!$C:$O,BH$4,FALSE))</f>
        <v/>
      </c>
      <c r="BI9" s="19" t="str">
        <f>IF($N9="","",VLOOKUP($N9,'Reference - Logistics Distance'!$C:$O,BI$4,FALSE))</f>
        <v/>
      </c>
      <c r="BJ9" s="19"/>
      <c r="BK9" s="19" t="str">
        <f>IF($N9="","",VLOOKUP($N9,'Reference - Logistics Distance'!$C:$O,BK$4,FALSE))</f>
        <v/>
      </c>
      <c r="BL9" s="19"/>
      <c r="BM9" s="19" t="str">
        <f>IF($N9="","",VLOOKUP($N9,'Reference - Logistics Distance'!$C:$O,BM$4,FALSE))</f>
        <v/>
      </c>
      <c r="BO9" s="19" t="str">
        <f t="shared" si="14"/>
        <v/>
      </c>
      <c r="BP9" s="19" t="str">
        <f t="shared" si="15"/>
        <v/>
      </c>
      <c r="BQ9" s="19" t="str">
        <f t="shared" si="16"/>
        <v/>
      </c>
      <c r="BR9" s="19" t="str">
        <f t="shared" si="17"/>
        <v/>
      </c>
      <c r="BS9" s="19" t="str">
        <f t="shared" si="18"/>
        <v/>
      </c>
      <c r="BT9" s="19" t="str">
        <f t="shared" si="19"/>
        <v/>
      </c>
      <c r="BU9" s="19" t="str">
        <f t="shared" si="20"/>
        <v/>
      </c>
      <c r="BV9" s="19" t="str">
        <f t="shared" si="21"/>
        <v/>
      </c>
      <c r="BW9" s="19"/>
      <c r="BX9" s="19" t="str">
        <f t="shared" si="22"/>
        <v/>
      </c>
      <c r="BY9" s="188"/>
      <c r="BZ9" s="19" t="str">
        <f t="shared" si="23"/>
        <v/>
      </c>
      <c r="CA9" s="19" t="str">
        <f t="shared" si="24"/>
        <v/>
      </c>
      <c r="CC9" s="201" t="str">
        <f t="shared" si="25"/>
        <v/>
      </c>
    </row>
    <row r="10" spans="1:84">
      <c r="C10" s="84"/>
      <c r="D10" s="34"/>
      <c r="E10" s="146"/>
      <c r="F10" s="146"/>
      <c r="G10" s="151"/>
      <c r="K10" s="84"/>
      <c r="L10" s="34"/>
      <c r="M10" s="146"/>
      <c r="N10" s="146"/>
      <c r="O10" s="151"/>
      <c r="R10" s="16" t="e">
        <f>INDEX('Dropdown menus'!$A$1:$D$6,MATCH($E10,'Dropdown menus'!$A$1:$A$6,0),$R$6)</f>
        <v>#N/A</v>
      </c>
      <c r="T10" s="19" t="str">
        <f>IF($F10="","",VLOOKUP($F10,'Reference Data - Transport fuel'!$C:$O,T$4,FALSE))</f>
        <v/>
      </c>
      <c r="U10" s="19" t="str">
        <f>IF($F10="","",VLOOKUP($F10,'Reference Data - Transport fuel'!$C:$O,U$4,FALSE))</f>
        <v/>
      </c>
      <c r="V10" s="19" t="str">
        <f>IF($F10="","",VLOOKUP($F10,'Reference Data - Transport fuel'!$C:$O,V$4,FALSE))</f>
        <v/>
      </c>
      <c r="W10" s="19" t="str">
        <f>IF($F10="","",VLOOKUP($F10,'Reference Data - Transport fuel'!$C:$O,W$4,FALSE))</f>
        <v/>
      </c>
      <c r="X10" s="19" t="str">
        <f>IF($F10="","",VLOOKUP($F10,'Reference Data - Transport fuel'!$C:$O,X$4,FALSE))</f>
        <v/>
      </c>
      <c r="Y10" s="19" t="str">
        <f>IF($F10="","",VLOOKUP($F10,'Reference Data - Transport fuel'!$C:$O,Y$4,FALSE))</f>
        <v/>
      </c>
      <c r="Z10" s="19" t="str">
        <f>IF($F10="","",VLOOKUP($F10,'Reference Data - Transport fuel'!$C:$O,Z$4,FALSE))</f>
        <v/>
      </c>
      <c r="AA10" s="19" t="str">
        <f>IF($F10="","",VLOOKUP($F10,'Reference Data - Transport fuel'!$C:$O,AA$4,FALSE))</f>
        <v/>
      </c>
      <c r="AB10" s="19" t="str">
        <f>IF($F10="","",VLOOKUP($F10,'Reference Data - Transport fuel'!$C:$O,AB$4,FALSE))</f>
        <v/>
      </c>
      <c r="AC10" s="19"/>
      <c r="AD10" s="19" t="str">
        <f>IF($F10="","",VLOOKUP($F10,'Reference Data - Transport fuel'!$C:$O,AD$4,FALSE))</f>
        <v/>
      </c>
      <c r="AE10" s="19"/>
      <c r="AF10" s="19" t="str">
        <f>IF($F10="","",VLOOKUP($F10,'Reference Data - Transport fuel'!$C:$O,AF$4,FALSE))</f>
        <v/>
      </c>
      <c r="AH10" s="19" t="str">
        <f t="shared" si="2"/>
        <v/>
      </c>
      <c r="AI10" s="19" t="str">
        <f t="shared" si="3"/>
        <v/>
      </c>
      <c r="AJ10" s="19" t="str">
        <f t="shared" si="4"/>
        <v/>
      </c>
      <c r="AK10" s="19" t="str">
        <f t="shared" si="5"/>
        <v/>
      </c>
      <c r="AL10" s="19" t="str">
        <f t="shared" si="6"/>
        <v/>
      </c>
      <c r="AM10" s="19" t="str">
        <f t="shared" si="7"/>
        <v/>
      </c>
      <c r="AN10" s="19" t="str">
        <f t="shared" si="8"/>
        <v/>
      </c>
      <c r="AO10" s="19" t="str">
        <f t="shared" si="9"/>
        <v/>
      </c>
      <c r="AP10" s="19"/>
      <c r="AQ10" s="19" t="str">
        <f t="shared" si="10"/>
        <v/>
      </c>
      <c r="AR10" s="188"/>
      <c r="AS10" s="19" t="str">
        <f t="shared" si="11"/>
        <v/>
      </c>
      <c r="AT10" s="19" t="str">
        <f t="shared" si="12"/>
        <v/>
      </c>
      <c r="AV10" s="201" t="str">
        <f t="shared" si="13"/>
        <v/>
      </c>
      <c r="AY10" s="16" t="e">
        <f>INDEX('Dropdown menus'!$A$1:$D$6,MATCH($M10,'Dropdown menus'!$A$1:$A$6,0),$AY$6)</f>
        <v>#N/A</v>
      </c>
      <c r="BA10" s="19" t="str">
        <f>IF($N10="","",VLOOKUP($N10,'Reference - Logistics Distance'!$C:$O,BA$4,FALSE))</f>
        <v/>
      </c>
      <c r="BB10" s="19" t="str">
        <f>IF($N10="","",VLOOKUP($N10,'Reference - Logistics Distance'!$C:$O,BB$4,FALSE))</f>
        <v/>
      </c>
      <c r="BC10" s="19" t="str">
        <f>IF($N10="","",VLOOKUP($N10,'Reference - Logistics Distance'!$C:$O,BC$4,FALSE))</f>
        <v/>
      </c>
      <c r="BD10" s="19" t="str">
        <f>IF($N10="","",VLOOKUP($N10,'Reference - Logistics Distance'!$C:$O,BD$4,FALSE))</f>
        <v/>
      </c>
      <c r="BE10" s="19" t="str">
        <f>IF($N10="","",VLOOKUP($N10,'Reference - Logistics Distance'!$C:$O,BE$4,FALSE))</f>
        <v/>
      </c>
      <c r="BF10" s="19" t="str">
        <f>IF($N10="","",VLOOKUP($N10,'Reference - Logistics Distance'!$C:$O,BF$4,FALSE))</f>
        <v/>
      </c>
      <c r="BG10" s="19" t="str">
        <f>IF($N10="","",VLOOKUP($N10,'Reference - Logistics Distance'!$C:$O,BG$4,FALSE))</f>
        <v/>
      </c>
      <c r="BH10" s="19" t="str">
        <f>IF($N10="","",VLOOKUP($N10,'Reference - Logistics Distance'!$C:$O,BH$4,FALSE))</f>
        <v/>
      </c>
      <c r="BI10" s="19" t="str">
        <f>IF($N10="","",VLOOKUP($N10,'Reference - Logistics Distance'!$C:$O,BI$4,FALSE))</f>
        <v/>
      </c>
      <c r="BJ10" s="19"/>
      <c r="BK10" s="19" t="str">
        <f>IF($N10="","",VLOOKUP($N10,'Reference - Logistics Distance'!$C:$O,BK$4,FALSE))</f>
        <v/>
      </c>
      <c r="BL10" s="19"/>
      <c r="BM10" s="19" t="str">
        <f>IF($N10="","",VLOOKUP($N10,'Reference - Logistics Distance'!$C:$O,BM$4,FALSE))</f>
        <v/>
      </c>
      <c r="BO10" s="19" t="str">
        <f t="shared" si="14"/>
        <v/>
      </c>
      <c r="BP10" s="19" t="str">
        <f t="shared" si="15"/>
        <v/>
      </c>
      <c r="BQ10" s="19" t="str">
        <f t="shared" si="16"/>
        <v/>
      </c>
      <c r="BR10" s="19" t="str">
        <f t="shared" si="17"/>
        <v/>
      </c>
      <c r="BS10" s="19" t="str">
        <f t="shared" si="18"/>
        <v/>
      </c>
      <c r="BT10" s="19" t="str">
        <f t="shared" si="19"/>
        <v/>
      </c>
      <c r="BU10" s="19" t="str">
        <f t="shared" si="20"/>
        <v/>
      </c>
      <c r="BV10" s="19" t="str">
        <f t="shared" si="21"/>
        <v/>
      </c>
      <c r="BW10" s="19"/>
      <c r="BX10" s="19" t="str">
        <f t="shared" si="22"/>
        <v/>
      </c>
      <c r="BY10" s="188"/>
      <c r="BZ10" s="19" t="str">
        <f t="shared" si="23"/>
        <v/>
      </c>
      <c r="CA10" s="19" t="str">
        <f t="shared" si="24"/>
        <v/>
      </c>
      <c r="CC10" s="201" t="str">
        <f t="shared" si="25"/>
        <v/>
      </c>
    </row>
    <row r="11" spans="1:84">
      <c r="B11" s="22"/>
      <c r="C11" s="22"/>
      <c r="D11" s="34"/>
      <c r="E11" s="146"/>
      <c r="F11" s="146"/>
      <c r="G11" s="151"/>
      <c r="J11" s="22"/>
      <c r="K11" s="22"/>
      <c r="L11" s="34"/>
      <c r="M11" s="146"/>
      <c r="N11" s="146"/>
      <c r="O11" s="151"/>
      <c r="R11" s="16" t="e">
        <f>INDEX('Dropdown menus'!$A$1:$D$6,MATCH($E11,'Dropdown menus'!$A$1:$A$6,0),$R$6)</f>
        <v>#N/A</v>
      </c>
      <c r="T11" s="19" t="str">
        <f>IF($F11="","",VLOOKUP($F11,'Reference Data - Transport fuel'!$C:$O,T$4,FALSE))</f>
        <v/>
      </c>
      <c r="U11" s="19" t="str">
        <f>IF($F11="","",VLOOKUP($F11,'Reference Data - Transport fuel'!$C:$O,U$4,FALSE))</f>
        <v/>
      </c>
      <c r="V11" s="19" t="str">
        <f>IF($F11="","",VLOOKUP($F11,'Reference Data - Transport fuel'!$C:$O,V$4,FALSE))</f>
        <v/>
      </c>
      <c r="W11" s="19" t="str">
        <f>IF($F11="","",VLOOKUP($F11,'Reference Data - Transport fuel'!$C:$O,W$4,FALSE))</f>
        <v/>
      </c>
      <c r="X11" s="19" t="str">
        <f>IF($F11="","",VLOOKUP($F11,'Reference Data - Transport fuel'!$C:$O,X$4,FALSE))</f>
        <v/>
      </c>
      <c r="Y11" s="19" t="str">
        <f>IF($F11="","",VLOOKUP($F11,'Reference Data - Transport fuel'!$C:$O,Y$4,FALSE))</f>
        <v/>
      </c>
      <c r="Z11" s="19" t="str">
        <f>IF($F11="","",VLOOKUP($F11,'Reference Data - Transport fuel'!$C:$O,Z$4,FALSE))</f>
        <v/>
      </c>
      <c r="AA11" s="19" t="str">
        <f>IF($F11="","",VLOOKUP($F11,'Reference Data - Transport fuel'!$C:$O,AA$4,FALSE))</f>
        <v/>
      </c>
      <c r="AB11" s="19" t="str">
        <f>IF($F11="","",VLOOKUP($F11,'Reference Data - Transport fuel'!$C:$O,AB$4,FALSE))</f>
        <v/>
      </c>
      <c r="AC11" s="19"/>
      <c r="AD11" s="19" t="str">
        <f>IF($F11="","",VLOOKUP($F11,'Reference Data - Transport fuel'!$C:$O,AD$4,FALSE))</f>
        <v/>
      </c>
      <c r="AE11" s="19"/>
      <c r="AF11" s="19" t="str">
        <f>IF($F11="","",VLOOKUP($F11,'Reference Data - Transport fuel'!$C:$O,AF$4,FALSE))</f>
        <v/>
      </c>
      <c r="AH11" s="19" t="str">
        <f t="shared" si="2"/>
        <v/>
      </c>
      <c r="AI11" s="19" t="str">
        <f t="shared" si="3"/>
        <v/>
      </c>
      <c r="AJ11" s="19" t="str">
        <f t="shared" si="4"/>
        <v/>
      </c>
      <c r="AK11" s="19" t="str">
        <f t="shared" si="5"/>
        <v/>
      </c>
      <c r="AL11" s="19" t="str">
        <f t="shared" si="6"/>
        <v/>
      </c>
      <c r="AM11" s="19" t="str">
        <f t="shared" si="7"/>
        <v/>
      </c>
      <c r="AN11" s="19" t="str">
        <f t="shared" si="8"/>
        <v/>
      </c>
      <c r="AO11" s="19" t="str">
        <f t="shared" si="9"/>
        <v/>
      </c>
      <c r="AP11" s="19"/>
      <c r="AQ11" s="19" t="str">
        <f t="shared" si="10"/>
        <v/>
      </c>
      <c r="AR11" s="188"/>
      <c r="AS11" s="19" t="str">
        <f t="shared" si="11"/>
        <v/>
      </c>
      <c r="AT11" s="19" t="str">
        <f t="shared" si="12"/>
        <v/>
      </c>
      <c r="AV11" s="201" t="str">
        <f t="shared" si="13"/>
        <v/>
      </c>
      <c r="AY11" s="16" t="e">
        <f>INDEX('Dropdown menus'!$A$1:$D$6,MATCH($M11,'Dropdown menus'!$A$1:$A$6,0),$AY$6)</f>
        <v>#N/A</v>
      </c>
      <c r="BA11" s="19" t="str">
        <f>IF($N11="","",VLOOKUP($N11,'Reference - Logistics Distance'!$C:$O,BA$4,FALSE))</f>
        <v/>
      </c>
      <c r="BB11" s="19" t="str">
        <f>IF($N11="","",VLOOKUP($N11,'Reference - Logistics Distance'!$C:$O,BB$4,FALSE))</f>
        <v/>
      </c>
      <c r="BC11" s="19" t="str">
        <f>IF($N11="","",VLOOKUP($N11,'Reference - Logistics Distance'!$C:$O,BC$4,FALSE))</f>
        <v/>
      </c>
      <c r="BD11" s="19" t="str">
        <f>IF($N11="","",VLOOKUP($N11,'Reference - Logistics Distance'!$C:$O,BD$4,FALSE))</f>
        <v/>
      </c>
      <c r="BE11" s="19" t="str">
        <f>IF($N11="","",VLOOKUP($N11,'Reference - Logistics Distance'!$C:$O,BE$4,FALSE))</f>
        <v/>
      </c>
      <c r="BF11" s="19" t="str">
        <f>IF($N11="","",VLOOKUP($N11,'Reference - Logistics Distance'!$C:$O,BF$4,FALSE))</f>
        <v/>
      </c>
      <c r="BG11" s="19" t="str">
        <f>IF($N11="","",VLOOKUP($N11,'Reference - Logistics Distance'!$C:$O,BG$4,FALSE))</f>
        <v/>
      </c>
      <c r="BH11" s="19" t="str">
        <f>IF($N11="","",VLOOKUP($N11,'Reference - Logistics Distance'!$C:$O,BH$4,FALSE))</f>
        <v/>
      </c>
      <c r="BI11" s="19" t="str">
        <f>IF($N11="","",VLOOKUP($N11,'Reference - Logistics Distance'!$C:$O,BI$4,FALSE))</f>
        <v/>
      </c>
      <c r="BJ11" s="19"/>
      <c r="BK11" s="19" t="str">
        <f>IF($N11="","",VLOOKUP($N11,'Reference - Logistics Distance'!$C:$O,BK$4,FALSE))</f>
        <v/>
      </c>
      <c r="BL11" s="19"/>
      <c r="BM11" s="19" t="str">
        <f>IF($N11="","",VLOOKUP($N11,'Reference - Logistics Distance'!$C:$O,BM$4,FALSE))</f>
        <v/>
      </c>
      <c r="BO11" s="19" t="str">
        <f t="shared" si="14"/>
        <v/>
      </c>
      <c r="BP11" s="19" t="str">
        <f t="shared" si="15"/>
        <v/>
      </c>
      <c r="BQ11" s="19" t="str">
        <f t="shared" si="16"/>
        <v/>
      </c>
      <c r="BR11" s="19" t="str">
        <f t="shared" si="17"/>
        <v/>
      </c>
      <c r="BS11" s="19" t="str">
        <f t="shared" si="18"/>
        <v/>
      </c>
      <c r="BT11" s="19" t="str">
        <f t="shared" si="19"/>
        <v/>
      </c>
      <c r="BU11" s="19" t="str">
        <f t="shared" si="20"/>
        <v/>
      </c>
      <c r="BV11" s="19" t="str">
        <f t="shared" si="21"/>
        <v/>
      </c>
      <c r="BW11" s="19"/>
      <c r="BX11" s="19" t="str">
        <f t="shared" si="22"/>
        <v/>
      </c>
      <c r="BY11" s="188"/>
      <c r="BZ11" s="19" t="str">
        <f t="shared" si="23"/>
        <v/>
      </c>
      <c r="CA11" s="19" t="str">
        <f t="shared" si="24"/>
        <v/>
      </c>
      <c r="CC11" s="201" t="str">
        <f t="shared" si="25"/>
        <v/>
      </c>
    </row>
    <row r="12" spans="1:84">
      <c r="B12" s="22"/>
      <c r="C12" s="22"/>
      <c r="D12" s="34"/>
      <c r="E12" s="146"/>
      <c r="F12" s="146"/>
      <c r="G12" s="151"/>
      <c r="J12" s="22"/>
      <c r="K12" s="22"/>
      <c r="L12" s="34"/>
      <c r="M12" s="146"/>
      <c r="N12" s="146"/>
      <c r="O12" s="151"/>
      <c r="R12" s="16" t="e">
        <f>INDEX('Dropdown menus'!$A$1:$D$6,MATCH($E12,'Dropdown menus'!$A$1:$A$6,0),$R$6)</f>
        <v>#N/A</v>
      </c>
      <c r="T12" s="19" t="str">
        <f>IF($F12="","",VLOOKUP($F12,'Reference Data - Transport fuel'!$C:$O,T$4,FALSE))</f>
        <v/>
      </c>
      <c r="U12" s="19" t="str">
        <f>IF($F12="","",VLOOKUP($F12,'Reference Data - Transport fuel'!$C:$O,U$4,FALSE))</f>
        <v/>
      </c>
      <c r="V12" s="19" t="str">
        <f>IF($F12="","",VLOOKUP($F12,'Reference Data - Transport fuel'!$C:$O,V$4,FALSE))</f>
        <v/>
      </c>
      <c r="W12" s="19" t="str">
        <f>IF($F12="","",VLOOKUP($F12,'Reference Data - Transport fuel'!$C:$O,W$4,FALSE))</f>
        <v/>
      </c>
      <c r="X12" s="19" t="str">
        <f>IF($F12="","",VLOOKUP($F12,'Reference Data - Transport fuel'!$C:$O,X$4,FALSE))</f>
        <v/>
      </c>
      <c r="Y12" s="19" t="str">
        <f>IF($F12="","",VLOOKUP($F12,'Reference Data - Transport fuel'!$C:$O,Y$4,FALSE))</f>
        <v/>
      </c>
      <c r="Z12" s="19" t="str">
        <f>IF($F12="","",VLOOKUP($F12,'Reference Data - Transport fuel'!$C:$O,Z$4,FALSE))</f>
        <v/>
      </c>
      <c r="AA12" s="19" t="str">
        <f>IF($F12="","",VLOOKUP($F12,'Reference Data - Transport fuel'!$C:$O,AA$4,FALSE))</f>
        <v/>
      </c>
      <c r="AB12" s="19" t="str">
        <f>IF($F12="","",VLOOKUP($F12,'Reference Data - Transport fuel'!$C:$O,AB$4,FALSE))</f>
        <v/>
      </c>
      <c r="AC12" s="19"/>
      <c r="AD12" s="19" t="str">
        <f>IF($F12="","",VLOOKUP($F12,'Reference Data - Transport fuel'!$C:$O,AD$4,FALSE))</f>
        <v/>
      </c>
      <c r="AE12" s="19"/>
      <c r="AF12" s="19" t="str">
        <f>IF($F12="","",VLOOKUP($F12,'Reference Data - Transport fuel'!$C:$O,AF$4,FALSE))</f>
        <v/>
      </c>
      <c r="AH12" s="19" t="str">
        <f t="shared" si="2"/>
        <v/>
      </c>
      <c r="AI12" s="19" t="str">
        <f t="shared" si="3"/>
        <v/>
      </c>
      <c r="AJ12" s="19" t="str">
        <f t="shared" si="4"/>
        <v/>
      </c>
      <c r="AK12" s="19" t="str">
        <f t="shared" si="5"/>
        <v/>
      </c>
      <c r="AL12" s="19" t="str">
        <f t="shared" si="6"/>
        <v/>
      </c>
      <c r="AM12" s="19" t="str">
        <f t="shared" si="7"/>
        <v/>
      </c>
      <c r="AN12" s="19" t="str">
        <f t="shared" si="8"/>
        <v/>
      </c>
      <c r="AO12" s="19" t="str">
        <f t="shared" si="9"/>
        <v/>
      </c>
      <c r="AP12" s="19"/>
      <c r="AQ12" s="19" t="str">
        <f t="shared" si="10"/>
        <v/>
      </c>
      <c r="AR12" s="188"/>
      <c r="AS12" s="19" t="str">
        <f t="shared" si="11"/>
        <v/>
      </c>
      <c r="AT12" s="19" t="str">
        <f t="shared" si="12"/>
        <v/>
      </c>
      <c r="AV12" s="201" t="str">
        <f t="shared" si="13"/>
        <v/>
      </c>
      <c r="AY12" s="16" t="e">
        <f>INDEX('Dropdown menus'!$A$1:$D$6,MATCH($M12,'Dropdown menus'!$A$1:$A$6,0),$AY$6)</f>
        <v>#N/A</v>
      </c>
      <c r="BA12" s="19" t="str">
        <f>IF($N12="","",VLOOKUP($N12,'Reference - Logistics Distance'!$C:$O,BA$4,FALSE))</f>
        <v/>
      </c>
      <c r="BB12" s="19" t="str">
        <f>IF($N12="","",VLOOKUP($N12,'Reference - Logistics Distance'!$C:$O,BB$4,FALSE))</f>
        <v/>
      </c>
      <c r="BC12" s="19" t="str">
        <f>IF($N12="","",VLOOKUP($N12,'Reference - Logistics Distance'!$C:$O,BC$4,FALSE))</f>
        <v/>
      </c>
      <c r="BD12" s="19" t="str">
        <f>IF($N12="","",VLOOKUP($N12,'Reference - Logistics Distance'!$C:$O,BD$4,FALSE))</f>
        <v/>
      </c>
      <c r="BE12" s="19" t="str">
        <f>IF($N12="","",VLOOKUP($N12,'Reference - Logistics Distance'!$C:$O,BE$4,FALSE))</f>
        <v/>
      </c>
      <c r="BF12" s="19" t="str">
        <f>IF($N12="","",VLOOKUP($N12,'Reference - Logistics Distance'!$C:$O,BF$4,FALSE))</f>
        <v/>
      </c>
      <c r="BG12" s="19" t="str">
        <f>IF($N12="","",VLOOKUP($N12,'Reference - Logistics Distance'!$C:$O,BG$4,FALSE))</f>
        <v/>
      </c>
      <c r="BH12" s="19" t="str">
        <f>IF($N12="","",VLOOKUP($N12,'Reference - Logistics Distance'!$C:$O,BH$4,FALSE))</f>
        <v/>
      </c>
      <c r="BI12" s="19" t="str">
        <f>IF($N12="","",VLOOKUP($N12,'Reference - Logistics Distance'!$C:$O,BI$4,FALSE))</f>
        <v/>
      </c>
      <c r="BJ12" s="19"/>
      <c r="BK12" s="19" t="str">
        <f>IF($N12="","",VLOOKUP($N12,'Reference - Logistics Distance'!$C:$O,BK$4,FALSE))</f>
        <v/>
      </c>
      <c r="BL12" s="19"/>
      <c r="BM12" s="19" t="str">
        <f>IF($N12="","",VLOOKUP($N12,'Reference - Logistics Distance'!$C:$O,BM$4,FALSE))</f>
        <v/>
      </c>
      <c r="BO12" s="19" t="str">
        <f t="shared" si="14"/>
        <v/>
      </c>
      <c r="BP12" s="19" t="str">
        <f t="shared" si="15"/>
        <v/>
      </c>
      <c r="BQ12" s="19" t="str">
        <f t="shared" si="16"/>
        <v/>
      </c>
      <c r="BR12" s="19" t="str">
        <f t="shared" si="17"/>
        <v/>
      </c>
      <c r="BS12" s="19" t="str">
        <f t="shared" si="18"/>
        <v/>
      </c>
      <c r="BT12" s="19" t="str">
        <f t="shared" si="19"/>
        <v/>
      </c>
      <c r="BU12" s="19" t="str">
        <f t="shared" si="20"/>
        <v/>
      </c>
      <c r="BV12" s="19" t="str">
        <f t="shared" si="21"/>
        <v/>
      </c>
      <c r="BW12" s="19"/>
      <c r="BX12" s="19" t="str">
        <f t="shared" si="22"/>
        <v/>
      </c>
      <c r="BY12" s="188"/>
      <c r="BZ12" s="19" t="str">
        <f t="shared" si="23"/>
        <v/>
      </c>
      <c r="CA12" s="19" t="str">
        <f t="shared" si="24"/>
        <v/>
      </c>
      <c r="CC12" s="201" t="str">
        <f t="shared" si="25"/>
        <v/>
      </c>
    </row>
    <row r="13" spans="1:84">
      <c r="D13" s="34"/>
      <c r="E13" s="146"/>
      <c r="F13" s="146"/>
      <c r="G13" s="151"/>
      <c r="L13" s="34"/>
      <c r="M13" s="146"/>
      <c r="N13" s="146"/>
      <c r="O13" s="151"/>
      <c r="R13" s="16" t="e">
        <f>INDEX('Dropdown menus'!$A$1:$D$6,MATCH($E13,'Dropdown menus'!$A$1:$A$6,0),$R$6)</f>
        <v>#N/A</v>
      </c>
      <c r="T13" s="19" t="str">
        <f>IF($F13="","",VLOOKUP($F13,'Reference Data - Transport fuel'!$C:$O,T$4,FALSE))</f>
        <v/>
      </c>
      <c r="U13" s="19" t="str">
        <f>IF($F13="","",VLOOKUP($F13,'Reference Data - Transport fuel'!$C:$O,U$4,FALSE))</f>
        <v/>
      </c>
      <c r="V13" s="19" t="str">
        <f>IF($F13="","",VLOOKUP($F13,'Reference Data - Transport fuel'!$C:$O,V$4,FALSE))</f>
        <v/>
      </c>
      <c r="W13" s="19" t="str">
        <f>IF($F13="","",VLOOKUP($F13,'Reference Data - Transport fuel'!$C:$O,W$4,FALSE))</f>
        <v/>
      </c>
      <c r="X13" s="19" t="str">
        <f>IF($F13="","",VLOOKUP($F13,'Reference Data - Transport fuel'!$C:$O,X$4,FALSE))</f>
        <v/>
      </c>
      <c r="Y13" s="19" t="str">
        <f>IF($F13="","",VLOOKUP($F13,'Reference Data - Transport fuel'!$C:$O,Y$4,FALSE))</f>
        <v/>
      </c>
      <c r="Z13" s="19" t="str">
        <f>IF($F13="","",VLOOKUP($F13,'Reference Data - Transport fuel'!$C:$O,Z$4,FALSE))</f>
        <v/>
      </c>
      <c r="AA13" s="19" t="str">
        <f>IF($F13="","",VLOOKUP($F13,'Reference Data - Transport fuel'!$C:$O,AA$4,FALSE))</f>
        <v/>
      </c>
      <c r="AB13" s="19" t="str">
        <f>IF($F13="","",VLOOKUP($F13,'Reference Data - Transport fuel'!$C:$O,AB$4,FALSE))</f>
        <v/>
      </c>
      <c r="AC13" s="19"/>
      <c r="AD13" s="19" t="str">
        <f>IF($F13="","",VLOOKUP($F13,'Reference Data - Transport fuel'!$C:$O,AD$4,FALSE))</f>
        <v/>
      </c>
      <c r="AE13" s="19"/>
      <c r="AF13" s="19" t="str">
        <f>IF($F13="","",VLOOKUP($F13,'Reference Data - Transport fuel'!$C:$O,AF$4,FALSE))</f>
        <v/>
      </c>
      <c r="AH13" s="19" t="str">
        <f t="shared" si="2"/>
        <v/>
      </c>
      <c r="AI13" s="19" t="str">
        <f t="shared" si="3"/>
        <v/>
      </c>
      <c r="AJ13" s="19" t="str">
        <f t="shared" si="4"/>
        <v/>
      </c>
      <c r="AK13" s="19" t="str">
        <f t="shared" si="5"/>
        <v/>
      </c>
      <c r="AL13" s="19" t="str">
        <f t="shared" si="6"/>
        <v/>
      </c>
      <c r="AM13" s="19" t="str">
        <f t="shared" si="7"/>
        <v/>
      </c>
      <c r="AN13" s="19" t="str">
        <f t="shared" si="8"/>
        <v/>
      </c>
      <c r="AO13" s="19" t="str">
        <f t="shared" si="9"/>
        <v/>
      </c>
      <c r="AP13" s="19"/>
      <c r="AQ13" s="19" t="str">
        <f t="shared" si="10"/>
        <v/>
      </c>
      <c r="AR13" s="188"/>
      <c r="AS13" s="19" t="str">
        <f t="shared" si="11"/>
        <v/>
      </c>
      <c r="AT13" s="19" t="str">
        <f t="shared" si="12"/>
        <v/>
      </c>
      <c r="AV13" s="201" t="str">
        <f t="shared" si="13"/>
        <v/>
      </c>
      <c r="AY13" s="16" t="e">
        <f>INDEX('Dropdown menus'!$A$1:$D$6,MATCH($M13,'Dropdown menus'!$A$1:$A$6,0),$AY$6)</f>
        <v>#N/A</v>
      </c>
      <c r="BA13" s="19" t="str">
        <f>IF($N13="","",VLOOKUP($N13,'Reference - Logistics Distance'!$C:$O,BA$4,FALSE))</f>
        <v/>
      </c>
      <c r="BB13" s="19" t="str">
        <f>IF($N13="","",VLOOKUP($N13,'Reference - Logistics Distance'!$C:$O,BB$4,FALSE))</f>
        <v/>
      </c>
      <c r="BC13" s="19" t="str">
        <f>IF($N13="","",VLOOKUP($N13,'Reference - Logistics Distance'!$C:$O,BC$4,FALSE))</f>
        <v/>
      </c>
      <c r="BD13" s="19" t="str">
        <f>IF($N13="","",VLOOKUP($N13,'Reference - Logistics Distance'!$C:$O,BD$4,FALSE))</f>
        <v/>
      </c>
      <c r="BE13" s="19" t="str">
        <f>IF($N13="","",VLOOKUP($N13,'Reference - Logistics Distance'!$C:$O,BE$4,FALSE))</f>
        <v/>
      </c>
      <c r="BF13" s="19" t="str">
        <f>IF($N13="","",VLOOKUP($N13,'Reference - Logistics Distance'!$C:$O,BF$4,FALSE))</f>
        <v/>
      </c>
      <c r="BG13" s="19" t="str">
        <f>IF($N13="","",VLOOKUP($N13,'Reference - Logistics Distance'!$C:$O,BG$4,FALSE))</f>
        <v/>
      </c>
      <c r="BH13" s="19" t="str">
        <f>IF($N13="","",VLOOKUP($N13,'Reference - Logistics Distance'!$C:$O,BH$4,FALSE))</f>
        <v/>
      </c>
      <c r="BI13" s="19" t="str">
        <f>IF($N13="","",VLOOKUP($N13,'Reference - Logistics Distance'!$C:$O,BI$4,FALSE))</f>
        <v/>
      </c>
      <c r="BJ13" s="19"/>
      <c r="BK13" s="19" t="str">
        <f>IF($N13="","",VLOOKUP($N13,'Reference - Logistics Distance'!$C:$O,BK$4,FALSE))</f>
        <v/>
      </c>
      <c r="BL13" s="19"/>
      <c r="BM13" s="19" t="str">
        <f>IF($N13="","",VLOOKUP($N13,'Reference - Logistics Distance'!$C:$O,BM$4,FALSE))</f>
        <v/>
      </c>
      <c r="BO13" s="19" t="str">
        <f t="shared" si="14"/>
        <v/>
      </c>
      <c r="BP13" s="19" t="str">
        <f t="shared" si="15"/>
        <v/>
      </c>
      <c r="BQ13" s="19" t="str">
        <f t="shared" si="16"/>
        <v/>
      </c>
      <c r="BR13" s="19" t="str">
        <f t="shared" si="17"/>
        <v/>
      </c>
      <c r="BS13" s="19" t="str">
        <f t="shared" si="18"/>
        <v/>
      </c>
      <c r="BT13" s="19" t="str">
        <f t="shared" si="19"/>
        <v/>
      </c>
      <c r="BU13" s="19" t="str">
        <f t="shared" si="20"/>
        <v/>
      </c>
      <c r="BV13" s="19" t="str">
        <f t="shared" si="21"/>
        <v/>
      </c>
      <c r="BW13" s="19"/>
      <c r="BX13" s="19" t="str">
        <f t="shared" si="22"/>
        <v/>
      </c>
      <c r="BY13" s="188"/>
      <c r="BZ13" s="19" t="str">
        <f t="shared" si="23"/>
        <v/>
      </c>
      <c r="CA13" s="19" t="str">
        <f t="shared" si="24"/>
        <v/>
      </c>
      <c r="CC13" s="201" t="str">
        <f t="shared" si="25"/>
        <v/>
      </c>
    </row>
    <row r="14" spans="1:84">
      <c r="D14" s="34"/>
      <c r="E14" s="146"/>
      <c r="F14" s="146"/>
      <c r="G14" s="151"/>
      <c r="L14" s="34"/>
      <c r="M14" s="146"/>
      <c r="N14" s="146"/>
      <c r="O14" s="151"/>
      <c r="R14" s="16" t="e">
        <f>INDEX('Dropdown menus'!$A$1:$D$6,MATCH($E14,'Dropdown menus'!$A$1:$A$6,0),$R$6)</f>
        <v>#N/A</v>
      </c>
      <c r="T14" s="19" t="str">
        <f>IF($F14="","",VLOOKUP($F14,'Reference Data - Transport fuel'!$C:$O,T$4,FALSE))</f>
        <v/>
      </c>
      <c r="U14" s="19" t="str">
        <f>IF($F14="","",VLOOKUP($F14,'Reference Data - Transport fuel'!$C:$O,U$4,FALSE))</f>
        <v/>
      </c>
      <c r="V14" s="19" t="str">
        <f>IF($F14="","",VLOOKUP($F14,'Reference Data - Transport fuel'!$C:$O,V$4,FALSE))</f>
        <v/>
      </c>
      <c r="W14" s="19" t="str">
        <f>IF($F14="","",VLOOKUP($F14,'Reference Data - Transport fuel'!$C:$O,W$4,FALSE))</f>
        <v/>
      </c>
      <c r="X14" s="19" t="str">
        <f>IF($F14="","",VLOOKUP($F14,'Reference Data - Transport fuel'!$C:$O,X$4,FALSE))</f>
        <v/>
      </c>
      <c r="Y14" s="19" t="str">
        <f>IF($F14="","",VLOOKUP($F14,'Reference Data - Transport fuel'!$C:$O,Y$4,FALSE))</f>
        <v/>
      </c>
      <c r="Z14" s="19" t="str">
        <f>IF($F14="","",VLOOKUP($F14,'Reference Data - Transport fuel'!$C:$O,Z$4,FALSE))</f>
        <v/>
      </c>
      <c r="AA14" s="19" t="str">
        <f>IF($F14="","",VLOOKUP($F14,'Reference Data - Transport fuel'!$C:$O,AA$4,FALSE))</f>
        <v/>
      </c>
      <c r="AB14" s="19" t="str">
        <f>IF($F14="","",VLOOKUP($F14,'Reference Data - Transport fuel'!$C:$O,AB$4,FALSE))</f>
        <v/>
      </c>
      <c r="AC14" s="19"/>
      <c r="AD14" s="19" t="str">
        <f>IF($F14="","",VLOOKUP($F14,'Reference Data - Transport fuel'!$C:$O,AD$4,FALSE))</f>
        <v/>
      </c>
      <c r="AE14" s="19"/>
      <c r="AF14" s="19" t="str">
        <f>IF($F14="","",VLOOKUP($F14,'Reference Data - Transport fuel'!$C:$O,AF$4,FALSE))</f>
        <v/>
      </c>
      <c r="AH14" s="19" t="str">
        <f t="shared" si="2"/>
        <v/>
      </c>
      <c r="AI14" s="19" t="str">
        <f t="shared" si="3"/>
        <v/>
      </c>
      <c r="AJ14" s="19" t="str">
        <f t="shared" si="4"/>
        <v/>
      </c>
      <c r="AK14" s="19" t="str">
        <f t="shared" si="5"/>
        <v/>
      </c>
      <c r="AL14" s="19" t="str">
        <f t="shared" si="6"/>
        <v/>
      </c>
      <c r="AM14" s="19" t="str">
        <f t="shared" si="7"/>
        <v/>
      </c>
      <c r="AN14" s="19" t="str">
        <f t="shared" si="8"/>
        <v/>
      </c>
      <c r="AO14" s="19" t="str">
        <f t="shared" si="9"/>
        <v/>
      </c>
      <c r="AP14" s="19"/>
      <c r="AQ14" s="19" t="str">
        <f t="shared" si="10"/>
        <v/>
      </c>
      <c r="AR14" s="188"/>
      <c r="AS14" s="19" t="str">
        <f t="shared" si="11"/>
        <v/>
      </c>
      <c r="AT14" s="19" t="str">
        <f t="shared" si="12"/>
        <v/>
      </c>
      <c r="AV14" s="201" t="str">
        <f t="shared" si="13"/>
        <v/>
      </c>
      <c r="AY14" s="16" t="e">
        <f>INDEX('Dropdown menus'!$A$1:$D$6,MATCH($M14,'Dropdown menus'!$A$1:$A$6,0),$AY$6)</f>
        <v>#N/A</v>
      </c>
      <c r="BA14" s="19" t="str">
        <f>IF($N14="","",VLOOKUP($N14,'Reference - Logistics Distance'!$C:$O,BA$4,FALSE))</f>
        <v/>
      </c>
      <c r="BB14" s="19" t="str">
        <f>IF($N14="","",VLOOKUP($N14,'Reference - Logistics Distance'!$C:$O,BB$4,FALSE))</f>
        <v/>
      </c>
      <c r="BC14" s="19" t="str">
        <f>IF($N14="","",VLOOKUP($N14,'Reference - Logistics Distance'!$C:$O,BC$4,FALSE))</f>
        <v/>
      </c>
      <c r="BD14" s="19" t="str">
        <f>IF($N14="","",VLOOKUP($N14,'Reference - Logistics Distance'!$C:$O,BD$4,FALSE))</f>
        <v/>
      </c>
      <c r="BE14" s="19" t="str">
        <f>IF($N14="","",VLOOKUP($N14,'Reference - Logistics Distance'!$C:$O,BE$4,FALSE))</f>
        <v/>
      </c>
      <c r="BF14" s="19" t="str">
        <f>IF($N14="","",VLOOKUP($N14,'Reference - Logistics Distance'!$C:$O,BF$4,FALSE))</f>
        <v/>
      </c>
      <c r="BG14" s="19" t="str">
        <f>IF($N14="","",VLOOKUP($N14,'Reference - Logistics Distance'!$C:$O,BG$4,FALSE))</f>
        <v/>
      </c>
      <c r="BH14" s="19" t="str">
        <f>IF($N14="","",VLOOKUP($N14,'Reference - Logistics Distance'!$C:$O,BH$4,FALSE))</f>
        <v/>
      </c>
      <c r="BI14" s="19" t="str">
        <f>IF($N14="","",VLOOKUP($N14,'Reference - Logistics Distance'!$C:$O,BI$4,FALSE))</f>
        <v/>
      </c>
      <c r="BJ14" s="19"/>
      <c r="BK14" s="19" t="str">
        <f>IF($N14="","",VLOOKUP($N14,'Reference - Logistics Distance'!$C:$O,BK$4,FALSE))</f>
        <v/>
      </c>
      <c r="BL14" s="19"/>
      <c r="BM14" s="19" t="str">
        <f>IF($N14="","",VLOOKUP($N14,'Reference - Logistics Distance'!$C:$O,BM$4,FALSE))</f>
        <v/>
      </c>
      <c r="BO14" s="19" t="str">
        <f t="shared" si="14"/>
        <v/>
      </c>
      <c r="BP14" s="19" t="str">
        <f t="shared" si="15"/>
        <v/>
      </c>
      <c r="BQ14" s="19" t="str">
        <f t="shared" si="16"/>
        <v/>
      </c>
      <c r="BR14" s="19" t="str">
        <f t="shared" si="17"/>
        <v/>
      </c>
      <c r="BS14" s="19" t="str">
        <f t="shared" si="18"/>
        <v/>
      </c>
      <c r="BT14" s="19" t="str">
        <f t="shared" si="19"/>
        <v/>
      </c>
      <c r="BU14" s="19" t="str">
        <f t="shared" si="20"/>
        <v/>
      </c>
      <c r="BV14" s="19" t="str">
        <f t="shared" si="21"/>
        <v/>
      </c>
      <c r="BW14" s="19"/>
      <c r="BX14" s="19" t="str">
        <f t="shared" si="22"/>
        <v/>
      </c>
      <c r="BY14" s="188"/>
      <c r="BZ14" s="19" t="str">
        <f t="shared" si="23"/>
        <v/>
      </c>
      <c r="CA14" s="19" t="str">
        <f t="shared" si="24"/>
        <v/>
      </c>
      <c r="CC14" s="201" t="str">
        <f t="shared" si="25"/>
        <v/>
      </c>
    </row>
    <row r="15" spans="1:84">
      <c r="D15" s="34"/>
      <c r="E15" s="146"/>
      <c r="F15" s="146"/>
      <c r="G15" s="151"/>
      <c r="L15" s="34"/>
      <c r="M15" s="146"/>
      <c r="N15" s="146"/>
      <c r="O15" s="151"/>
      <c r="R15" s="16" t="e">
        <f>INDEX('Dropdown menus'!$A$1:$D$6,MATCH($E15,'Dropdown menus'!$A$1:$A$6,0),$R$6)</f>
        <v>#N/A</v>
      </c>
      <c r="T15" s="19" t="str">
        <f>IF($F15="","",VLOOKUP($F15,'Reference Data - Transport fuel'!$C:$O,T$4,FALSE))</f>
        <v/>
      </c>
      <c r="U15" s="19" t="str">
        <f>IF($F15="","",VLOOKUP($F15,'Reference Data - Transport fuel'!$C:$O,U$4,FALSE))</f>
        <v/>
      </c>
      <c r="V15" s="19" t="str">
        <f>IF($F15="","",VLOOKUP($F15,'Reference Data - Transport fuel'!$C:$O,V$4,FALSE))</f>
        <v/>
      </c>
      <c r="W15" s="19" t="str">
        <f>IF($F15="","",VLOOKUP($F15,'Reference Data - Transport fuel'!$C:$O,W$4,FALSE))</f>
        <v/>
      </c>
      <c r="X15" s="19" t="str">
        <f>IF($F15="","",VLOOKUP($F15,'Reference Data - Transport fuel'!$C:$O,X$4,FALSE))</f>
        <v/>
      </c>
      <c r="Y15" s="19" t="str">
        <f>IF($F15="","",VLOOKUP($F15,'Reference Data - Transport fuel'!$C:$O,Y$4,FALSE))</f>
        <v/>
      </c>
      <c r="Z15" s="19" t="str">
        <f>IF($F15="","",VLOOKUP($F15,'Reference Data - Transport fuel'!$C:$O,Z$4,FALSE))</f>
        <v/>
      </c>
      <c r="AA15" s="19" t="str">
        <f>IF($F15="","",VLOOKUP($F15,'Reference Data - Transport fuel'!$C:$O,AA$4,FALSE))</f>
        <v/>
      </c>
      <c r="AB15" s="19" t="str">
        <f>IF($F15="","",VLOOKUP($F15,'Reference Data - Transport fuel'!$C:$O,AB$4,FALSE))</f>
        <v/>
      </c>
      <c r="AC15" s="19"/>
      <c r="AD15" s="19" t="str">
        <f>IF($F15="","",VLOOKUP($F15,'Reference Data - Transport fuel'!$C:$O,AD$4,FALSE))</f>
        <v/>
      </c>
      <c r="AE15" s="19"/>
      <c r="AF15" s="19" t="str">
        <f>IF($F15="","",VLOOKUP($F15,'Reference Data - Transport fuel'!$C:$O,AF$4,FALSE))</f>
        <v/>
      </c>
      <c r="AH15" s="19" t="str">
        <f t="shared" si="2"/>
        <v/>
      </c>
      <c r="AI15" s="19" t="str">
        <f t="shared" si="3"/>
        <v/>
      </c>
      <c r="AJ15" s="19" t="str">
        <f t="shared" si="4"/>
        <v/>
      </c>
      <c r="AK15" s="19" t="str">
        <f t="shared" si="5"/>
        <v/>
      </c>
      <c r="AL15" s="19" t="str">
        <f t="shared" si="6"/>
        <v/>
      </c>
      <c r="AM15" s="19" t="str">
        <f t="shared" si="7"/>
        <v/>
      </c>
      <c r="AN15" s="19" t="str">
        <f t="shared" si="8"/>
        <v/>
      </c>
      <c r="AO15" s="19" t="str">
        <f t="shared" si="9"/>
        <v/>
      </c>
      <c r="AP15" s="19"/>
      <c r="AQ15" s="19" t="str">
        <f t="shared" si="10"/>
        <v/>
      </c>
      <c r="AR15" s="188"/>
      <c r="AS15" s="19" t="str">
        <f t="shared" si="11"/>
        <v/>
      </c>
      <c r="AT15" s="19" t="str">
        <f t="shared" si="12"/>
        <v/>
      </c>
      <c r="AV15" s="201" t="str">
        <f t="shared" si="13"/>
        <v/>
      </c>
      <c r="AY15" s="16" t="e">
        <f>INDEX('Dropdown menus'!$A$1:$D$6,MATCH($M15,'Dropdown menus'!$A$1:$A$6,0),$AY$6)</f>
        <v>#N/A</v>
      </c>
      <c r="BA15" s="19" t="str">
        <f>IF($N15="","",VLOOKUP($N15,'Reference - Logistics Distance'!$C:$O,BA$4,FALSE))</f>
        <v/>
      </c>
      <c r="BB15" s="19" t="str">
        <f>IF($N15="","",VLOOKUP($N15,'Reference - Logistics Distance'!$C:$O,BB$4,FALSE))</f>
        <v/>
      </c>
      <c r="BC15" s="19" t="str">
        <f>IF($N15="","",VLOOKUP($N15,'Reference - Logistics Distance'!$C:$O,BC$4,FALSE))</f>
        <v/>
      </c>
      <c r="BD15" s="19" t="str">
        <f>IF($N15="","",VLOOKUP($N15,'Reference - Logistics Distance'!$C:$O,BD$4,FALSE))</f>
        <v/>
      </c>
      <c r="BE15" s="19" t="str">
        <f>IF($N15="","",VLOOKUP($N15,'Reference - Logistics Distance'!$C:$O,BE$4,FALSE))</f>
        <v/>
      </c>
      <c r="BF15" s="19" t="str">
        <f>IF($N15="","",VLOOKUP($N15,'Reference - Logistics Distance'!$C:$O,BF$4,FALSE))</f>
        <v/>
      </c>
      <c r="BG15" s="19" t="str">
        <f>IF($N15="","",VLOOKUP($N15,'Reference - Logistics Distance'!$C:$O,BG$4,FALSE))</f>
        <v/>
      </c>
      <c r="BH15" s="19" t="str">
        <f>IF($N15="","",VLOOKUP($N15,'Reference - Logistics Distance'!$C:$O,BH$4,FALSE))</f>
        <v/>
      </c>
      <c r="BI15" s="19" t="str">
        <f>IF($N15="","",VLOOKUP($N15,'Reference - Logistics Distance'!$C:$O,BI$4,FALSE))</f>
        <v/>
      </c>
      <c r="BJ15" s="19"/>
      <c r="BK15" s="19" t="str">
        <f>IF($N15="","",VLOOKUP($N15,'Reference - Logistics Distance'!$C:$O,BK$4,FALSE))</f>
        <v/>
      </c>
      <c r="BL15" s="19"/>
      <c r="BM15" s="19" t="str">
        <f>IF($N15="","",VLOOKUP($N15,'Reference - Logistics Distance'!$C:$O,BM$4,FALSE))</f>
        <v/>
      </c>
      <c r="BO15" s="19" t="str">
        <f t="shared" si="14"/>
        <v/>
      </c>
      <c r="BP15" s="19" t="str">
        <f t="shared" si="15"/>
        <v/>
      </c>
      <c r="BQ15" s="19" t="str">
        <f t="shared" si="16"/>
        <v/>
      </c>
      <c r="BR15" s="19" t="str">
        <f t="shared" si="17"/>
        <v/>
      </c>
      <c r="BS15" s="19" t="str">
        <f t="shared" si="18"/>
        <v/>
      </c>
      <c r="BT15" s="19" t="str">
        <f t="shared" si="19"/>
        <v/>
      </c>
      <c r="BU15" s="19" t="str">
        <f t="shared" si="20"/>
        <v/>
      </c>
      <c r="BV15" s="19" t="str">
        <f t="shared" si="21"/>
        <v/>
      </c>
      <c r="BW15" s="19"/>
      <c r="BX15" s="19" t="str">
        <f t="shared" si="22"/>
        <v/>
      </c>
      <c r="BY15" s="188"/>
      <c r="BZ15" s="19" t="str">
        <f t="shared" si="23"/>
        <v/>
      </c>
      <c r="CA15" s="19" t="str">
        <f t="shared" si="24"/>
        <v/>
      </c>
      <c r="CC15" s="201" t="str">
        <f t="shared" si="25"/>
        <v/>
      </c>
    </row>
    <row r="16" spans="1:84">
      <c r="D16" s="34"/>
      <c r="E16" s="146"/>
      <c r="F16" s="146"/>
      <c r="G16" s="151"/>
      <c r="L16" s="34"/>
      <c r="M16" s="146"/>
      <c r="N16" s="146"/>
      <c r="O16" s="151"/>
      <c r="R16" s="16" t="e">
        <f>INDEX('Dropdown menus'!$A$1:$D$6,MATCH($E16,'Dropdown menus'!$A$1:$A$6,0),$R$6)</f>
        <v>#N/A</v>
      </c>
      <c r="T16" s="19" t="str">
        <f>IF($F16="","",VLOOKUP($F16,'Reference Data - Transport fuel'!$C:$O,T$4,FALSE))</f>
        <v/>
      </c>
      <c r="U16" s="19" t="str">
        <f>IF($F16="","",VLOOKUP($F16,'Reference Data - Transport fuel'!$C:$O,U$4,FALSE))</f>
        <v/>
      </c>
      <c r="V16" s="19" t="str">
        <f>IF($F16="","",VLOOKUP($F16,'Reference Data - Transport fuel'!$C:$O,V$4,FALSE))</f>
        <v/>
      </c>
      <c r="W16" s="19" t="str">
        <f>IF($F16="","",VLOOKUP($F16,'Reference Data - Transport fuel'!$C:$O,W$4,FALSE))</f>
        <v/>
      </c>
      <c r="X16" s="19" t="str">
        <f>IF($F16="","",VLOOKUP($F16,'Reference Data - Transport fuel'!$C:$O,X$4,FALSE))</f>
        <v/>
      </c>
      <c r="Y16" s="19" t="str">
        <f>IF($F16="","",VLOOKUP($F16,'Reference Data - Transport fuel'!$C:$O,Y$4,FALSE))</f>
        <v/>
      </c>
      <c r="Z16" s="19" t="str">
        <f>IF($F16="","",VLOOKUP($F16,'Reference Data - Transport fuel'!$C:$O,Z$4,FALSE))</f>
        <v/>
      </c>
      <c r="AA16" s="19" t="str">
        <f>IF($F16="","",VLOOKUP($F16,'Reference Data - Transport fuel'!$C:$O,AA$4,FALSE))</f>
        <v/>
      </c>
      <c r="AB16" s="19" t="str">
        <f>IF($F16="","",VLOOKUP($F16,'Reference Data - Transport fuel'!$C:$O,AB$4,FALSE))</f>
        <v/>
      </c>
      <c r="AC16" s="19"/>
      <c r="AD16" s="19" t="str">
        <f>IF($F16="","",VLOOKUP($F16,'Reference Data - Transport fuel'!$C:$O,AD$4,FALSE))</f>
        <v/>
      </c>
      <c r="AE16" s="19"/>
      <c r="AF16" s="19" t="str">
        <f>IF($F16="","",VLOOKUP($F16,'Reference Data - Transport fuel'!$C:$O,AF$4,FALSE))</f>
        <v/>
      </c>
      <c r="AH16" s="19" t="str">
        <f t="shared" si="2"/>
        <v/>
      </c>
      <c r="AI16" s="19" t="str">
        <f t="shared" si="3"/>
        <v/>
      </c>
      <c r="AJ16" s="19" t="str">
        <f t="shared" si="4"/>
        <v/>
      </c>
      <c r="AK16" s="19" t="str">
        <f t="shared" si="5"/>
        <v/>
      </c>
      <c r="AL16" s="19" t="str">
        <f t="shared" si="6"/>
        <v/>
      </c>
      <c r="AM16" s="19" t="str">
        <f t="shared" si="7"/>
        <v/>
      </c>
      <c r="AN16" s="19" t="str">
        <f t="shared" si="8"/>
        <v/>
      </c>
      <c r="AO16" s="19" t="str">
        <f t="shared" si="9"/>
        <v/>
      </c>
      <c r="AP16" s="19"/>
      <c r="AQ16" s="19" t="str">
        <f t="shared" si="10"/>
        <v/>
      </c>
      <c r="AR16" s="188"/>
      <c r="AS16" s="19" t="str">
        <f t="shared" si="11"/>
        <v/>
      </c>
      <c r="AT16" s="19" t="str">
        <f t="shared" si="12"/>
        <v/>
      </c>
      <c r="AV16" s="201" t="str">
        <f t="shared" si="13"/>
        <v/>
      </c>
      <c r="AY16" s="16" t="e">
        <f>INDEX('Dropdown menus'!$A$1:$D$6,MATCH($M16,'Dropdown menus'!$A$1:$A$6,0),$AY$6)</f>
        <v>#N/A</v>
      </c>
      <c r="BA16" s="19" t="str">
        <f>IF($N16="","",VLOOKUP($N16,'Reference - Logistics Distance'!$C:$O,BA$4,FALSE))</f>
        <v/>
      </c>
      <c r="BB16" s="19" t="str">
        <f>IF($N16="","",VLOOKUP($N16,'Reference - Logistics Distance'!$C:$O,BB$4,FALSE))</f>
        <v/>
      </c>
      <c r="BC16" s="19" t="str">
        <f>IF($N16="","",VLOOKUP($N16,'Reference - Logistics Distance'!$C:$O,BC$4,FALSE))</f>
        <v/>
      </c>
      <c r="BD16" s="19" t="str">
        <f>IF($N16="","",VLOOKUP($N16,'Reference - Logistics Distance'!$C:$O,BD$4,FALSE))</f>
        <v/>
      </c>
      <c r="BE16" s="19" t="str">
        <f>IF($N16="","",VLOOKUP($N16,'Reference - Logistics Distance'!$C:$O,BE$4,FALSE))</f>
        <v/>
      </c>
      <c r="BF16" s="19" t="str">
        <f>IF($N16="","",VLOOKUP($N16,'Reference - Logistics Distance'!$C:$O,BF$4,FALSE))</f>
        <v/>
      </c>
      <c r="BG16" s="19" t="str">
        <f>IF($N16="","",VLOOKUP($N16,'Reference - Logistics Distance'!$C:$O,BG$4,FALSE))</f>
        <v/>
      </c>
      <c r="BH16" s="19" t="str">
        <f>IF($N16="","",VLOOKUP($N16,'Reference - Logistics Distance'!$C:$O,BH$4,FALSE))</f>
        <v/>
      </c>
      <c r="BI16" s="19" t="str">
        <f>IF($N16="","",VLOOKUP($N16,'Reference - Logistics Distance'!$C:$O,BI$4,FALSE))</f>
        <v/>
      </c>
      <c r="BJ16" s="19"/>
      <c r="BK16" s="19" t="str">
        <f>IF($N16="","",VLOOKUP($N16,'Reference - Logistics Distance'!$C:$O,BK$4,FALSE))</f>
        <v/>
      </c>
      <c r="BL16" s="19"/>
      <c r="BM16" s="19" t="str">
        <f>IF($N16="","",VLOOKUP($N16,'Reference - Logistics Distance'!$C:$O,BM$4,FALSE))</f>
        <v/>
      </c>
      <c r="BO16" s="19" t="str">
        <f t="shared" si="14"/>
        <v/>
      </c>
      <c r="BP16" s="19" t="str">
        <f t="shared" si="15"/>
        <v/>
      </c>
      <c r="BQ16" s="19" t="str">
        <f t="shared" si="16"/>
        <v/>
      </c>
      <c r="BR16" s="19" t="str">
        <f t="shared" si="17"/>
        <v/>
      </c>
      <c r="BS16" s="19" t="str">
        <f t="shared" si="18"/>
        <v/>
      </c>
      <c r="BT16" s="19" t="str">
        <f t="shared" si="19"/>
        <v/>
      </c>
      <c r="BU16" s="19" t="str">
        <f t="shared" si="20"/>
        <v/>
      </c>
      <c r="BV16" s="19" t="str">
        <f t="shared" si="21"/>
        <v/>
      </c>
      <c r="BW16" s="19"/>
      <c r="BX16" s="19" t="str">
        <f t="shared" si="22"/>
        <v/>
      </c>
      <c r="BY16" s="188"/>
      <c r="BZ16" s="19" t="str">
        <f t="shared" si="23"/>
        <v/>
      </c>
      <c r="CA16" s="19" t="str">
        <f t="shared" si="24"/>
        <v/>
      </c>
      <c r="CC16" s="201" t="str">
        <f t="shared" si="25"/>
        <v/>
      </c>
    </row>
    <row r="17" spans="4:81">
      <c r="D17" s="34"/>
      <c r="E17" s="146"/>
      <c r="F17" s="146"/>
      <c r="G17" s="151"/>
      <c r="L17" s="34"/>
      <c r="M17" s="146"/>
      <c r="N17" s="146"/>
      <c r="O17" s="151"/>
      <c r="R17" s="16" t="e">
        <f>INDEX('Dropdown menus'!$A$1:$D$6,MATCH($E17,'Dropdown menus'!$A$1:$A$6,0),$R$6)</f>
        <v>#N/A</v>
      </c>
      <c r="T17" s="19" t="str">
        <f>IF($F17="","",VLOOKUP($F17,'Reference Data - Transport fuel'!$C:$O,T$4,FALSE))</f>
        <v/>
      </c>
      <c r="U17" s="19" t="str">
        <f>IF($F17="","",VLOOKUP($F17,'Reference Data - Transport fuel'!$C:$O,U$4,FALSE))</f>
        <v/>
      </c>
      <c r="V17" s="19" t="str">
        <f>IF($F17="","",VLOOKUP($F17,'Reference Data - Transport fuel'!$C:$O,V$4,FALSE))</f>
        <v/>
      </c>
      <c r="W17" s="19" t="str">
        <f>IF($F17="","",VLOOKUP($F17,'Reference Data - Transport fuel'!$C:$O,W$4,FALSE))</f>
        <v/>
      </c>
      <c r="X17" s="19" t="str">
        <f>IF($F17="","",VLOOKUP($F17,'Reference Data - Transport fuel'!$C:$O,X$4,FALSE))</f>
        <v/>
      </c>
      <c r="Y17" s="19" t="str">
        <f>IF($F17="","",VLOOKUP($F17,'Reference Data - Transport fuel'!$C:$O,Y$4,FALSE))</f>
        <v/>
      </c>
      <c r="Z17" s="19" t="str">
        <f>IF($F17="","",VLOOKUP($F17,'Reference Data - Transport fuel'!$C:$O,Z$4,FALSE))</f>
        <v/>
      </c>
      <c r="AA17" s="19" t="str">
        <f>IF($F17="","",VLOOKUP($F17,'Reference Data - Transport fuel'!$C:$O,AA$4,FALSE))</f>
        <v/>
      </c>
      <c r="AB17" s="19" t="str">
        <f>IF($F17="","",VLOOKUP($F17,'Reference Data - Transport fuel'!$C:$O,AB$4,FALSE))</f>
        <v/>
      </c>
      <c r="AC17" s="19"/>
      <c r="AD17" s="19" t="str">
        <f>IF($F17="","",VLOOKUP($F17,'Reference Data - Transport fuel'!$C:$O,AD$4,FALSE))</f>
        <v/>
      </c>
      <c r="AE17" s="19"/>
      <c r="AF17" s="19" t="str">
        <f>IF($F17="","",VLOOKUP($F17,'Reference Data - Transport fuel'!$C:$O,AF$4,FALSE))</f>
        <v/>
      </c>
      <c r="AH17" s="19" t="str">
        <f t="shared" si="2"/>
        <v/>
      </c>
      <c r="AI17" s="19" t="str">
        <f t="shared" si="3"/>
        <v/>
      </c>
      <c r="AJ17" s="19" t="str">
        <f t="shared" si="4"/>
        <v/>
      </c>
      <c r="AK17" s="19" t="str">
        <f t="shared" si="5"/>
        <v/>
      </c>
      <c r="AL17" s="19" t="str">
        <f t="shared" si="6"/>
        <v/>
      </c>
      <c r="AM17" s="19" t="str">
        <f t="shared" si="7"/>
        <v/>
      </c>
      <c r="AN17" s="19" t="str">
        <f t="shared" si="8"/>
        <v/>
      </c>
      <c r="AO17" s="19" t="str">
        <f t="shared" si="9"/>
        <v/>
      </c>
      <c r="AP17" s="19"/>
      <c r="AQ17" s="19" t="str">
        <f t="shared" si="10"/>
        <v/>
      </c>
      <c r="AR17" s="188"/>
      <c r="AS17" s="19" t="str">
        <f t="shared" si="11"/>
        <v/>
      </c>
      <c r="AT17" s="19" t="str">
        <f t="shared" si="12"/>
        <v/>
      </c>
      <c r="AV17" s="201" t="str">
        <f t="shared" si="13"/>
        <v/>
      </c>
      <c r="AY17" s="16" t="e">
        <f>INDEX('Dropdown menus'!$A$1:$D$6,MATCH($M17,'Dropdown menus'!$A$1:$A$6,0),$AY$6)</f>
        <v>#N/A</v>
      </c>
      <c r="BA17" s="19" t="str">
        <f>IF($N17="","",VLOOKUP($N17,'Reference - Logistics Distance'!$C:$O,BA$4,FALSE))</f>
        <v/>
      </c>
      <c r="BB17" s="19" t="str">
        <f>IF($N17="","",VLOOKUP($N17,'Reference - Logistics Distance'!$C:$O,BB$4,FALSE))</f>
        <v/>
      </c>
      <c r="BC17" s="19" t="str">
        <f>IF($N17="","",VLOOKUP($N17,'Reference - Logistics Distance'!$C:$O,BC$4,FALSE))</f>
        <v/>
      </c>
      <c r="BD17" s="19" t="str">
        <f>IF($N17="","",VLOOKUP($N17,'Reference - Logistics Distance'!$C:$O,BD$4,FALSE))</f>
        <v/>
      </c>
      <c r="BE17" s="19" t="str">
        <f>IF($N17="","",VLOOKUP($N17,'Reference - Logistics Distance'!$C:$O,BE$4,FALSE))</f>
        <v/>
      </c>
      <c r="BF17" s="19" t="str">
        <f>IF($N17="","",VLOOKUP($N17,'Reference - Logistics Distance'!$C:$O,BF$4,FALSE))</f>
        <v/>
      </c>
      <c r="BG17" s="19" t="str">
        <f>IF($N17="","",VLOOKUP($N17,'Reference - Logistics Distance'!$C:$O,BG$4,FALSE))</f>
        <v/>
      </c>
      <c r="BH17" s="19" t="str">
        <f>IF($N17="","",VLOOKUP($N17,'Reference - Logistics Distance'!$C:$O,BH$4,FALSE))</f>
        <v/>
      </c>
      <c r="BI17" s="19" t="str">
        <f>IF($N17="","",VLOOKUP($N17,'Reference - Logistics Distance'!$C:$O,BI$4,FALSE))</f>
        <v/>
      </c>
      <c r="BJ17" s="19"/>
      <c r="BK17" s="19" t="str">
        <f>IF($N17="","",VLOOKUP($N17,'Reference - Logistics Distance'!$C:$O,BK$4,FALSE))</f>
        <v/>
      </c>
      <c r="BL17" s="19"/>
      <c r="BM17" s="19" t="str">
        <f>IF($N17="","",VLOOKUP($N17,'Reference - Logistics Distance'!$C:$O,BM$4,FALSE))</f>
        <v/>
      </c>
      <c r="BO17" s="19" t="str">
        <f t="shared" si="14"/>
        <v/>
      </c>
      <c r="BP17" s="19" t="str">
        <f t="shared" si="15"/>
        <v/>
      </c>
      <c r="BQ17" s="19" t="str">
        <f t="shared" si="16"/>
        <v/>
      </c>
      <c r="BR17" s="19" t="str">
        <f t="shared" si="17"/>
        <v/>
      </c>
      <c r="BS17" s="19" t="str">
        <f t="shared" si="18"/>
        <v/>
      </c>
      <c r="BT17" s="19" t="str">
        <f t="shared" si="19"/>
        <v/>
      </c>
      <c r="BU17" s="19" t="str">
        <f t="shared" si="20"/>
        <v/>
      </c>
      <c r="BV17" s="19" t="str">
        <f t="shared" si="21"/>
        <v/>
      </c>
      <c r="BW17" s="19"/>
      <c r="BX17" s="19" t="str">
        <f t="shared" si="22"/>
        <v/>
      </c>
      <c r="BY17" s="188"/>
      <c r="BZ17" s="19" t="str">
        <f t="shared" si="23"/>
        <v/>
      </c>
      <c r="CA17" s="19" t="str">
        <f t="shared" si="24"/>
        <v/>
      </c>
      <c r="CC17" s="201" t="str">
        <f t="shared" si="25"/>
        <v/>
      </c>
    </row>
    <row r="18" spans="4:81">
      <c r="D18" s="34"/>
      <c r="E18" s="146"/>
      <c r="F18" s="146"/>
      <c r="G18" s="151"/>
      <c r="L18" s="34"/>
      <c r="M18" s="146"/>
      <c r="N18" s="146"/>
      <c r="O18" s="151"/>
      <c r="R18" s="16" t="e">
        <f>INDEX('Dropdown menus'!$A$1:$D$6,MATCH($E18,'Dropdown menus'!$A$1:$A$6,0),$R$6)</f>
        <v>#N/A</v>
      </c>
      <c r="T18" s="19" t="str">
        <f>IF($F18="","",VLOOKUP($F18,'Reference Data - Transport fuel'!$C:$O,T$4,FALSE))</f>
        <v/>
      </c>
      <c r="U18" s="19" t="str">
        <f>IF($F18="","",VLOOKUP($F18,'Reference Data - Transport fuel'!$C:$O,U$4,FALSE))</f>
        <v/>
      </c>
      <c r="V18" s="19" t="str">
        <f>IF($F18="","",VLOOKUP($F18,'Reference Data - Transport fuel'!$C:$O,V$4,FALSE))</f>
        <v/>
      </c>
      <c r="W18" s="19" t="str">
        <f>IF($F18="","",VLOOKUP($F18,'Reference Data - Transport fuel'!$C:$O,W$4,FALSE))</f>
        <v/>
      </c>
      <c r="X18" s="19" t="str">
        <f>IF($F18="","",VLOOKUP($F18,'Reference Data - Transport fuel'!$C:$O,X$4,FALSE))</f>
        <v/>
      </c>
      <c r="Y18" s="19" t="str">
        <f>IF($F18="","",VLOOKUP($F18,'Reference Data - Transport fuel'!$C:$O,Y$4,FALSE))</f>
        <v/>
      </c>
      <c r="Z18" s="19" t="str">
        <f>IF($F18="","",VLOOKUP($F18,'Reference Data - Transport fuel'!$C:$O,Z$4,FALSE))</f>
        <v/>
      </c>
      <c r="AA18" s="19" t="str">
        <f>IF($F18="","",VLOOKUP($F18,'Reference Data - Transport fuel'!$C:$O,AA$4,FALSE))</f>
        <v/>
      </c>
      <c r="AB18" s="19" t="str">
        <f>IF($F18="","",VLOOKUP($F18,'Reference Data - Transport fuel'!$C:$O,AB$4,FALSE))</f>
        <v/>
      </c>
      <c r="AC18" s="19"/>
      <c r="AD18" s="19" t="str">
        <f>IF($F18="","",VLOOKUP($F18,'Reference Data - Transport fuel'!$C:$O,AD$4,FALSE))</f>
        <v/>
      </c>
      <c r="AE18" s="19"/>
      <c r="AF18" s="19" t="str">
        <f>IF($F18="","",VLOOKUP($F18,'Reference Data - Transport fuel'!$C:$O,AF$4,FALSE))</f>
        <v/>
      </c>
      <c r="AH18" s="19" t="str">
        <f t="shared" si="2"/>
        <v/>
      </c>
      <c r="AI18" s="19" t="str">
        <f t="shared" si="3"/>
        <v/>
      </c>
      <c r="AJ18" s="19" t="str">
        <f t="shared" si="4"/>
        <v/>
      </c>
      <c r="AK18" s="19" t="str">
        <f t="shared" si="5"/>
        <v/>
      </c>
      <c r="AL18" s="19" t="str">
        <f t="shared" si="6"/>
        <v/>
      </c>
      <c r="AM18" s="19" t="str">
        <f t="shared" si="7"/>
        <v/>
      </c>
      <c r="AN18" s="19" t="str">
        <f t="shared" si="8"/>
        <v/>
      </c>
      <c r="AO18" s="19" t="str">
        <f t="shared" si="9"/>
        <v/>
      </c>
      <c r="AP18" s="19"/>
      <c r="AQ18" s="19" t="str">
        <f t="shared" si="10"/>
        <v/>
      </c>
      <c r="AR18" s="188"/>
      <c r="AS18" s="19" t="str">
        <f t="shared" si="11"/>
        <v/>
      </c>
      <c r="AT18" s="19" t="str">
        <f t="shared" si="12"/>
        <v/>
      </c>
      <c r="AV18" s="201" t="str">
        <f t="shared" si="13"/>
        <v/>
      </c>
      <c r="AY18" s="16" t="e">
        <f>INDEX('Dropdown menus'!$A$1:$D$6,MATCH($M18,'Dropdown menus'!$A$1:$A$6,0),$AY$6)</f>
        <v>#N/A</v>
      </c>
      <c r="BA18" s="19" t="str">
        <f>IF($N18="","",VLOOKUP($N18,'Reference - Logistics Distance'!$C:$O,BA$4,FALSE))</f>
        <v/>
      </c>
      <c r="BB18" s="19" t="str">
        <f>IF($N18="","",VLOOKUP($N18,'Reference - Logistics Distance'!$C:$O,BB$4,FALSE))</f>
        <v/>
      </c>
      <c r="BC18" s="19" t="str">
        <f>IF($N18="","",VLOOKUP($N18,'Reference - Logistics Distance'!$C:$O,BC$4,FALSE))</f>
        <v/>
      </c>
      <c r="BD18" s="19" t="str">
        <f>IF($N18="","",VLOOKUP($N18,'Reference - Logistics Distance'!$C:$O,BD$4,FALSE))</f>
        <v/>
      </c>
      <c r="BE18" s="19" t="str">
        <f>IF($N18="","",VLOOKUP($N18,'Reference - Logistics Distance'!$C:$O,BE$4,FALSE))</f>
        <v/>
      </c>
      <c r="BF18" s="19" t="str">
        <f>IF($N18="","",VLOOKUP($N18,'Reference - Logistics Distance'!$C:$O,BF$4,FALSE))</f>
        <v/>
      </c>
      <c r="BG18" s="19" t="str">
        <f>IF($N18="","",VLOOKUP($N18,'Reference - Logistics Distance'!$C:$O,BG$4,FALSE))</f>
        <v/>
      </c>
      <c r="BH18" s="19" t="str">
        <f>IF($N18="","",VLOOKUP($N18,'Reference - Logistics Distance'!$C:$O,BH$4,FALSE))</f>
        <v/>
      </c>
      <c r="BI18" s="19" t="str">
        <f>IF($N18="","",VLOOKUP($N18,'Reference - Logistics Distance'!$C:$O,BI$4,FALSE))</f>
        <v/>
      </c>
      <c r="BJ18" s="19"/>
      <c r="BK18" s="19" t="str">
        <f>IF($N18="","",VLOOKUP($N18,'Reference - Logistics Distance'!$C:$O,BK$4,FALSE))</f>
        <v/>
      </c>
      <c r="BL18" s="19"/>
      <c r="BM18" s="19" t="str">
        <f>IF($N18="","",VLOOKUP($N18,'Reference - Logistics Distance'!$C:$O,BM$4,FALSE))</f>
        <v/>
      </c>
      <c r="BO18" s="19" t="str">
        <f t="shared" si="14"/>
        <v/>
      </c>
      <c r="BP18" s="19" t="str">
        <f t="shared" si="15"/>
        <v/>
      </c>
      <c r="BQ18" s="19" t="str">
        <f t="shared" si="16"/>
        <v/>
      </c>
      <c r="BR18" s="19" t="str">
        <f t="shared" si="17"/>
        <v/>
      </c>
      <c r="BS18" s="19" t="str">
        <f t="shared" si="18"/>
        <v/>
      </c>
      <c r="BT18" s="19" t="str">
        <f t="shared" si="19"/>
        <v/>
      </c>
      <c r="BU18" s="19" t="str">
        <f t="shared" si="20"/>
        <v/>
      </c>
      <c r="BV18" s="19" t="str">
        <f t="shared" si="21"/>
        <v/>
      </c>
      <c r="BW18" s="19"/>
      <c r="BX18" s="19" t="str">
        <f t="shared" si="22"/>
        <v/>
      </c>
      <c r="BY18" s="188"/>
      <c r="BZ18" s="19" t="str">
        <f t="shared" si="23"/>
        <v/>
      </c>
      <c r="CA18" s="19" t="str">
        <f t="shared" si="24"/>
        <v/>
      </c>
      <c r="CC18" s="201" t="str">
        <f t="shared" si="25"/>
        <v/>
      </c>
    </row>
    <row r="19" spans="4:81">
      <c r="D19" s="34"/>
      <c r="E19" s="146"/>
      <c r="F19" s="146"/>
      <c r="G19" s="151"/>
      <c r="L19" s="34"/>
      <c r="M19" s="146"/>
      <c r="N19" s="146"/>
      <c r="O19" s="151"/>
      <c r="R19" s="16" t="e">
        <f>INDEX('Dropdown menus'!$A$1:$D$6,MATCH($E19,'Dropdown menus'!$A$1:$A$6,0),$R$6)</f>
        <v>#N/A</v>
      </c>
      <c r="T19" s="19" t="str">
        <f>IF($F19="","",VLOOKUP($F19,'Reference Data - Transport fuel'!$C:$O,T$4,FALSE))</f>
        <v/>
      </c>
      <c r="U19" s="19" t="str">
        <f>IF($F19="","",VLOOKUP($F19,'Reference Data - Transport fuel'!$C:$O,U$4,FALSE))</f>
        <v/>
      </c>
      <c r="V19" s="19" t="str">
        <f>IF($F19="","",VLOOKUP($F19,'Reference Data - Transport fuel'!$C:$O,V$4,FALSE))</f>
        <v/>
      </c>
      <c r="W19" s="19" t="str">
        <f>IF($F19="","",VLOOKUP($F19,'Reference Data - Transport fuel'!$C:$O,W$4,FALSE))</f>
        <v/>
      </c>
      <c r="X19" s="19" t="str">
        <f>IF($F19="","",VLOOKUP($F19,'Reference Data - Transport fuel'!$C:$O,X$4,FALSE))</f>
        <v/>
      </c>
      <c r="Y19" s="19" t="str">
        <f>IF($F19="","",VLOOKUP($F19,'Reference Data - Transport fuel'!$C:$O,Y$4,FALSE))</f>
        <v/>
      </c>
      <c r="Z19" s="19" t="str">
        <f>IF($F19="","",VLOOKUP($F19,'Reference Data - Transport fuel'!$C:$O,Z$4,FALSE))</f>
        <v/>
      </c>
      <c r="AA19" s="19" t="str">
        <f>IF($F19="","",VLOOKUP($F19,'Reference Data - Transport fuel'!$C:$O,AA$4,FALSE))</f>
        <v/>
      </c>
      <c r="AB19" s="19" t="str">
        <f>IF($F19="","",VLOOKUP($F19,'Reference Data - Transport fuel'!$C:$O,AB$4,FALSE))</f>
        <v/>
      </c>
      <c r="AC19" s="19"/>
      <c r="AD19" s="19" t="str">
        <f>IF($F19="","",VLOOKUP($F19,'Reference Data - Transport fuel'!$C:$O,AD$4,FALSE))</f>
        <v/>
      </c>
      <c r="AE19" s="19"/>
      <c r="AF19" s="19" t="str">
        <f>IF($F19="","",VLOOKUP($F19,'Reference Data - Transport fuel'!$C:$O,AF$4,FALSE))</f>
        <v/>
      </c>
      <c r="AH19" s="19" t="str">
        <f t="shared" si="2"/>
        <v/>
      </c>
      <c r="AI19" s="19" t="str">
        <f t="shared" si="3"/>
        <v/>
      </c>
      <c r="AJ19" s="19" t="str">
        <f t="shared" si="4"/>
        <v/>
      </c>
      <c r="AK19" s="19" t="str">
        <f t="shared" si="5"/>
        <v/>
      </c>
      <c r="AL19" s="19" t="str">
        <f t="shared" si="6"/>
        <v/>
      </c>
      <c r="AM19" s="19" t="str">
        <f t="shared" si="7"/>
        <v/>
      </c>
      <c r="AN19" s="19" t="str">
        <f t="shared" si="8"/>
        <v/>
      </c>
      <c r="AO19" s="19" t="str">
        <f t="shared" si="9"/>
        <v/>
      </c>
      <c r="AP19" s="19"/>
      <c r="AQ19" s="19" t="str">
        <f t="shared" si="10"/>
        <v/>
      </c>
      <c r="AR19" s="188"/>
      <c r="AS19" s="19" t="str">
        <f t="shared" si="11"/>
        <v/>
      </c>
      <c r="AT19" s="19" t="str">
        <f t="shared" si="12"/>
        <v/>
      </c>
      <c r="AV19" s="201" t="str">
        <f t="shared" si="13"/>
        <v/>
      </c>
      <c r="AY19" s="16" t="e">
        <f>INDEX('Dropdown menus'!$A$1:$D$6,MATCH($M19,'Dropdown menus'!$A$1:$A$6,0),$AY$6)</f>
        <v>#N/A</v>
      </c>
      <c r="BA19" s="19" t="str">
        <f>IF($N19="","",VLOOKUP($N19,'Reference - Logistics Distance'!$C:$O,BA$4,FALSE))</f>
        <v/>
      </c>
      <c r="BB19" s="19" t="str">
        <f>IF($N19="","",VLOOKUP($N19,'Reference - Logistics Distance'!$C:$O,BB$4,FALSE))</f>
        <v/>
      </c>
      <c r="BC19" s="19" t="str">
        <f>IF($N19="","",VLOOKUP($N19,'Reference - Logistics Distance'!$C:$O,BC$4,FALSE))</f>
        <v/>
      </c>
      <c r="BD19" s="19" t="str">
        <f>IF($N19="","",VLOOKUP($N19,'Reference - Logistics Distance'!$C:$O,BD$4,FALSE))</f>
        <v/>
      </c>
      <c r="BE19" s="19" t="str">
        <f>IF($N19="","",VLOOKUP($N19,'Reference - Logistics Distance'!$C:$O,BE$4,FALSE))</f>
        <v/>
      </c>
      <c r="BF19" s="19" t="str">
        <f>IF($N19="","",VLOOKUP($N19,'Reference - Logistics Distance'!$C:$O,BF$4,FALSE))</f>
        <v/>
      </c>
      <c r="BG19" s="19" t="str">
        <f>IF($N19="","",VLOOKUP($N19,'Reference - Logistics Distance'!$C:$O,BG$4,FALSE))</f>
        <v/>
      </c>
      <c r="BH19" s="19" t="str">
        <f>IF($N19="","",VLOOKUP($N19,'Reference - Logistics Distance'!$C:$O,BH$4,FALSE))</f>
        <v/>
      </c>
      <c r="BI19" s="19" t="str">
        <f>IF($N19="","",VLOOKUP($N19,'Reference - Logistics Distance'!$C:$O,BI$4,FALSE))</f>
        <v/>
      </c>
      <c r="BJ19" s="19"/>
      <c r="BK19" s="19" t="str">
        <f>IF($N19="","",VLOOKUP($N19,'Reference - Logistics Distance'!$C:$O,BK$4,FALSE))</f>
        <v/>
      </c>
      <c r="BL19" s="19"/>
      <c r="BM19" s="19" t="str">
        <f>IF($N19="","",VLOOKUP($N19,'Reference - Logistics Distance'!$C:$O,BM$4,FALSE))</f>
        <v/>
      </c>
      <c r="BO19" s="19" t="str">
        <f t="shared" si="14"/>
        <v/>
      </c>
      <c r="BP19" s="19" t="str">
        <f t="shared" si="15"/>
        <v/>
      </c>
      <c r="BQ19" s="19" t="str">
        <f t="shared" si="16"/>
        <v/>
      </c>
      <c r="BR19" s="19" t="str">
        <f t="shared" si="17"/>
        <v/>
      </c>
      <c r="BS19" s="19" t="str">
        <f t="shared" si="18"/>
        <v/>
      </c>
      <c r="BT19" s="19" t="str">
        <f t="shared" si="19"/>
        <v/>
      </c>
      <c r="BU19" s="19" t="str">
        <f t="shared" si="20"/>
        <v/>
      </c>
      <c r="BV19" s="19" t="str">
        <f t="shared" si="21"/>
        <v/>
      </c>
      <c r="BW19" s="19"/>
      <c r="BX19" s="19" t="str">
        <f t="shared" si="22"/>
        <v/>
      </c>
      <c r="BY19" s="188"/>
      <c r="BZ19" s="19" t="str">
        <f t="shared" si="23"/>
        <v/>
      </c>
      <c r="CA19" s="19" t="str">
        <f t="shared" si="24"/>
        <v/>
      </c>
      <c r="CC19" s="201" t="str">
        <f t="shared" si="25"/>
        <v/>
      </c>
    </row>
    <row r="20" spans="4:81">
      <c r="D20" s="34"/>
      <c r="E20" s="146"/>
      <c r="F20" s="146"/>
      <c r="G20" s="151"/>
      <c r="L20" s="34"/>
      <c r="M20" s="146"/>
      <c r="N20" s="146"/>
      <c r="O20" s="151"/>
      <c r="R20" s="16" t="e">
        <f>INDEX('Dropdown menus'!$A$1:$D$6,MATCH($E20,'Dropdown menus'!$A$1:$A$6,0),$R$6)</f>
        <v>#N/A</v>
      </c>
      <c r="T20" s="19" t="str">
        <f>IF($F20="","",VLOOKUP($F20,'Reference Data - Transport fuel'!$C:$O,T$4,FALSE))</f>
        <v/>
      </c>
      <c r="U20" s="19" t="str">
        <f>IF($F20="","",VLOOKUP($F20,'Reference Data - Transport fuel'!$C:$O,U$4,FALSE))</f>
        <v/>
      </c>
      <c r="V20" s="19" t="str">
        <f>IF($F20="","",VLOOKUP($F20,'Reference Data - Transport fuel'!$C:$O,V$4,FALSE))</f>
        <v/>
      </c>
      <c r="W20" s="19" t="str">
        <f>IF($F20="","",VLOOKUP($F20,'Reference Data - Transport fuel'!$C:$O,W$4,FALSE))</f>
        <v/>
      </c>
      <c r="X20" s="19" t="str">
        <f>IF($F20="","",VLOOKUP($F20,'Reference Data - Transport fuel'!$C:$O,X$4,FALSE))</f>
        <v/>
      </c>
      <c r="Y20" s="19" t="str">
        <f>IF($F20="","",VLOOKUP($F20,'Reference Data - Transport fuel'!$C:$O,Y$4,FALSE))</f>
        <v/>
      </c>
      <c r="Z20" s="19" t="str">
        <f>IF($F20="","",VLOOKUP($F20,'Reference Data - Transport fuel'!$C:$O,Z$4,FALSE))</f>
        <v/>
      </c>
      <c r="AA20" s="19" t="str">
        <f>IF($F20="","",VLOOKUP($F20,'Reference Data - Transport fuel'!$C:$O,AA$4,FALSE))</f>
        <v/>
      </c>
      <c r="AB20" s="19" t="str">
        <f>IF($F20="","",VLOOKUP($F20,'Reference Data - Transport fuel'!$C:$O,AB$4,FALSE))</f>
        <v/>
      </c>
      <c r="AC20" s="19"/>
      <c r="AD20" s="19" t="str">
        <f>IF($F20="","",VLOOKUP($F20,'Reference Data - Transport fuel'!$C:$O,AD$4,FALSE))</f>
        <v/>
      </c>
      <c r="AE20" s="19"/>
      <c r="AF20" s="19" t="str">
        <f>IF($F20="","",VLOOKUP($F20,'Reference Data - Transport fuel'!$C:$O,AF$4,FALSE))</f>
        <v/>
      </c>
      <c r="AH20" s="19" t="str">
        <f t="shared" si="2"/>
        <v/>
      </c>
      <c r="AI20" s="19" t="str">
        <f t="shared" si="3"/>
        <v/>
      </c>
      <c r="AJ20" s="19" t="str">
        <f t="shared" si="4"/>
        <v/>
      </c>
      <c r="AK20" s="19" t="str">
        <f t="shared" si="5"/>
        <v/>
      </c>
      <c r="AL20" s="19" t="str">
        <f t="shared" si="6"/>
        <v/>
      </c>
      <c r="AM20" s="19" t="str">
        <f t="shared" si="7"/>
        <v/>
      </c>
      <c r="AN20" s="19" t="str">
        <f t="shared" si="8"/>
        <v/>
      </c>
      <c r="AO20" s="19" t="str">
        <f t="shared" si="9"/>
        <v/>
      </c>
      <c r="AP20" s="19"/>
      <c r="AQ20" s="19" t="str">
        <f t="shared" si="10"/>
        <v/>
      </c>
      <c r="AR20" s="188"/>
      <c r="AS20" s="19" t="str">
        <f t="shared" si="11"/>
        <v/>
      </c>
      <c r="AT20" s="19" t="str">
        <f t="shared" si="12"/>
        <v/>
      </c>
      <c r="AV20" s="201" t="str">
        <f t="shared" si="13"/>
        <v/>
      </c>
      <c r="AY20" s="16" t="e">
        <f>INDEX('Dropdown menus'!$A$1:$D$6,MATCH($M20,'Dropdown menus'!$A$1:$A$6,0),$AY$6)</f>
        <v>#N/A</v>
      </c>
      <c r="BA20" s="19" t="str">
        <f>IF($N20="","",VLOOKUP($N20,'Reference - Logistics Distance'!$C:$O,BA$4,FALSE))</f>
        <v/>
      </c>
      <c r="BB20" s="19" t="str">
        <f>IF($N20="","",VLOOKUP($N20,'Reference - Logistics Distance'!$C:$O,BB$4,FALSE))</f>
        <v/>
      </c>
      <c r="BC20" s="19" t="str">
        <f>IF($N20="","",VLOOKUP($N20,'Reference - Logistics Distance'!$C:$O,BC$4,FALSE))</f>
        <v/>
      </c>
      <c r="BD20" s="19" t="str">
        <f>IF($N20="","",VLOOKUP($N20,'Reference - Logistics Distance'!$C:$O,BD$4,FALSE))</f>
        <v/>
      </c>
      <c r="BE20" s="19" t="str">
        <f>IF($N20="","",VLOOKUP($N20,'Reference - Logistics Distance'!$C:$O,BE$4,FALSE))</f>
        <v/>
      </c>
      <c r="BF20" s="19" t="str">
        <f>IF($N20="","",VLOOKUP($N20,'Reference - Logistics Distance'!$C:$O,BF$4,FALSE))</f>
        <v/>
      </c>
      <c r="BG20" s="19" t="str">
        <f>IF($N20="","",VLOOKUP($N20,'Reference - Logistics Distance'!$C:$O,BG$4,FALSE))</f>
        <v/>
      </c>
      <c r="BH20" s="19" t="str">
        <f>IF($N20="","",VLOOKUP($N20,'Reference - Logistics Distance'!$C:$O,BH$4,FALSE))</f>
        <v/>
      </c>
      <c r="BI20" s="19" t="str">
        <f>IF($N20="","",VLOOKUP($N20,'Reference - Logistics Distance'!$C:$O,BI$4,FALSE))</f>
        <v/>
      </c>
      <c r="BJ20" s="19"/>
      <c r="BK20" s="19" t="str">
        <f>IF($N20="","",VLOOKUP($N20,'Reference - Logistics Distance'!$C:$O,BK$4,FALSE))</f>
        <v/>
      </c>
      <c r="BL20" s="19"/>
      <c r="BM20" s="19" t="str">
        <f>IF($N20="","",VLOOKUP($N20,'Reference - Logistics Distance'!$C:$O,BM$4,FALSE))</f>
        <v/>
      </c>
      <c r="BO20" s="19" t="str">
        <f t="shared" si="14"/>
        <v/>
      </c>
      <c r="BP20" s="19" t="str">
        <f t="shared" si="15"/>
        <v/>
      </c>
      <c r="BQ20" s="19" t="str">
        <f t="shared" si="16"/>
        <v/>
      </c>
      <c r="BR20" s="19" t="str">
        <f t="shared" si="17"/>
        <v/>
      </c>
      <c r="BS20" s="19" t="str">
        <f t="shared" si="18"/>
        <v/>
      </c>
      <c r="BT20" s="19" t="str">
        <f t="shared" si="19"/>
        <v/>
      </c>
      <c r="BU20" s="19" t="str">
        <f t="shared" si="20"/>
        <v/>
      </c>
      <c r="BV20" s="19" t="str">
        <f t="shared" si="21"/>
        <v/>
      </c>
      <c r="BW20" s="19"/>
      <c r="BX20" s="19" t="str">
        <f t="shared" si="22"/>
        <v/>
      </c>
      <c r="BY20" s="188"/>
      <c r="BZ20" s="19" t="str">
        <f t="shared" si="23"/>
        <v/>
      </c>
      <c r="CA20" s="19" t="str">
        <f t="shared" si="24"/>
        <v/>
      </c>
      <c r="CC20" s="201" t="str">
        <f t="shared" si="25"/>
        <v/>
      </c>
    </row>
    <row r="21" spans="4:81">
      <c r="D21" s="34"/>
      <c r="E21" s="146"/>
      <c r="F21" s="146"/>
      <c r="G21" s="151"/>
      <c r="L21" s="34"/>
      <c r="M21" s="146"/>
      <c r="N21" s="146"/>
      <c r="O21" s="151"/>
      <c r="R21" s="16" t="e">
        <f>INDEX('Dropdown menus'!$A$1:$D$6,MATCH($E21,'Dropdown menus'!$A$1:$A$6,0),$R$6)</f>
        <v>#N/A</v>
      </c>
      <c r="T21" s="19" t="str">
        <f>IF($F21="","",VLOOKUP($F21,'Reference Data - Transport fuel'!$C:$O,T$4,FALSE))</f>
        <v/>
      </c>
      <c r="U21" s="19" t="str">
        <f>IF($F21="","",VLOOKUP($F21,'Reference Data - Transport fuel'!$C:$O,U$4,FALSE))</f>
        <v/>
      </c>
      <c r="V21" s="19" t="str">
        <f>IF($F21="","",VLOOKUP($F21,'Reference Data - Transport fuel'!$C:$O,V$4,FALSE))</f>
        <v/>
      </c>
      <c r="W21" s="19" t="str">
        <f>IF($F21="","",VLOOKUP($F21,'Reference Data - Transport fuel'!$C:$O,W$4,FALSE))</f>
        <v/>
      </c>
      <c r="X21" s="19" t="str">
        <f>IF($F21="","",VLOOKUP($F21,'Reference Data - Transport fuel'!$C:$O,X$4,FALSE))</f>
        <v/>
      </c>
      <c r="Y21" s="19" t="str">
        <f>IF($F21="","",VLOOKUP($F21,'Reference Data - Transport fuel'!$C:$O,Y$4,FALSE))</f>
        <v/>
      </c>
      <c r="Z21" s="19" t="str">
        <f>IF($F21="","",VLOOKUP($F21,'Reference Data - Transport fuel'!$C:$O,Z$4,FALSE))</f>
        <v/>
      </c>
      <c r="AA21" s="19" t="str">
        <f>IF($F21="","",VLOOKUP($F21,'Reference Data - Transport fuel'!$C:$O,AA$4,FALSE))</f>
        <v/>
      </c>
      <c r="AB21" s="19" t="str">
        <f>IF($F21="","",VLOOKUP($F21,'Reference Data - Transport fuel'!$C:$O,AB$4,FALSE))</f>
        <v/>
      </c>
      <c r="AC21" s="19"/>
      <c r="AD21" s="19" t="str">
        <f>IF($F21="","",VLOOKUP($F21,'Reference Data - Transport fuel'!$C:$O,AD$4,FALSE))</f>
        <v/>
      </c>
      <c r="AE21" s="19"/>
      <c r="AF21" s="19" t="str">
        <f>IF($F21="","",VLOOKUP($F21,'Reference Data - Transport fuel'!$C:$O,AF$4,FALSE))</f>
        <v/>
      </c>
      <c r="AH21" s="19" t="str">
        <f t="shared" si="2"/>
        <v/>
      </c>
      <c r="AI21" s="19" t="str">
        <f t="shared" si="3"/>
        <v/>
      </c>
      <c r="AJ21" s="19" t="str">
        <f t="shared" si="4"/>
        <v/>
      </c>
      <c r="AK21" s="19" t="str">
        <f t="shared" si="5"/>
        <v/>
      </c>
      <c r="AL21" s="19" t="str">
        <f t="shared" si="6"/>
        <v/>
      </c>
      <c r="AM21" s="19" t="str">
        <f t="shared" si="7"/>
        <v/>
      </c>
      <c r="AN21" s="19" t="str">
        <f t="shared" si="8"/>
        <v/>
      </c>
      <c r="AO21" s="19" t="str">
        <f t="shared" si="9"/>
        <v/>
      </c>
      <c r="AP21" s="19"/>
      <c r="AQ21" s="19" t="str">
        <f t="shared" si="10"/>
        <v/>
      </c>
      <c r="AR21" s="188"/>
      <c r="AS21" s="19" t="str">
        <f t="shared" si="11"/>
        <v/>
      </c>
      <c r="AT21" s="19" t="str">
        <f t="shared" si="12"/>
        <v/>
      </c>
      <c r="AV21" s="201" t="str">
        <f t="shared" si="13"/>
        <v/>
      </c>
      <c r="AY21" s="16" t="e">
        <f>INDEX('Dropdown menus'!$A$1:$D$6,MATCH($M21,'Dropdown menus'!$A$1:$A$6,0),$AY$6)</f>
        <v>#N/A</v>
      </c>
      <c r="BA21" s="19" t="str">
        <f>IF($N21="","",VLOOKUP($N21,'Reference - Logistics Distance'!$C:$O,BA$4,FALSE))</f>
        <v/>
      </c>
      <c r="BB21" s="19" t="str">
        <f>IF($N21="","",VLOOKUP($N21,'Reference - Logistics Distance'!$C:$O,BB$4,FALSE))</f>
        <v/>
      </c>
      <c r="BC21" s="19" t="str">
        <f>IF($N21="","",VLOOKUP($N21,'Reference - Logistics Distance'!$C:$O,BC$4,FALSE))</f>
        <v/>
      </c>
      <c r="BD21" s="19" t="str">
        <f>IF($N21="","",VLOOKUP($N21,'Reference - Logistics Distance'!$C:$O,BD$4,FALSE))</f>
        <v/>
      </c>
      <c r="BE21" s="19" t="str">
        <f>IF($N21="","",VLOOKUP($N21,'Reference - Logistics Distance'!$C:$O,BE$4,FALSE))</f>
        <v/>
      </c>
      <c r="BF21" s="19" t="str">
        <f>IF($N21="","",VLOOKUP($N21,'Reference - Logistics Distance'!$C:$O,BF$4,FALSE))</f>
        <v/>
      </c>
      <c r="BG21" s="19" t="str">
        <f>IF($N21="","",VLOOKUP($N21,'Reference - Logistics Distance'!$C:$O,BG$4,FALSE))</f>
        <v/>
      </c>
      <c r="BH21" s="19" t="str">
        <f>IF($N21="","",VLOOKUP($N21,'Reference - Logistics Distance'!$C:$O,BH$4,FALSE))</f>
        <v/>
      </c>
      <c r="BI21" s="19" t="str">
        <f>IF($N21="","",VLOOKUP($N21,'Reference - Logistics Distance'!$C:$O,BI$4,FALSE))</f>
        <v/>
      </c>
      <c r="BJ21" s="19"/>
      <c r="BK21" s="19" t="str">
        <f>IF($N21="","",VLOOKUP($N21,'Reference - Logistics Distance'!$C:$O,BK$4,FALSE))</f>
        <v/>
      </c>
      <c r="BL21" s="19"/>
      <c r="BM21" s="19" t="str">
        <f>IF($N21="","",VLOOKUP($N21,'Reference - Logistics Distance'!$C:$O,BM$4,FALSE))</f>
        <v/>
      </c>
      <c r="BO21" s="19" t="str">
        <f t="shared" si="14"/>
        <v/>
      </c>
      <c r="BP21" s="19" t="str">
        <f t="shared" si="15"/>
        <v/>
      </c>
      <c r="BQ21" s="19" t="str">
        <f t="shared" si="16"/>
        <v/>
      </c>
      <c r="BR21" s="19" t="str">
        <f t="shared" si="17"/>
        <v/>
      </c>
      <c r="BS21" s="19" t="str">
        <f t="shared" si="18"/>
        <v/>
      </c>
      <c r="BT21" s="19" t="str">
        <f t="shared" si="19"/>
        <v/>
      </c>
      <c r="BU21" s="19" t="str">
        <f t="shared" si="20"/>
        <v/>
      </c>
      <c r="BV21" s="19" t="str">
        <f t="shared" si="21"/>
        <v/>
      </c>
      <c r="BW21" s="19"/>
      <c r="BX21" s="19" t="str">
        <f t="shared" si="22"/>
        <v/>
      </c>
      <c r="BY21" s="188"/>
      <c r="BZ21" s="19" t="str">
        <f t="shared" si="23"/>
        <v/>
      </c>
      <c r="CA21" s="19" t="str">
        <f t="shared" si="24"/>
        <v/>
      </c>
      <c r="CC21" s="201" t="str">
        <f t="shared" si="25"/>
        <v/>
      </c>
    </row>
    <row r="22" spans="4:81">
      <c r="D22" s="34"/>
      <c r="E22" s="146"/>
      <c r="F22" s="146"/>
      <c r="G22" s="151"/>
      <c r="L22" s="34"/>
      <c r="M22" s="146"/>
      <c r="N22" s="146"/>
      <c r="O22" s="151"/>
      <c r="R22" s="16" t="e">
        <f>INDEX('Dropdown menus'!$A$1:$D$6,MATCH($E22,'Dropdown menus'!$A$1:$A$6,0),$R$6)</f>
        <v>#N/A</v>
      </c>
      <c r="T22" s="19" t="str">
        <f>IF($F22="","",VLOOKUP($F22,'Reference Data - Transport fuel'!$C:$O,T$4,FALSE))</f>
        <v/>
      </c>
      <c r="U22" s="19" t="str">
        <f>IF($F22="","",VLOOKUP($F22,'Reference Data - Transport fuel'!$C:$O,U$4,FALSE))</f>
        <v/>
      </c>
      <c r="V22" s="19" t="str">
        <f>IF($F22="","",VLOOKUP($F22,'Reference Data - Transport fuel'!$C:$O,V$4,FALSE))</f>
        <v/>
      </c>
      <c r="W22" s="19" t="str">
        <f>IF($F22="","",VLOOKUP($F22,'Reference Data - Transport fuel'!$C:$O,W$4,FALSE))</f>
        <v/>
      </c>
      <c r="X22" s="19" t="str">
        <f>IF($F22="","",VLOOKUP($F22,'Reference Data - Transport fuel'!$C:$O,X$4,FALSE))</f>
        <v/>
      </c>
      <c r="Y22" s="19" t="str">
        <f>IF($F22="","",VLOOKUP($F22,'Reference Data - Transport fuel'!$C:$O,Y$4,FALSE))</f>
        <v/>
      </c>
      <c r="Z22" s="19" t="str">
        <f>IF($F22="","",VLOOKUP($F22,'Reference Data - Transport fuel'!$C:$O,Z$4,FALSE))</f>
        <v/>
      </c>
      <c r="AA22" s="19" t="str">
        <f>IF($F22="","",VLOOKUP($F22,'Reference Data - Transport fuel'!$C:$O,AA$4,FALSE))</f>
        <v/>
      </c>
      <c r="AB22" s="19" t="str">
        <f>IF($F22="","",VLOOKUP($F22,'Reference Data - Transport fuel'!$C:$O,AB$4,FALSE))</f>
        <v/>
      </c>
      <c r="AC22" s="19"/>
      <c r="AD22" s="19" t="str">
        <f>IF($F22="","",VLOOKUP($F22,'Reference Data - Transport fuel'!$C:$O,AD$4,FALSE))</f>
        <v/>
      </c>
      <c r="AE22" s="19"/>
      <c r="AF22" s="19" t="str">
        <f>IF($F22="","",VLOOKUP($F22,'Reference Data - Transport fuel'!$C:$O,AF$4,FALSE))</f>
        <v/>
      </c>
      <c r="AH22" s="19" t="str">
        <f t="shared" si="2"/>
        <v/>
      </c>
      <c r="AI22" s="19" t="str">
        <f t="shared" si="3"/>
        <v/>
      </c>
      <c r="AJ22" s="19" t="str">
        <f t="shared" si="4"/>
        <v/>
      </c>
      <c r="AK22" s="19" t="str">
        <f t="shared" si="5"/>
        <v/>
      </c>
      <c r="AL22" s="19" t="str">
        <f t="shared" si="6"/>
        <v/>
      </c>
      <c r="AM22" s="19" t="str">
        <f t="shared" si="7"/>
        <v/>
      </c>
      <c r="AN22" s="19" t="str">
        <f t="shared" si="8"/>
        <v/>
      </c>
      <c r="AO22" s="19" t="str">
        <f t="shared" si="9"/>
        <v/>
      </c>
      <c r="AP22" s="19"/>
      <c r="AQ22" s="19" t="str">
        <f t="shared" si="10"/>
        <v/>
      </c>
      <c r="AR22" s="188"/>
      <c r="AS22" s="19" t="str">
        <f t="shared" si="11"/>
        <v/>
      </c>
      <c r="AT22" s="19" t="str">
        <f t="shared" si="12"/>
        <v/>
      </c>
      <c r="AV22" s="201" t="str">
        <f t="shared" si="13"/>
        <v/>
      </c>
      <c r="AY22" s="16" t="e">
        <f>INDEX('Dropdown menus'!$A$1:$D$6,MATCH($M22,'Dropdown menus'!$A$1:$A$6,0),$AY$6)</f>
        <v>#N/A</v>
      </c>
      <c r="BA22" s="19" t="str">
        <f>IF($N22="","",VLOOKUP($N22,'Reference - Logistics Distance'!$C:$O,BA$4,FALSE))</f>
        <v/>
      </c>
      <c r="BB22" s="19" t="str">
        <f>IF($N22="","",VLOOKUP($N22,'Reference - Logistics Distance'!$C:$O,BB$4,FALSE))</f>
        <v/>
      </c>
      <c r="BC22" s="19" t="str">
        <f>IF($N22="","",VLOOKUP($N22,'Reference - Logistics Distance'!$C:$O,BC$4,FALSE))</f>
        <v/>
      </c>
      <c r="BD22" s="19" t="str">
        <f>IF($N22="","",VLOOKUP($N22,'Reference - Logistics Distance'!$C:$O,BD$4,FALSE))</f>
        <v/>
      </c>
      <c r="BE22" s="19" t="str">
        <f>IF($N22="","",VLOOKUP($N22,'Reference - Logistics Distance'!$C:$O,BE$4,FALSE))</f>
        <v/>
      </c>
      <c r="BF22" s="19" t="str">
        <f>IF($N22="","",VLOOKUP($N22,'Reference - Logistics Distance'!$C:$O,BF$4,FALSE))</f>
        <v/>
      </c>
      <c r="BG22" s="19" t="str">
        <f>IF($N22="","",VLOOKUP($N22,'Reference - Logistics Distance'!$C:$O,BG$4,FALSE))</f>
        <v/>
      </c>
      <c r="BH22" s="19" t="str">
        <f>IF($N22="","",VLOOKUP($N22,'Reference - Logistics Distance'!$C:$O,BH$4,FALSE))</f>
        <v/>
      </c>
      <c r="BI22" s="19" t="str">
        <f>IF($N22="","",VLOOKUP($N22,'Reference - Logistics Distance'!$C:$O,BI$4,FALSE))</f>
        <v/>
      </c>
      <c r="BJ22" s="19"/>
      <c r="BK22" s="19" t="str">
        <f>IF($N22="","",VLOOKUP($N22,'Reference - Logistics Distance'!$C:$O,BK$4,FALSE))</f>
        <v/>
      </c>
      <c r="BL22" s="19"/>
      <c r="BM22" s="19" t="str">
        <f>IF($N22="","",VLOOKUP($N22,'Reference - Logistics Distance'!$C:$O,BM$4,FALSE))</f>
        <v/>
      </c>
      <c r="BO22" s="19" t="str">
        <f t="shared" si="14"/>
        <v/>
      </c>
      <c r="BP22" s="19" t="str">
        <f t="shared" si="15"/>
        <v/>
      </c>
      <c r="BQ22" s="19" t="str">
        <f t="shared" si="16"/>
        <v/>
      </c>
      <c r="BR22" s="19" t="str">
        <f t="shared" si="17"/>
        <v/>
      </c>
      <c r="BS22" s="19" t="str">
        <f t="shared" si="18"/>
        <v/>
      </c>
      <c r="BT22" s="19" t="str">
        <f t="shared" si="19"/>
        <v/>
      </c>
      <c r="BU22" s="19" t="str">
        <f t="shared" si="20"/>
        <v/>
      </c>
      <c r="BV22" s="19" t="str">
        <f t="shared" si="21"/>
        <v/>
      </c>
      <c r="BW22" s="19"/>
      <c r="BX22" s="19" t="str">
        <f t="shared" si="22"/>
        <v/>
      </c>
      <c r="BY22" s="188"/>
      <c r="BZ22" s="19" t="str">
        <f t="shared" si="23"/>
        <v/>
      </c>
      <c r="CA22" s="19" t="str">
        <f t="shared" si="24"/>
        <v/>
      </c>
      <c r="CC22" s="201" t="str">
        <f t="shared" si="25"/>
        <v/>
      </c>
    </row>
    <row r="23" spans="4:81">
      <c r="D23" s="34"/>
      <c r="E23" s="146"/>
      <c r="F23" s="146"/>
      <c r="G23" s="151"/>
      <c r="L23" s="34"/>
      <c r="M23" s="146"/>
      <c r="N23" s="146"/>
      <c r="O23" s="151"/>
      <c r="R23" s="16" t="e">
        <f>INDEX('Dropdown menus'!$A$1:$D$6,MATCH($E23,'Dropdown menus'!$A$1:$A$6,0),$R$6)</f>
        <v>#N/A</v>
      </c>
      <c r="T23" s="19" t="str">
        <f>IF($F23="","",VLOOKUP($F23,'Reference Data - Transport fuel'!$C:$O,T$4,FALSE))</f>
        <v/>
      </c>
      <c r="U23" s="19" t="str">
        <f>IF($F23="","",VLOOKUP($F23,'Reference Data - Transport fuel'!$C:$O,U$4,FALSE))</f>
        <v/>
      </c>
      <c r="V23" s="19" t="str">
        <f>IF($F23="","",VLOOKUP($F23,'Reference Data - Transport fuel'!$C:$O,V$4,FALSE))</f>
        <v/>
      </c>
      <c r="W23" s="19" t="str">
        <f>IF($F23="","",VLOOKUP($F23,'Reference Data - Transport fuel'!$C:$O,W$4,FALSE))</f>
        <v/>
      </c>
      <c r="X23" s="19" t="str">
        <f>IF($F23="","",VLOOKUP($F23,'Reference Data - Transport fuel'!$C:$O,X$4,FALSE))</f>
        <v/>
      </c>
      <c r="Y23" s="19" t="str">
        <f>IF($F23="","",VLOOKUP($F23,'Reference Data - Transport fuel'!$C:$O,Y$4,FALSE))</f>
        <v/>
      </c>
      <c r="Z23" s="19" t="str">
        <f>IF($F23="","",VLOOKUP($F23,'Reference Data - Transport fuel'!$C:$O,Z$4,FALSE))</f>
        <v/>
      </c>
      <c r="AA23" s="19" t="str">
        <f>IF($F23="","",VLOOKUP($F23,'Reference Data - Transport fuel'!$C:$O,AA$4,FALSE))</f>
        <v/>
      </c>
      <c r="AB23" s="19" t="str">
        <f>IF($F23="","",VLOOKUP($F23,'Reference Data - Transport fuel'!$C:$O,AB$4,FALSE))</f>
        <v/>
      </c>
      <c r="AC23" s="19"/>
      <c r="AD23" s="19" t="str">
        <f>IF($F23="","",VLOOKUP($F23,'Reference Data - Transport fuel'!$C:$O,AD$4,FALSE))</f>
        <v/>
      </c>
      <c r="AE23" s="19"/>
      <c r="AF23" s="19" t="str">
        <f>IF($F23="","",VLOOKUP($F23,'Reference Data - Transport fuel'!$C:$O,AF$4,FALSE))</f>
        <v/>
      </c>
      <c r="AH23" s="19" t="str">
        <f t="shared" si="2"/>
        <v/>
      </c>
      <c r="AI23" s="19" t="str">
        <f t="shared" si="3"/>
        <v/>
      </c>
      <c r="AJ23" s="19" t="str">
        <f t="shared" si="4"/>
        <v/>
      </c>
      <c r="AK23" s="19" t="str">
        <f t="shared" si="5"/>
        <v/>
      </c>
      <c r="AL23" s="19" t="str">
        <f t="shared" si="6"/>
        <v/>
      </c>
      <c r="AM23" s="19" t="str">
        <f t="shared" si="7"/>
        <v/>
      </c>
      <c r="AN23" s="19" t="str">
        <f t="shared" si="8"/>
        <v/>
      </c>
      <c r="AO23" s="19" t="str">
        <f t="shared" si="9"/>
        <v/>
      </c>
      <c r="AP23" s="19"/>
      <c r="AQ23" s="19" t="str">
        <f t="shared" si="10"/>
        <v/>
      </c>
      <c r="AR23" s="188"/>
      <c r="AS23" s="19" t="str">
        <f t="shared" si="11"/>
        <v/>
      </c>
      <c r="AT23" s="19" t="str">
        <f t="shared" si="12"/>
        <v/>
      </c>
      <c r="AV23" s="201" t="str">
        <f t="shared" si="13"/>
        <v/>
      </c>
      <c r="AY23" s="16" t="e">
        <f>INDEX('Dropdown menus'!$A$1:$D$6,MATCH($M23,'Dropdown menus'!$A$1:$A$6,0),$AY$6)</f>
        <v>#N/A</v>
      </c>
      <c r="BA23" s="19" t="str">
        <f>IF($N23="","",VLOOKUP($N23,'Reference - Logistics Distance'!$C:$O,BA$4,FALSE))</f>
        <v/>
      </c>
      <c r="BB23" s="19" t="str">
        <f>IF($N23="","",VLOOKUP($N23,'Reference - Logistics Distance'!$C:$O,BB$4,FALSE))</f>
        <v/>
      </c>
      <c r="BC23" s="19" t="str">
        <f>IF($N23="","",VLOOKUP($N23,'Reference - Logistics Distance'!$C:$O,BC$4,FALSE))</f>
        <v/>
      </c>
      <c r="BD23" s="19" t="str">
        <f>IF($N23="","",VLOOKUP($N23,'Reference - Logistics Distance'!$C:$O,BD$4,FALSE))</f>
        <v/>
      </c>
      <c r="BE23" s="19" t="str">
        <f>IF($N23="","",VLOOKUP($N23,'Reference - Logistics Distance'!$C:$O,BE$4,FALSE))</f>
        <v/>
      </c>
      <c r="BF23" s="19" t="str">
        <f>IF($N23="","",VLOOKUP($N23,'Reference - Logistics Distance'!$C:$O,BF$4,FALSE))</f>
        <v/>
      </c>
      <c r="BG23" s="19" t="str">
        <f>IF($N23="","",VLOOKUP($N23,'Reference - Logistics Distance'!$C:$O,BG$4,FALSE))</f>
        <v/>
      </c>
      <c r="BH23" s="19" t="str">
        <f>IF($N23="","",VLOOKUP($N23,'Reference - Logistics Distance'!$C:$O,BH$4,FALSE))</f>
        <v/>
      </c>
      <c r="BI23" s="19" t="str">
        <f>IF($N23="","",VLOOKUP($N23,'Reference - Logistics Distance'!$C:$O,BI$4,FALSE))</f>
        <v/>
      </c>
      <c r="BJ23" s="19"/>
      <c r="BK23" s="19" t="str">
        <f>IF($N23="","",VLOOKUP($N23,'Reference - Logistics Distance'!$C:$O,BK$4,FALSE))</f>
        <v/>
      </c>
      <c r="BL23" s="19"/>
      <c r="BM23" s="19" t="str">
        <f>IF($N23="","",VLOOKUP($N23,'Reference - Logistics Distance'!$C:$O,BM$4,FALSE))</f>
        <v/>
      </c>
      <c r="BO23" s="19" t="str">
        <f t="shared" si="14"/>
        <v/>
      </c>
      <c r="BP23" s="19" t="str">
        <f t="shared" si="15"/>
        <v/>
      </c>
      <c r="BQ23" s="19" t="str">
        <f t="shared" si="16"/>
        <v/>
      </c>
      <c r="BR23" s="19" t="str">
        <f t="shared" si="17"/>
        <v/>
      </c>
      <c r="BS23" s="19" t="str">
        <f t="shared" si="18"/>
        <v/>
      </c>
      <c r="BT23" s="19" t="str">
        <f t="shared" si="19"/>
        <v/>
      </c>
      <c r="BU23" s="19" t="str">
        <f t="shared" si="20"/>
        <v/>
      </c>
      <c r="BV23" s="19" t="str">
        <f t="shared" si="21"/>
        <v/>
      </c>
      <c r="BW23" s="19"/>
      <c r="BX23" s="19" t="str">
        <f t="shared" si="22"/>
        <v/>
      </c>
      <c r="BY23" s="188"/>
      <c r="BZ23" s="19" t="str">
        <f t="shared" si="23"/>
        <v/>
      </c>
      <c r="CA23" s="19" t="str">
        <f t="shared" si="24"/>
        <v/>
      </c>
      <c r="CC23" s="201" t="str">
        <f t="shared" si="25"/>
        <v/>
      </c>
    </row>
    <row r="24" spans="4:81">
      <c r="D24" s="34"/>
      <c r="E24" s="146"/>
      <c r="F24" s="146"/>
      <c r="G24" s="151"/>
      <c r="L24" s="34"/>
      <c r="M24" s="146"/>
      <c r="N24" s="146"/>
      <c r="O24" s="151"/>
      <c r="R24" s="16" t="e">
        <f>INDEX('Dropdown menus'!$A$1:$D$6,MATCH($E24,'Dropdown menus'!$A$1:$A$6,0),$R$6)</f>
        <v>#N/A</v>
      </c>
      <c r="T24" s="19" t="str">
        <f>IF($F24="","",VLOOKUP($F24,'Reference Data - Transport fuel'!$C:$O,T$4,FALSE))</f>
        <v/>
      </c>
      <c r="U24" s="19" t="str">
        <f>IF($F24="","",VLOOKUP($F24,'Reference Data - Transport fuel'!$C:$O,U$4,FALSE))</f>
        <v/>
      </c>
      <c r="V24" s="19" t="str">
        <f>IF($F24="","",VLOOKUP($F24,'Reference Data - Transport fuel'!$C:$O,V$4,FALSE))</f>
        <v/>
      </c>
      <c r="W24" s="19" t="str">
        <f>IF($F24="","",VLOOKUP($F24,'Reference Data - Transport fuel'!$C:$O,W$4,FALSE))</f>
        <v/>
      </c>
      <c r="X24" s="19" t="str">
        <f>IF($F24="","",VLOOKUP($F24,'Reference Data - Transport fuel'!$C:$O,X$4,FALSE))</f>
        <v/>
      </c>
      <c r="Y24" s="19" t="str">
        <f>IF($F24="","",VLOOKUP($F24,'Reference Data - Transport fuel'!$C:$O,Y$4,FALSE))</f>
        <v/>
      </c>
      <c r="Z24" s="19" t="str">
        <f>IF($F24="","",VLOOKUP($F24,'Reference Data - Transport fuel'!$C:$O,Z$4,FALSE))</f>
        <v/>
      </c>
      <c r="AA24" s="19" t="str">
        <f>IF($F24="","",VLOOKUP($F24,'Reference Data - Transport fuel'!$C:$O,AA$4,FALSE))</f>
        <v/>
      </c>
      <c r="AB24" s="19" t="str">
        <f>IF($F24="","",VLOOKUP($F24,'Reference Data - Transport fuel'!$C:$O,AB$4,FALSE))</f>
        <v/>
      </c>
      <c r="AC24" s="19"/>
      <c r="AD24" s="19" t="str">
        <f>IF($F24="","",VLOOKUP($F24,'Reference Data - Transport fuel'!$C:$O,AD$4,FALSE))</f>
        <v/>
      </c>
      <c r="AE24" s="19"/>
      <c r="AF24" s="19" t="str">
        <f>IF($F24="","",VLOOKUP($F24,'Reference Data - Transport fuel'!$C:$O,AF$4,FALSE))</f>
        <v/>
      </c>
      <c r="AH24" s="19" t="str">
        <f t="shared" si="2"/>
        <v/>
      </c>
      <c r="AI24" s="19" t="str">
        <f t="shared" si="3"/>
        <v/>
      </c>
      <c r="AJ24" s="19" t="str">
        <f t="shared" si="4"/>
        <v/>
      </c>
      <c r="AK24" s="19" t="str">
        <f t="shared" si="5"/>
        <v/>
      </c>
      <c r="AL24" s="19" t="str">
        <f t="shared" si="6"/>
        <v/>
      </c>
      <c r="AM24" s="19" t="str">
        <f t="shared" si="7"/>
        <v/>
      </c>
      <c r="AN24" s="19" t="str">
        <f t="shared" si="8"/>
        <v/>
      </c>
      <c r="AO24" s="19" t="str">
        <f t="shared" si="9"/>
        <v/>
      </c>
      <c r="AP24" s="19"/>
      <c r="AQ24" s="19" t="str">
        <f t="shared" si="10"/>
        <v/>
      </c>
      <c r="AR24" s="188"/>
      <c r="AS24" s="19" t="str">
        <f t="shared" si="11"/>
        <v/>
      </c>
      <c r="AT24" s="19" t="str">
        <f t="shared" si="12"/>
        <v/>
      </c>
      <c r="AV24" s="201" t="str">
        <f t="shared" si="13"/>
        <v/>
      </c>
      <c r="AY24" s="16" t="e">
        <f>INDEX('Dropdown menus'!$A$1:$D$6,MATCH($M24,'Dropdown menus'!$A$1:$A$6,0),$AY$6)</f>
        <v>#N/A</v>
      </c>
      <c r="BA24" s="19" t="str">
        <f>IF($N24="","",VLOOKUP($N24,'Reference - Logistics Distance'!$C:$O,BA$4,FALSE))</f>
        <v/>
      </c>
      <c r="BB24" s="19" t="str">
        <f>IF($N24="","",VLOOKUP($N24,'Reference - Logistics Distance'!$C:$O,BB$4,FALSE))</f>
        <v/>
      </c>
      <c r="BC24" s="19" t="str">
        <f>IF($N24="","",VLOOKUP($N24,'Reference - Logistics Distance'!$C:$O,BC$4,FALSE))</f>
        <v/>
      </c>
      <c r="BD24" s="19" t="str">
        <f>IF($N24="","",VLOOKUP($N24,'Reference - Logistics Distance'!$C:$O,BD$4,FALSE))</f>
        <v/>
      </c>
      <c r="BE24" s="19" t="str">
        <f>IF($N24="","",VLOOKUP($N24,'Reference - Logistics Distance'!$C:$O,BE$4,FALSE))</f>
        <v/>
      </c>
      <c r="BF24" s="19" t="str">
        <f>IF($N24="","",VLOOKUP($N24,'Reference - Logistics Distance'!$C:$O,BF$4,FALSE))</f>
        <v/>
      </c>
      <c r="BG24" s="19" t="str">
        <f>IF($N24="","",VLOOKUP($N24,'Reference - Logistics Distance'!$C:$O,BG$4,FALSE))</f>
        <v/>
      </c>
      <c r="BH24" s="19" t="str">
        <f>IF($N24="","",VLOOKUP($N24,'Reference - Logistics Distance'!$C:$O,BH$4,FALSE))</f>
        <v/>
      </c>
      <c r="BI24" s="19" t="str">
        <f>IF($N24="","",VLOOKUP($N24,'Reference - Logistics Distance'!$C:$O,BI$4,FALSE))</f>
        <v/>
      </c>
      <c r="BJ24" s="19"/>
      <c r="BK24" s="19" t="str">
        <f>IF($N24="","",VLOOKUP($N24,'Reference - Logistics Distance'!$C:$O,BK$4,FALSE))</f>
        <v/>
      </c>
      <c r="BL24" s="19"/>
      <c r="BM24" s="19" t="str">
        <f>IF($N24="","",VLOOKUP($N24,'Reference - Logistics Distance'!$C:$O,BM$4,FALSE))</f>
        <v/>
      </c>
      <c r="BO24" s="19" t="str">
        <f t="shared" si="14"/>
        <v/>
      </c>
      <c r="BP24" s="19" t="str">
        <f t="shared" si="15"/>
        <v/>
      </c>
      <c r="BQ24" s="19" t="str">
        <f t="shared" si="16"/>
        <v/>
      </c>
      <c r="BR24" s="19" t="str">
        <f t="shared" si="17"/>
        <v/>
      </c>
      <c r="BS24" s="19" t="str">
        <f t="shared" si="18"/>
        <v/>
      </c>
      <c r="BT24" s="19" t="str">
        <f t="shared" si="19"/>
        <v/>
      </c>
      <c r="BU24" s="19" t="str">
        <f t="shared" si="20"/>
        <v/>
      </c>
      <c r="BV24" s="19" t="str">
        <f t="shared" si="21"/>
        <v/>
      </c>
      <c r="BW24" s="19"/>
      <c r="BX24" s="19" t="str">
        <f t="shared" si="22"/>
        <v/>
      </c>
      <c r="BY24" s="188"/>
      <c r="BZ24" s="19" t="str">
        <f t="shared" si="23"/>
        <v/>
      </c>
      <c r="CA24" s="19" t="str">
        <f t="shared" si="24"/>
        <v/>
      </c>
      <c r="CC24" s="201" t="str">
        <f t="shared" si="25"/>
        <v/>
      </c>
    </row>
    <row r="25" spans="4:81">
      <c r="D25" s="34"/>
      <c r="E25" s="146"/>
      <c r="F25" s="146"/>
      <c r="G25" s="151"/>
      <c r="L25" s="34"/>
      <c r="M25" s="146"/>
      <c r="N25" s="146"/>
      <c r="O25" s="151"/>
      <c r="R25" s="16" t="e">
        <f>INDEX('Dropdown menus'!$A$1:$D$6,MATCH($E25,'Dropdown menus'!$A$1:$A$6,0),$R$6)</f>
        <v>#N/A</v>
      </c>
      <c r="T25" s="19" t="str">
        <f>IF($F25="","",VLOOKUP($F25,'Reference Data - Transport fuel'!$C:$O,T$4,FALSE))</f>
        <v/>
      </c>
      <c r="U25" s="19" t="str">
        <f>IF($F25="","",VLOOKUP($F25,'Reference Data - Transport fuel'!$C:$O,U$4,FALSE))</f>
        <v/>
      </c>
      <c r="V25" s="19" t="str">
        <f>IF($F25="","",VLOOKUP($F25,'Reference Data - Transport fuel'!$C:$O,V$4,FALSE))</f>
        <v/>
      </c>
      <c r="W25" s="19" t="str">
        <f>IF($F25="","",VLOOKUP($F25,'Reference Data - Transport fuel'!$C:$O,W$4,FALSE))</f>
        <v/>
      </c>
      <c r="X25" s="19" t="str">
        <f>IF($F25="","",VLOOKUP($F25,'Reference Data - Transport fuel'!$C:$O,X$4,FALSE))</f>
        <v/>
      </c>
      <c r="Y25" s="19" t="str">
        <f>IF($F25="","",VLOOKUP($F25,'Reference Data - Transport fuel'!$C:$O,Y$4,FALSE))</f>
        <v/>
      </c>
      <c r="Z25" s="19" t="str">
        <f>IF($F25="","",VLOOKUP($F25,'Reference Data - Transport fuel'!$C:$O,Z$4,FALSE))</f>
        <v/>
      </c>
      <c r="AA25" s="19" t="str">
        <f>IF($F25="","",VLOOKUP($F25,'Reference Data - Transport fuel'!$C:$O,AA$4,FALSE))</f>
        <v/>
      </c>
      <c r="AB25" s="19" t="str">
        <f>IF($F25="","",VLOOKUP($F25,'Reference Data - Transport fuel'!$C:$O,AB$4,FALSE))</f>
        <v/>
      </c>
      <c r="AC25" s="19"/>
      <c r="AD25" s="19" t="str">
        <f>IF($F25="","",VLOOKUP($F25,'Reference Data - Transport fuel'!$C:$O,AD$4,FALSE))</f>
        <v/>
      </c>
      <c r="AE25" s="19"/>
      <c r="AF25" s="19" t="str">
        <f>IF($F25="","",VLOOKUP($F25,'Reference Data - Transport fuel'!$C:$O,AF$4,FALSE))</f>
        <v/>
      </c>
      <c r="AH25" s="19" t="str">
        <f t="shared" si="2"/>
        <v/>
      </c>
      <c r="AI25" s="19" t="str">
        <f t="shared" si="3"/>
        <v/>
      </c>
      <c r="AJ25" s="19" t="str">
        <f t="shared" si="4"/>
        <v/>
      </c>
      <c r="AK25" s="19" t="str">
        <f t="shared" si="5"/>
        <v/>
      </c>
      <c r="AL25" s="19" t="str">
        <f t="shared" si="6"/>
        <v/>
      </c>
      <c r="AM25" s="19" t="str">
        <f t="shared" si="7"/>
        <v/>
      </c>
      <c r="AN25" s="19" t="str">
        <f t="shared" si="8"/>
        <v/>
      </c>
      <c r="AO25" s="19" t="str">
        <f t="shared" si="9"/>
        <v/>
      </c>
      <c r="AP25" s="19"/>
      <c r="AQ25" s="19" t="str">
        <f t="shared" si="10"/>
        <v/>
      </c>
      <c r="AR25" s="188"/>
      <c r="AS25" s="19" t="str">
        <f t="shared" si="11"/>
        <v/>
      </c>
      <c r="AT25" s="19" t="str">
        <f t="shared" si="12"/>
        <v/>
      </c>
      <c r="AV25" s="201" t="str">
        <f t="shared" si="13"/>
        <v/>
      </c>
      <c r="AY25" s="16" t="e">
        <f>INDEX('Dropdown menus'!$A$1:$D$6,MATCH($M25,'Dropdown menus'!$A$1:$A$6,0),$AY$6)</f>
        <v>#N/A</v>
      </c>
      <c r="BA25" s="19" t="str">
        <f>IF($N25="","",VLOOKUP($N25,'Reference - Logistics Distance'!$C:$O,BA$4,FALSE))</f>
        <v/>
      </c>
      <c r="BB25" s="19" t="str">
        <f>IF($N25="","",VLOOKUP($N25,'Reference - Logistics Distance'!$C:$O,BB$4,FALSE))</f>
        <v/>
      </c>
      <c r="BC25" s="19" t="str">
        <f>IF($N25="","",VLOOKUP($N25,'Reference - Logistics Distance'!$C:$O,BC$4,FALSE))</f>
        <v/>
      </c>
      <c r="BD25" s="19" t="str">
        <f>IF($N25="","",VLOOKUP($N25,'Reference - Logistics Distance'!$C:$O,BD$4,FALSE))</f>
        <v/>
      </c>
      <c r="BE25" s="19" t="str">
        <f>IF($N25="","",VLOOKUP($N25,'Reference - Logistics Distance'!$C:$O,BE$4,FALSE))</f>
        <v/>
      </c>
      <c r="BF25" s="19" t="str">
        <f>IF($N25="","",VLOOKUP($N25,'Reference - Logistics Distance'!$C:$O,BF$4,FALSE))</f>
        <v/>
      </c>
      <c r="BG25" s="19" t="str">
        <f>IF($N25="","",VLOOKUP($N25,'Reference - Logistics Distance'!$C:$O,BG$4,FALSE))</f>
        <v/>
      </c>
      <c r="BH25" s="19" t="str">
        <f>IF($N25="","",VLOOKUP($N25,'Reference - Logistics Distance'!$C:$O,BH$4,FALSE))</f>
        <v/>
      </c>
      <c r="BI25" s="19" t="str">
        <f>IF($N25="","",VLOOKUP($N25,'Reference - Logistics Distance'!$C:$O,BI$4,FALSE))</f>
        <v/>
      </c>
      <c r="BJ25" s="19"/>
      <c r="BK25" s="19" t="str">
        <f>IF($N25="","",VLOOKUP($N25,'Reference - Logistics Distance'!$C:$O,BK$4,FALSE))</f>
        <v/>
      </c>
      <c r="BL25" s="19"/>
      <c r="BM25" s="19" t="str">
        <f>IF($N25="","",VLOOKUP($N25,'Reference - Logistics Distance'!$C:$O,BM$4,FALSE))</f>
        <v/>
      </c>
      <c r="BO25" s="19" t="str">
        <f t="shared" si="14"/>
        <v/>
      </c>
      <c r="BP25" s="19" t="str">
        <f t="shared" si="15"/>
        <v/>
      </c>
      <c r="BQ25" s="19" t="str">
        <f t="shared" si="16"/>
        <v/>
      </c>
      <c r="BR25" s="19" t="str">
        <f t="shared" si="17"/>
        <v/>
      </c>
      <c r="BS25" s="19" t="str">
        <f t="shared" si="18"/>
        <v/>
      </c>
      <c r="BT25" s="19" t="str">
        <f t="shared" si="19"/>
        <v/>
      </c>
      <c r="BU25" s="19" t="str">
        <f t="shared" si="20"/>
        <v/>
      </c>
      <c r="BV25" s="19" t="str">
        <f t="shared" si="21"/>
        <v/>
      </c>
      <c r="BW25" s="19"/>
      <c r="BX25" s="19" t="str">
        <f t="shared" si="22"/>
        <v/>
      </c>
      <c r="BY25" s="188"/>
      <c r="BZ25" s="19" t="str">
        <f t="shared" si="23"/>
        <v/>
      </c>
      <c r="CA25" s="19" t="str">
        <f t="shared" si="24"/>
        <v/>
      </c>
      <c r="CC25" s="201" t="str">
        <f t="shared" si="25"/>
        <v/>
      </c>
    </row>
    <row r="26" spans="4:81">
      <c r="D26" s="34"/>
      <c r="E26" s="146"/>
      <c r="F26" s="146"/>
      <c r="G26" s="151"/>
      <c r="L26" s="34"/>
      <c r="M26" s="146"/>
      <c r="N26" s="146"/>
      <c r="O26" s="151"/>
      <c r="R26" s="16" t="e">
        <f>INDEX('Dropdown menus'!$A$1:$D$6,MATCH($E26,'Dropdown menus'!$A$1:$A$6,0),$R$6)</f>
        <v>#N/A</v>
      </c>
      <c r="T26" s="19" t="str">
        <f>IF($F26="","",VLOOKUP($F26,'Reference Data - Transport fuel'!$C:$O,T$4,FALSE))</f>
        <v/>
      </c>
      <c r="U26" s="19" t="str">
        <f>IF($F26="","",VLOOKUP($F26,'Reference Data - Transport fuel'!$C:$O,U$4,FALSE))</f>
        <v/>
      </c>
      <c r="V26" s="19" t="str">
        <f>IF($F26="","",VLOOKUP($F26,'Reference Data - Transport fuel'!$C:$O,V$4,FALSE))</f>
        <v/>
      </c>
      <c r="W26" s="19" t="str">
        <f>IF($F26="","",VLOOKUP($F26,'Reference Data - Transport fuel'!$C:$O,W$4,FALSE))</f>
        <v/>
      </c>
      <c r="X26" s="19" t="str">
        <f>IF($F26="","",VLOOKUP($F26,'Reference Data - Transport fuel'!$C:$O,X$4,FALSE))</f>
        <v/>
      </c>
      <c r="Y26" s="19" t="str">
        <f>IF($F26="","",VLOOKUP($F26,'Reference Data - Transport fuel'!$C:$O,Y$4,FALSE))</f>
        <v/>
      </c>
      <c r="Z26" s="19" t="str">
        <f>IF($F26="","",VLOOKUP($F26,'Reference Data - Transport fuel'!$C:$O,Z$4,FALSE))</f>
        <v/>
      </c>
      <c r="AA26" s="19" t="str">
        <f>IF($F26="","",VLOOKUP($F26,'Reference Data - Transport fuel'!$C:$O,AA$4,FALSE))</f>
        <v/>
      </c>
      <c r="AB26" s="19" t="str">
        <f>IF($F26="","",VLOOKUP($F26,'Reference Data - Transport fuel'!$C:$O,AB$4,FALSE))</f>
        <v/>
      </c>
      <c r="AC26" s="19"/>
      <c r="AD26" s="19" t="str">
        <f>IF($F26="","",VLOOKUP($F26,'Reference Data - Transport fuel'!$C:$O,AD$4,FALSE))</f>
        <v/>
      </c>
      <c r="AE26" s="19"/>
      <c r="AF26" s="19" t="str">
        <f>IF($F26="","",VLOOKUP($F26,'Reference Data - Transport fuel'!$C:$O,AF$4,FALSE))</f>
        <v/>
      </c>
      <c r="AH26" s="19" t="str">
        <f t="shared" si="2"/>
        <v/>
      </c>
      <c r="AI26" s="19" t="str">
        <f t="shared" si="3"/>
        <v/>
      </c>
      <c r="AJ26" s="19" t="str">
        <f t="shared" si="4"/>
        <v/>
      </c>
      <c r="AK26" s="19" t="str">
        <f t="shared" si="5"/>
        <v/>
      </c>
      <c r="AL26" s="19" t="str">
        <f t="shared" si="6"/>
        <v/>
      </c>
      <c r="AM26" s="19" t="str">
        <f t="shared" si="7"/>
        <v/>
      </c>
      <c r="AN26" s="19" t="str">
        <f t="shared" si="8"/>
        <v/>
      </c>
      <c r="AO26" s="19" t="str">
        <f t="shared" si="9"/>
        <v/>
      </c>
      <c r="AP26" s="19"/>
      <c r="AQ26" s="19" t="str">
        <f t="shared" si="10"/>
        <v/>
      </c>
      <c r="AR26" s="188"/>
      <c r="AS26" s="19" t="str">
        <f t="shared" si="11"/>
        <v/>
      </c>
      <c r="AT26" s="19" t="str">
        <f t="shared" si="12"/>
        <v/>
      </c>
      <c r="AV26" s="201" t="str">
        <f t="shared" si="13"/>
        <v/>
      </c>
      <c r="AY26" s="16" t="e">
        <f>INDEX('Dropdown menus'!$A$1:$D$6,MATCH($M26,'Dropdown menus'!$A$1:$A$6,0),$AY$6)</f>
        <v>#N/A</v>
      </c>
      <c r="BA26" s="19" t="str">
        <f>IF($N26="","",VLOOKUP($N26,'Reference - Logistics Distance'!$C:$O,BA$4,FALSE))</f>
        <v/>
      </c>
      <c r="BB26" s="19" t="str">
        <f>IF($N26="","",VLOOKUP($N26,'Reference - Logistics Distance'!$C:$O,BB$4,FALSE))</f>
        <v/>
      </c>
      <c r="BC26" s="19" t="str">
        <f>IF($N26="","",VLOOKUP($N26,'Reference - Logistics Distance'!$C:$O,BC$4,FALSE))</f>
        <v/>
      </c>
      <c r="BD26" s="19" t="str">
        <f>IF($N26="","",VLOOKUP($N26,'Reference - Logistics Distance'!$C:$O,BD$4,FALSE))</f>
        <v/>
      </c>
      <c r="BE26" s="19" t="str">
        <f>IF($N26="","",VLOOKUP($N26,'Reference - Logistics Distance'!$C:$O,BE$4,FALSE))</f>
        <v/>
      </c>
      <c r="BF26" s="19" t="str">
        <f>IF($N26="","",VLOOKUP($N26,'Reference - Logistics Distance'!$C:$O,BF$4,FALSE))</f>
        <v/>
      </c>
      <c r="BG26" s="19" t="str">
        <f>IF($N26="","",VLOOKUP($N26,'Reference - Logistics Distance'!$C:$O,BG$4,FALSE))</f>
        <v/>
      </c>
      <c r="BH26" s="19" t="str">
        <f>IF($N26="","",VLOOKUP($N26,'Reference - Logistics Distance'!$C:$O,BH$4,FALSE))</f>
        <v/>
      </c>
      <c r="BI26" s="19" t="str">
        <f>IF($N26="","",VLOOKUP($N26,'Reference - Logistics Distance'!$C:$O,BI$4,FALSE))</f>
        <v/>
      </c>
      <c r="BJ26" s="19"/>
      <c r="BK26" s="19" t="str">
        <f>IF($N26="","",VLOOKUP($N26,'Reference - Logistics Distance'!$C:$O,BK$4,FALSE))</f>
        <v/>
      </c>
      <c r="BL26" s="19"/>
      <c r="BM26" s="19" t="str">
        <f>IF($N26="","",VLOOKUP($N26,'Reference - Logistics Distance'!$C:$O,BM$4,FALSE))</f>
        <v/>
      </c>
      <c r="BO26" s="19" t="str">
        <f t="shared" si="14"/>
        <v/>
      </c>
      <c r="BP26" s="19" t="str">
        <f t="shared" si="15"/>
        <v/>
      </c>
      <c r="BQ26" s="19" t="str">
        <f t="shared" si="16"/>
        <v/>
      </c>
      <c r="BR26" s="19" t="str">
        <f t="shared" si="17"/>
        <v/>
      </c>
      <c r="BS26" s="19" t="str">
        <f t="shared" si="18"/>
        <v/>
      </c>
      <c r="BT26" s="19" t="str">
        <f t="shared" si="19"/>
        <v/>
      </c>
      <c r="BU26" s="19" t="str">
        <f t="shared" si="20"/>
        <v/>
      </c>
      <c r="BV26" s="19" t="str">
        <f t="shared" si="21"/>
        <v/>
      </c>
      <c r="BW26" s="19"/>
      <c r="BX26" s="19" t="str">
        <f t="shared" si="22"/>
        <v/>
      </c>
      <c r="BY26" s="188"/>
      <c r="BZ26" s="19" t="str">
        <f t="shared" si="23"/>
        <v/>
      </c>
      <c r="CA26" s="19" t="str">
        <f t="shared" si="24"/>
        <v/>
      </c>
      <c r="CC26" s="201" t="str">
        <f t="shared" si="25"/>
        <v/>
      </c>
    </row>
    <row r="27" spans="4:81">
      <c r="D27" s="34"/>
      <c r="E27" s="146"/>
      <c r="F27" s="146"/>
      <c r="G27" s="151"/>
      <c r="L27" s="34"/>
      <c r="M27" s="146"/>
      <c r="N27" s="146"/>
      <c r="O27" s="151"/>
      <c r="R27" s="16" t="e">
        <f>INDEX('Dropdown menus'!$A$1:$D$6,MATCH($E27,'Dropdown menus'!$A$1:$A$6,0),$R$6)</f>
        <v>#N/A</v>
      </c>
      <c r="T27" s="19" t="str">
        <f>IF($F27="","",VLOOKUP($F27,'Reference Data - Transport fuel'!$C:$O,T$4,FALSE))</f>
        <v/>
      </c>
      <c r="U27" s="19" t="str">
        <f>IF($F27="","",VLOOKUP($F27,'Reference Data - Transport fuel'!$C:$O,U$4,FALSE))</f>
        <v/>
      </c>
      <c r="V27" s="19" t="str">
        <f>IF($F27="","",VLOOKUP($F27,'Reference Data - Transport fuel'!$C:$O,V$4,FALSE))</f>
        <v/>
      </c>
      <c r="W27" s="19" t="str">
        <f>IF($F27="","",VLOOKUP($F27,'Reference Data - Transport fuel'!$C:$O,W$4,FALSE))</f>
        <v/>
      </c>
      <c r="X27" s="19" t="str">
        <f>IF($F27="","",VLOOKUP($F27,'Reference Data - Transport fuel'!$C:$O,X$4,FALSE))</f>
        <v/>
      </c>
      <c r="Y27" s="19" t="str">
        <f>IF($F27="","",VLOOKUP($F27,'Reference Data - Transport fuel'!$C:$O,Y$4,FALSE))</f>
        <v/>
      </c>
      <c r="Z27" s="19" t="str">
        <f>IF($F27="","",VLOOKUP($F27,'Reference Data - Transport fuel'!$C:$O,Z$4,FALSE))</f>
        <v/>
      </c>
      <c r="AA27" s="19" t="str">
        <f>IF($F27="","",VLOOKUP($F27,'Reference Data - Transport fuel'!$C:$O,AA$4,FALSE))</f>
        <v/>
      </c>
      <c r="AB27" s="19" t="str">
        <f>IF($F27="","",VLOOKUP($F27,'Reference Data - Transport fuel'!$C:$O,AB$4,FALSE))</f>
        <v/>
      </c>
      <c r="AC27" s="19"/>
      <c r="AD27" s="19" t="str">
        <f>IF($F27="","",VLOOKUP($F27,'Reference Data - Transport fuel'!$C:$O,AD$4,FALSE))</f>
        <v/>
      </c>
      <c r="AE27" s="19"/>
      <c r="AF27" s="19" t="str">
        <f>IF($F27="","",VLOOKUP($F27,'Reference Data - Transport fuel'!$C:$O,AF$4,FALSE))</f>
        <v/>
      </c>
      <c r="AH27" s="19" t="str">
        <f t="shared" si="2"/>
        <v/>
      </c>
      <c r="AI27" s="19" t="str">
        <f t="shared" si="3"/>
        <v/>
      </c>
      <c r="AJ27" s="19" t="str">
        <f t="shared" si="4"/>
        <v/>
      </c>
      <c r="AK27" s="19" t="str">
        <f t="shared" si="5"/>
        <v/>
      </c>
      <c r="AL27" s="19" t="str">
        <f t="shared" si="6"/>
        <v/>
      </c>
      <c r="AM27" s="19" t="str">
        <f t="shared" si="7"/>
        <v/>
      </c>
      <c r="AN27" s="19" t="str">
        <f t="shared" si="8"/>
        <v/>
      </c>
      <c r="AO27" s="19" t="str">
        <f t="shared" si="9"/>
        <v/>
      </c>
      <c r="AP27" s="19"/>
      <c r="AQ27" s="19" t="str">
        <f t="shared" si="10"/>
        <v/>
      </c>
      <c r="AR27" s="188"/>
      <c r="AS27" s="19" t="str">
        <f t="shared" si="11"/>
        <v/>
      </c>
      <c r="AT27" s="19" t="str">
        <f t="shared" si="12"/>
        <v/>
      </c>
      <c r="AV27" s="201" t="str">
        <f t="shared" si="13"/>
        <v/>
      </c>
      <c r="AY27" s="16" t="e">
        <f>INDEX('Dropdown menus'!$A$1:$D$6,MATCH($M27,'Dropdown menus'!$A$1:$A$6,0),$AY$6)</f>
        <v>#N/A</v>
      </c>
      <c r="BA27" s="19" t="str">
        <f>IF($N27="","",VLOOKUP($N27,'Reference - Logistics Distance'!$C:$O,BA$4,FALSE))</f>
        <v/>
      </c>
      <c r="BB27" s="19" t="str">
        <f>IF($N27="","",VLOOKUP($N27,'Reference - Logistics Distance'!$C:$O,BB$4,FALSE))</f>
        <v/>
      </c>
      <c r="BC27" s="19" t="str">
        <f>IF($N27="","",VLOOKUP($N27,'Reference - Logistics Distance'!$C:$O,BC$4,FALSE))</f>
        <v/>
      </c>
      <c r="BD27" s="19" t="str">
        <f>IF($N27="","",VLOOKUP($N27,'Reference - Logistics Distance'!$C:$O,BD$4,FALSE))</f>
        <v/>
      </c>
      <c r="BE27" s="19" t="str">
        <f>IF($N27="","",VLOOKUP($N27,'Reference - Logistics Distance'!$C:$O,BE$4,FALSE))</f>
        <v/>
      </c>
      <c r="BF27" s="19" t="str">
        <f>IF($N27="","",VLOOKUP($N27,'Reference - Logistics Distance'!$C:$O,BF$4,FALSE))</f>
        <v/>
      </c>
      <c r="BG27" s="19" t="str">
        <f>IF($N27="","",VLOOKUP($N27,'Reference - Logistics Distance'!$C:$O,BG$4,FALSE))</f>
        <v/>
      </c>
      <c r="BH27" s="19" t="str">
        <f>IF($N27="","",VLOOKUP($N27,'Reference - Logistics Distance'!$C:$O,BH$4,FALSE))</f>
        <v/>
      </c>
      <c r="BI27" s="19" t="str">
        <f>IF($N27="","",VLOOKUP($N27,'Reference - Logistics Distance'!$C:$O,BI$4,FALSE))</f>
        <v/>
      </c>
      <c r="BJ27" s="19"/>
      <c r="BK27" s="19" t="str">
        <f>IF($N27="","",VLOOKUP($N27,'Reference - Logistics Distance'!$C:$O,BK$4,FALSE))</f>
        <v/>
      </c>
      <c r="BL27" s="19"/>
      <c r="BM27" s="19" t="str">
        <f>IF($N27="","",VLOOKUP($N27,'Reference - Logistics Distance'!$C:$O,BM$4,FALSE))</f>
        <v/>
      </c>
      <c r="BO27" s="19" t="str">
        <f t="shared" si="14"/>
        <v/>
      </c>
      <c r="BP27" s="19" t="str">
        <f t="shared" si="15"/>
        <v/>
      </c>
      <c r="BQ27" s="19" t="str">
        <f t="shared" si="16"/>
        <v/>
      </c>
      <c r="BR27" s="19" t="str">
        <f t="shared" si="17"/>
        <v/>
      </c>
      <c r="BS27" s="19" t="str">
        <f t="shared" si="18"/>
        <v/>
      </c>
      <c r="BT27" s="19" t="str">
        <f t="shared" si="19"/>
        <v/>
      </c>
      <c r="BU27" s="19" t="str">
        <f t="shared" si="20"/>
        <v/>
      </c>
      <c r="BV27" s="19" t="str">
        <f t="shared" si="21"/>
        <v/>
      </c>
      <c r="BW27" s="19"/>
      <c r="BX27" s="19" t="str">
        <f t="shared" si="22"/>
        <v/>
      </c>
      <c r="BY27" s="188"/>
      <c r="BZ27" s="19" t="str">
        <f t="shared" si="23"/>
        <v/>
      </c>
      <c r="CA27" s="19" t="str">
        <f t="shared" si="24"/>
        <v/>
      </c>
      <c r="CC27" s="201" t="str">
        <f t="shared" si="25"/>
        <v/>
      </c>
    </row>
    <row r="28" spans="4:81">
      <c r="D28" s="34"/>
      <c r="E28" s="146"/>
      <c r="F28" s="146"/>
      <c r="G28" s="151"/>
      <c r="L28" s="34"/>
      <c r="M28" s="146"/>
      <c r="N28" s="146"/>
      <c r="O28" s="151"/>
      <c r="R28" s="16" t="e">
        <f>INDEX('Dropdown menus'!$A$1:$D$6,MATCH($E28,'Dropdown menus'!$A$1:$A$6,0),$R$6)</f>
        <v>#N/A</v>
      </c>
      <c r="T28" s="19" t="str">
        <f>IF($F28="","",VLOOKUP($F28,'Reference Data - Transport fuel'!$C:$O,T$4,FALSE))</f>
        <v/>
      </c>
      <c r="U28" s="19" t="str">
        <f>IF($F28="","",VLOOKUP($F28,'Reference Data - Transport fuel'!$C:$O,U$4,FALSE))</f>
        <v/>
      </c>
      <c r="V28" s="19" t="str">
        <f>IF($F28="","",VLOOKUP($F28,'Reference Data - Transport fuel'!$C:$O,V$4,FALSE))</f>
        <v/>
      </c>
      <c r="W28" s="19" t="str">
        <f>IF($F28="","",VLOOKUP($F28,'Reference Data - Transport fuel'!$C:$O,W$4,FALSE))</f>
        <v/>
      </c>
      <c r="X28" s="19" t="str">
        <f>IF($F28="","",VLOOKUP($F28,'Reference Data - Transport fuel'!$C:$O,X$4,FALSE))</f>
        <v/>
      </c>
      <c r="Y28" s="19" t="str">
        <f>IF($F28="","",VLOOKUP($F28,'Reference Data - Transport fuel'!$C:$O,Y$4,FALSE))</f>
        <v/>
      </c>
      <c r="Z28" s="19" t="str">
        <f>IF($F28="","",VLOOKUP($F28,'Reference Data - Transport fuel'!$C:$O,Z$4,FALSE))</f>
        <v/>
      </c>
      <c r="AA28" s="19" t="str">
        <f>IF($F28="","",VLOOKUP($F28,'Reference Data - Transport fuel'!$C:$O,AA$4,FALSE))</f>
        <v/>
      </c>
      <c r="AB28" s="19" t="str">
        <f>IF($F28="","",VLOOKUP($F28,'Reference Data - Transport fuel'!$C:$O,AB$4,FALSE))</f>
        <v/>
      </c>
      <c r="AC28" s="19"/>
      <c r="AD28" s="19" t="str">
        <f>IF($F28="","",VLOOKUP($F28,'Reference Data - Transport fuel'!$C:$O,AD$4,FALSE))</f>
        <v/>
      </c>
      <c r="AE28" s="19"/>
      <c r="AF28" s="19" t="str">
        <f>IF($F28="","",VLOOKUP($F28,'Reference Data - Transport fuel'!$C:$O,AF$4,FALSE))</f>
        <v/>
      </c>
      <c r="AH28" s="19" t="str">
        <f t="shared" si="2"/>
        <v/>
      </c>
      <c r="AI28" s="19" t="str">
        <f t="shared" si="3"/>
        <v/>
      </c>
      <c r="AJ28" s="19" t="str">
        <f t="shared" si="4"/>
        <v/>
      </c>
      <c r="AK28" s="19" t="str">
        <f t="shared" si="5"/>
        <v/>
      </c>
      <c r="AL28" s="19" t="str">
        <f t="shared" si="6"/>
        <v/>
      </c>
      <c r="AM28" s="19" t="str">
        <f t="shared" si="7"/>
        <v/>
      </c>
      <c r="AN28" s="19" t="str">
        <f t="shared" si="8"/>
        <v/>
      </c>
      <c r="AO28" s="19" t="str">
        <f t="shared" si="9"/>
        <v/>
      </c>
      <c r="AP28" s="19"/>
      <c r="AQ28" s="19" t="str">
        <f t="shared" si="10"/>
        <v/>
      </c>
      <c r="AR28" s="188"/>
      <c r="AS28" s="19" t="str">
        <f t="shared" si="11"/>
        <v/>
      </c>
      <c r="AT28" s="19" t="str">
        <f t="shared" si="12"/>
        <v/>
      </c>
      <c r="AV28" s="201" t="str">
        <f t="shared" si="13"/>
        <v/>
      </c>
      <c r="AY28" s="16" t="e">
        <f>INDEX('Dropdown menus'!$A$1:$D$6,MATCH($M28,'Dropdown menus'!$A$1:$A$6,0),$AY$6)</f>
        <v>#N/A</v>
      </c>
      <c r="BA28" s="19" t="str">
        <f>IF($N28="","",VLOOKUP($N28,'Reference - Logistics Distance'!$C:$O,BA$4,FALSE))</f>
        <v/>
      </c>
      <c r="BB28" s="19" t="str">
        <f>IF($N28="","",VLOOKUP($N28,'Reference - Logistics Distance'!$C:$O,BB$4,FALSE))</f>
        <v/>
      </c>
      <c r="BC28" s="19" t="str">
        <f>IF($N28="","",VLOOKUP($N28,'Reference - Logistics Distance'!$C:$O,BC$4,FALSE))</f>
        <v/>
      </c>
      <c r="BD28" s="19" t="str">
        <f>IF($N28="","",VLOOKUP($N28,'Reference - Logistics Distance'!$C:$O,BD$4,FALSE))</f>
        <v/>
      </c>
      <c r="BE28" s="19" t="str">
        <f>IF($N28="","",VLOOKUP($N28,'Reference - Logistics Distance'!$C:$O,BE$4,FALSE))</f>
        <v/>
      </c>
      <c r="BF28" s="19" t="str">
        <f>IF($N28="","",VLOOKUP($N28,'Reference - Logistics Distance'!$C:$O,BF$4,FALSE))</f>
        <v/>
      </c>
      <c r="BG28" s="19" t="str">
        <f>IF($N28="","",VLOOKUP($N28,'Reference - Logistics Distance'!$C:$O,BG$4,FALSE))</f>
        <v/>
      </c>
      <c r="BH28" s="19" t="str">
        <f>IF($N28="","",VLOOKUP($N28,'Reference - Logistics Distance'!$C:$O,BH$4,FALSE))</f>
        <v/>
      </c>
      <c r="BI28" s="19" t="str">
        <f>IF($N28="","",VLOOKUP($N28,'Reference - Logistics Distance'!$C:$O,BI$4,FALSE))</f>
        <v/>
      </c>
      <c r="BJ28" s="19"/>
      <c r="BK28" s="19" t="str">
        <f>IF($N28="","",VLOOKUP($N28,'Reference - Logistics Distance'!$C:$O,BK$4,FALSE))</f>
        <v/>
      </c>
      <c r="BL28" s="19"/>
      <c r="BM28" s="19" t="str">
        <f>IF($N28="","",VLOOKUP($N28,'Reference - Logistics Distance'!$C:$O,BM$4,FALSE))</f>
        <v/>
      </c>
      <c r="BO28" s="19" t="str">
        <f t="shared" si="14"/>
        <v/>
      </c>
      <c r="BP28" s="19" t="str">
        <f t="shared" si="15"/>
        <v/>
      </c>
      <c r="BQ28" s="19" t="str">
        <f t="shared" si="16"/>
        <v/>
      </c>
      <c r="BR28" s="19" t="str">
        <f t="shared" si="17"/>
        <v/>
      </c>
      <c r="BS28" s="19" t="str">
        <f t="shared" si="18"/>
        <v/>
      </c>
      <c r="BT28" s="19" t="str">
        <f t="shared" si="19"/>
        <v/>
      </c>
      <c r="BU28" s="19" t="str">
        <f t="shared" si="20"/>
        <v/>
      </c>
      <c r="BV28" s="19" t="str">
        <f t="shared" si="21"/>
        <v/>
      </c>
      <c r="BW28" s="19"/>
      <c r="BX28" s="19" t="str">
        <f t="shared" si="22"/>
        <v/>
      </c>
      <c r="BY28" s="188"/>
      <c r="BZ28" s="19" t="str">
        <f t="shared" si="23"/>
        <v/>
      </c>
      <c r="CA28" s="19" t="str">
        <f t="shared" si="24"/>
        <v/>
      </c>
      <c r="CC28" s="201" t="str">
        <f t="shared" si="25"/>
        <v/>
      </c>
    </row>
    <row r="29" spans="4:81">
      <c r="D29" s="34"/>
      <c r="E29" s="146"/>
      <c r="F29" s="146"/>
      <c r="G29" s="151"/>
      <c r="L29" s="34"/>
      <c r="M29" s="146"/>
      <c r="N29" s="146"/>
      <c r="O29" s="151"/>
      <c r="R29" s="16" t="e">
        <f>INDEX('Dropdown menus'!$A$1:$D$6,MATCH($E29,'Dropdown menus'!$A$1:$A$6,0),$R$6)</f>
        <v>#N/A</v>
      </c>
      <c r="T29" s="19" t="str">
        <f>IF($F29="","",VLOOKUP($F29,'Reference Data - Transport fuel'!$C:$O,T$4,FALSE))</f>
        <v/>
      </c>
      <c r="U29" s="19" t="str">
        <f>IF($F29="","",VLOOKUP($F29,'Reference Data - Transport fuel'!$C:$O,U$4,FALSE))</f>
        <v/>
      </c>
      <c r="V29" s="19" t="str">
        <f>IF($F29="","",VLOOKUP($F29,'Reference Data - Transport fuel'!$C:$O,V$4,FALSE))</f>
        <v/>
      </c>
      <c r="W29" s="19" t="str">
        <f>IF($F29="","",VLOOKUP($F29,'Reference Data - Transport fuel'!$C:$O,W$4,FALSE))</f>
        <v/>
      </c>
      <c r="X29" s="19" t="str">
        <f>IF($F29="","",VLOOKUP($F29,'Reference Data - Transport fuel'!$C:$O,X$4,FALSE))</f>
        <v/>
      </c>
      <c r="Y29" s="19" t="str">
        <f>IF($F29="","",VLOOKUP($F29,'Reference Data - Transport fuel'!$C:$O,Y$4,FALSE))</f>
        <v/>
      </c>
      <c r="Z29" s="19" t="str">
        <f>IF($F29="","",VLOOKUP($F29,'Reference Data - Transport fuel'!$C:$O,Z$4,FALSE))</f>
        <v/>
      </c>
      <c r="AA29" s="19" t="str">
        <f>IF($F29="","",VLOOKUP($F29,'Reference Data - Transport fuel'!$C:$O,AA$4,FALSE))</f>
        <v/>
      </c>
      <c r="AB29" s="19" t="str">
        <f>IF($F29="","",VLOOKUP($F29,'Reference Data - Transport fuel'!$C:$O,AB$4,FALSE))</f>
        <v/>
      </c>
      <c r="AC29" s="19"/>
      <c r="AD29" s="19" t="str">
        <f>IF($F29="","",VLOOKUP($F29,'Reference Data - Transport fuel'!$C:$O,AD$4,FALSE))</f>
        <v/>
      </c>
      <c r="AE29" s="19"/>
      <c r="AF29" s="19" t="str">
        <f>IF($F29="","",VLOOKUP($F29,'Reference Data - Transport fuel'!$C:$O,AF$4,FALSE))</f>
        <v/>
      </c>
      <c r="AH29" s="19" t="str">
        <f t="shared" si="2"/>
        <v/>
      </c>
      <c r="AI29" s="19" t="str">
        <f t="shared" si="3"/>
        <v/>
      </c>
      <c r="AJ29" s="19" t="str">
        <f t="shared" si="4"/>
        <v/>
      </c>
      <c r="AK29" s="19" t="str">
        <f t="shared" si="5"/>
        <v/>
      </c>
      <c r="AL29" s="19" t="str">
        <f t="shared" si="6"/>
        <v/>
      </c>
      <c r="AM29" s="19" t="str">
        <f t="shared" si="7"/>
        <v/>
      </c>
      <c r="AN29" s="19" t="str">
        <f t="shared" si="8"/>
        <v/>
      </c>
      <c r="AO29" s="19" t="str">
        <f t="shared" si="9"/>
        <v/>
      </c>
      <c r="AP29" s="19"/>
      <c r="AQ29" s="19" t="str">
        <f t="shared" si="10"/>
        <v/>
      </c>
      <c r="AR29" s="188"/>
      <c r="AS29" s="19" t="str">
        <f t="shared" si="11"/>
        <v/>
      </c>
      <c r="AT29" s="19" t="str">
        <f t="shared" si="12"/>
        <v/>
      </c>
      <c r="AV29" s="201" t="str">
        <f t="shared" si="13"/>
        <v/>
      </c>
      <c r="AY29" s="16" t="e">
        <f>INDEX('Dropdown menus'!$A$1:$D$6,MATCH($M29,'Dropdown menus'!$A$1:$A$6,0),$AY$6)</f>
        <v>#N/A</v>
      </c>
      <c r="BA29" s="19" t="str">
        <f>IF($N29="","",VLOOKUP($N29,'Reference - Logistics Distance'!$C:$O,BA$4,FALSE))</f>
        <v/>
      </c>
      <c r="BB29" s="19" t="str">
        <f>IF($N29="","",VLOOKUP($N29,'Reference - Logistics Distance'!$C:$O,BB$4,FALSE))</f>
        <v/>
      </c>
      <c r="BC29" s="19" t="str">
        <f>IF($N29="","",VLOOKUP($N29,'Reference - Logistics Distance'!$C:$O,BC$4,FALSE))</f>
        <v/>
      </c>
      <c r="BD29" s="19" t="str">
        <f>IF($N29="","",VLOOKUP($N29,'Reference - Logistics Distance'!$C:$O,BD$4,FALSE))</f>
        <v/>
      </c>
      <c r="BE29" s="19" t="str">
        <f>IF($N29="","",VLOOKUP($N29,'Reference - Logistics Distance'!$C:$O,BE$4,FALSE))</f>
        <v/>
      </c>
      <c r="BF29" s="19" t="str">
        <f>IF($N29="","",VLOOKUP($N29,'Reference - Logistics Distance'!$C:$O,BF$4,FALSE))</f>
        <v/>
      </c>
      <c r="BG29" s="19" t="str">
        <f>IF($N29="","",VLOOKUP($N29,'Reference - Logistics Distance'!$C:$O,BG$4,FALSE))</f>
        <v/>
      </c>
      <c r="BH29" s="19" t="str">
        <f>IF($N29="","",VLOOKUP($N29,'Reference - Logistics Distance'!$C:$O,BH$4,FALSE))</f>
        <v/>
      </c>
      <c r="BI29" s="19" t="str">
        <f>IF($N29="","",VLOOKUP($N29,'Reference - Logistics Distance'!$C:$O,BI$4,FALSE))</f>
        <v/>
      </c>
      <c r="BJ29" s="19"/>
      <c r="BK29" s="19" t="str">
        <f>IF($N29="","",VLOOKUP($N29,'Reference - Logistics Distance'!$C:$O,BK$4,FALSE))</f>
        <v/>
      </c>
      <c r="BL29" s="19"/>
      <c r="BM29" s="19" t="str">
        <f>IF($N29="","",VLOOKUP($N29,'Reference - Logistics Distance'!$C:$O,BM$4,FALSE))</f>
        <v/>
      </c>
      <c r="BO29" s="19" t="str">
        <f t="shared" si="14"/>
        <v/>
      </c>
      <c r="BP29" s="19" t="str">
        <f t="shared" si="15"/>
        <v/>
      </c>
      <c r="BQ29" s="19" t="str">
        <f t="shared" si="16"/>
        <v/>
      </c>
      <c r="BR29" s="19" t="str">
        <f t="shared" si="17"/>
        <v/>
      </c>
      <c r="BS29" s="19" t="str">
        <f t="shared" si="18"/>
        <v/>
      </c>
      <c r="BT29" s="19" t="str">
        <f t="shared" si="19"/>
        <v/>
      </c>
      <c r="BU29" s="19" t="str">
        <f t="shared" si="20"/>
        <v/>
      </c>
      <c r="BV29" s="19" t="str">
        <f t="shared" si="21"/>
        <v/>
      </c>
      <c r="BW29" s="19"/>
      <c r="BX29" s="19" t="str">
        <f t="shared" si="22"/>
        <v/>
      </c>
      <c r="BY29" s="188"/>
      <c r="BZ29" s="19" t="str">
        <f t="shared" si="23"/>
        <v/>
      </c>
      <c r="CA29" s="19" t="str">
        <f t="shared" si="24"/>
        <v/>
      </c>
      <c r="CC29" s="201" t="str">
        <f t="shared" si="25"/>
        <v/>
      </c>
    </row>
    <row r="30" spans="4:81">
      <c r="D30" s="34"/>
      <c r="E30" s="146"/>
      <c r="F30" s="146"/>
      <c r="G30" s="151"/>
      <c r="L30" s="34"/>
      <c r="M30" s="146"/>
      <c r="N30" s="146"/>
      <c r="O30" s="151"/>
      <c r="R30" s="16" t="e">
        <f>INDEX('Dropdown menus'!$A$1:$D$6,MATCH($E30,'Dropdown menus'!$A$1:$A$6,0),$R$6)</f>
        <v>#N/A</v>
      </c>
      <c r="T30" s="19" t="str">
        <f>IF($F30="","",VLOOKUP($F30,'Reference Data - Transport fuel'!$C:$O,T$4,FALSE))</f>
        <v/>
      </c>
      <c r="U30" s="19" t="str">
        <f>IF($F30="","",VLOOKUP($F30,'Reference Data - Transport fuel'!$C:$O,U$4,FALSE))</f>
        <v/>
      </c>
      <c r="V30" s="19" t="str">
        <f>IF($F30="","",VLOOKUP($F30,'Reference Data - Transport fuel'!$C:$O,V$4,FALSE))</f>
        <v/>
      </c>
      <c r="W30" s="19" t="str">
        <f>IF($F30="","",VLOOKUP($F30,'Reference Data - Transport fuel'!$C:$O,W$4,FALSE))</f>
        <v/>
      </c>
      <c r="X30" s="19" t="str">
        <f>IF($F30="","",VLOOKUP($F30,'Reference Data - Transport fuel'!$C:$O,X$4,FALSE))</f>
        <v/>
      </c>
      <c r="Y30" s="19" t="str">
        <f>IF($F30="","",VLOOKUP($F30,'Reference Data - Transport fuel'!$C:$O,Y$4,FALSE))</f>
        <v/>
      </c>
      <c r="Z30" s="19" t="str">
        <f>IF($F30="","",VLOOKUP($F30,'Reference Data - Transport fuel'!$C:$O,Z$4,FALSE))</f>
        <v/>
      </c>
      <c r="AA30" s="19" t="str">
        <f>IF($F30="","",VLOOKUP($F30,'Reference Data - Transport fuel'!$C:$O,AA$4,FALSE))</f>
        <v/>
      </c>
      <c r="AB30" s="19" t="str">
        <f>IF($F30="","",VLOOKUP($F30,'Reference Data - Transport fuel'!$C:$O,AB$4,FALSE))</f>
        <v/>
      </c>
      <c r="AC30" s="19"/>
      <c r="AD30" s="19" t="str">
        <f>IF($F30="","",VLOOKUP($F30,'Reference Data - Transport fuel'!$C:$O,AD$4,FALSE))</f>
        <v/>
      </c>
      <c r="AE30" s="19"/>
      <c r="AF30" s="19" t="str">
        <f>IF($F30="","",VLOOKUP($F30,'Reference Data - Transport fuel'!$C:$O,AF$4,FALSE))</f>
        <v/>
      </c>
      <c r="AH30" s="19" t="str">
        <f t="shared" si="2"/>
        <v/>
      </c>
      <c r="AI30" s="19" t="str">
        <f t="shared" si="3"/>
        <v/>
      </c>
      <c r="AJ30" s="19" t="str">
        <f t="shared" si="4"/>
        <v/>
      </c>
      <c r="AK30" s="19" t="str">
        <f t="shared" si="5"/>
        <v/>
      </c>
      <c r="AL30" s="19" t="str">
        <f t="shared" si="6"/>
        <v/>
      </c>
      <c r="AM30" s="19" t="str">
        <f t="shared" si="7"/>
        <v/>
      </c>
      <c r="AN30" s="19" t="str">
        <f t="shared" si="8"/>
        <v/>
      </c>
      <c r="AO30" s="19" t="str">
        <f t="shared" si="9"/>
        <v/>
      </c>
      <c r="AP30" s="19"/>
      <c r="AQ30" s="19" t="str">
        <f t="shared" si="10"/>
        <v/>
      </c>
      <c r="AR30" s="188"/>
      <c r="AS30" s="19" t="str">
        <f t="shared" si="11"/>
        <v/>
      </c>
      <c r="AT30" s="19" t="str">
        <f t="shared" si="12"/>
        <v/>
      </c>
      <c r="AV30" s="201" t="str">
        <f t="shared" si="13"/>
        <v/>
      </c>
      <c r="AY30" s="16" t="e">
        <f>INDEX('Dropdown menus'!$A$1:$D$6,MATCH($M30,'Dropdown menus'!$A$1:$A$6,0),$AY$6)</f>
        <v>#N/A</v>
      </c>
      <c r="BA30" s="19" t="str">
        <f>IF($N30="","",VLOOKUP($N30,'Reference - Logistics Distance'!$C:$O,BA$4,FALSE))</f>
        <v/>
      </c>
      <c r="BB30" s="19" t="str">
        <f>IF($N30="","",VLOOKUP($N30,'Reference - Logistics Distance'!$C:$O,BB$4,FALSE))</f>
        <v/>
      </c>
      <c r="BC30" s="19" t="str">
        <f>IF($N30="","",VLOOKUP($N30,'Reference - Logistics Distance'!$C:$O,BC$4,FALSE))</f>
        <v/>
      </c>
      <c r="BD30" s="19" t="str">
        <f>IF($N30="","",VLOOKUP($N30,'Reference - Logistics Distance'!$C:$O,BD$4,FALSE))</f>
        <v/>
      </c>
      <c r="BE30" s="19" t="str">
        <f>IF($N30="","",VLOOKUP($N30,'Reference - Logistics Distance'!$C:$O,BE$4,FALSE))</f>
        <v/>
      </c>
      <c r="BF30" s="19" t="str">
        <f>IF($N30="","",VLOOKUP($N30,'Reference - Logistics Distance'!$C:$O,BF$4,FALSE))</f>
        <v/>
      </c>
      <c r="BG30" s="19" t="str">
        <f>IF($N30="","",VLOOKUP($N30,'Reference - Logistics Distance'!$C:$O,BG$4,FALSE))</f>
        <v/>
      </c>
      <c r="BH30" s="19" t="str">
        <f>IF($N30="","",VLOOKUP($N30,'Reference - Logistics Distance'!$C:$O,BH$4,FALSE))</f>
        <v/>
      </c>
      <c r="BI30" s="19" t="str">
        <f>IF($N30="","",VLOOKUP($N30,'Reference - Logistics Distance'!$C:$O,BI$4,FALSE))</f>
        <v/>
      </c>
      <c r="BJ30" s="19"/>
      <c r="BK30" s="19" t="str">
        <f>IF($N30="","",VLOOKUP($N30,'Reference - Logistics Distance'!$C:$O,BK$4,FALSE))</f>
        <v/>
      </c>
      <c r="BL30" s="19"/>
      <c r="BM30" s="19" t="str">
        <f>IF($N30="","",VLOOKUP($N30,'Reference - Logistics Distance'!$C:$O,BM$4,FALSE))</f>
        <v/>
      </c>
      <c r="BO30" s="19" t="str">
        <f t="shared" si="14"/>
        <v/>
      </c>
      <c r="BP30" s="19" t="str">
        <f t="shared" si="15"/>
        <v/>
      </c>
      <c r="BQ30" s="19" t="str">
        <f t="shared" si="16"/>
        <v/>
      </c>
      <c r="BR30" s="19" t="str">
        <f t="shared" si="17"/>
        <v/>
      </c>
      <c r="BS30" s="19" t="str">
        <f t="shared" si="18"/>
        <v/>
      </c>
      <c r="BT30" s="19" t="str">
        <f t="shared" si="19"/>
        <v/>
      </c>
      <c r="BU30" s="19" t="str">
        <f t="shared" si="20"/>
        <v/>
      </c>
      <c r="BV30" s="19" t="str">
        <f t="shared" si="21"/>
        <v/>
      </c>
      <c r="BW30" s="19"/>
      <c r="BX30" s="19" t="str">
        <f t="shared" si="22"/>
        <v/>
      </c>
      <c r="BY30" s="188"/>
      <c r="BZ30" s="19" t="str">
        <f t="shared" si="23"/>
        <v/>
      </c>
      <c r="CA30" s="19" t="str">
        <f t="shared" si="24"/>
        <v/>
      </c>
      <c r="CC30" s="201" t="str">
        <f t="shared" si="25"/>
        <v/>
      </c>
    </row>
    <row r="31" spans="4:81">
      <c r="D31" s="34"/>
      <c r="E31" s="146"/>
      <c r="F31" s="146"/>
      <c r="G31" s="151"/>
      <c r="L31" s="34"/>
      <c r="M31" s="146"/>
      <c r="N31" s="146"/>
      <c r="O31" s="151"/>
      <c r="R31" s="16" t="e">
        <f>INDEX('Dropdown menus'!$A$1:$D$6,MATCH($E31,'Dropdown menus'!$A$1:$A$6,0),$R$6)</f>
        <v>#N/A</v>
      </c>
      <c r="T31" s="19" t="str">
        <f>IF($F31="","",VLOOKUP($F31,'Reference Data - Transport fuel'!$C:$O,T$4,FALSE))</f>
        <v/>
      </c>
      <c r="U31" s="19" t="str">
        <f>IF($F31="","",VLOOKUP($F31,'Reference Data - Transport fuel'!$C:$O,U$4,FALSE))</f>
        <v/>
      </c>
      <c r="V31" s="19" t="str">
        <f>IF($F31="","",VLOOKUP($F31,'Reference Data - Transport fuel'!$C:$O,V$4,FALSE))</f>
        <v/>
      </c>
      <c r="W31" s="19" t="str">
        <f>IF($F31="","",VLOOKUP($F31,'Reference Data - Transport fuel'!$C:$O,W$4,FALSE))</f>
        <v/>
      </c>
      <c r="X31" s="19" t="str">
        <f>IF($F31="","",VLOOKUP($F31,'Reference Data - Transport fuel'!$C:$O,X$4,FALSE))</f>
        <v/>
      </c>
      <c r="Y31" s="19" t="str">
        <f>IF($F31="","",VLOOKUP($F31,'Reference Data - Transport fuel'!$C:$O,Y$4,FALSE))</f>
        <v/>
      </c>
      <c r="Z31" s="19" t="str">
        <f>IF($F31="","",VLOOKUP($F31,'Reference Data - Transport fuel'!$C:$O,Z$4,FALSE))</f>
        <v/>
      </c>
      <c r="AA31" s="19" t="str">
        <f>IF($F31="","",VLOOKUP($F31,'Reference Data - Transport fuel'!$C:$O,AA$4,FALSE))</f>
        <v/>
      </c>
      <c r="AB31" s="19" t="str">
        <f>IF($F31="","",VLOOKUP($F31,'Reference Data - Transport fuel'!$C:$O,AB$4,FALSE))</f>
        <v/>
      </c>
      <c r="AC31" s="19"/>
      <c r="AD31" s="19" t="str">
        <f>IF($F31="","",VLOOKUP($F31,'Reference Data - Transport fuel'!$C:$O,AD$4,FALSE))</f>
        <v/>
      </c>
      <c r="AE31" s="19"/>
      <c r="AF31" s="19" t="str">
        <f>IF($F31="","",VLOOKUP($F31,'Reference Data - Transport fuel'!$C:$O,AF$4,FALSE))</f>
        <v/>
      </c>
      <c r="AH31" s="19" t="str">
        <f t="shared" si="2"/>
        <v/>
      </c>
      <c r="AI31" s="19" t="str">
        <f t="shared" si="3"/>
        <v/>
      </c>
      <c r="AJ31" s="19" t="str">
        <f t="shared" si="4"/>
        <v/>
      </c>
      <c r="AK31" s="19" t="str">
        <f t="shared" si="5"/>
        <v/>
      </c>
      <c r="AL31" s="19" t="str">
        <f t="shared" si="6"/>
        <v/>
      </c>
      <c r="AM31" s="19" t="str">
        <f t="shared" si="7"/>
        <v/>
      </c>
      <c r="AN31" s="19" t="str">
        <f t="shared" si="8"/>
        <v/>
      </c>
      <c r="AO31" s="19" t="str">
        <f t="shared" si="9"/>
        <v/>
      </c>
      <c r="AP31" s="19"/>
      <c r="AQ31" s="19" t="str">
        <f t="shared" si="10"/>
        <v/>
      </c>
      <c r="AR31" s="188"/>
      <c r="AS31" s="19" t="str">
        <f t="shared" si="11"/>
        <v/>
      </c>
      <c r="AT31" s="19" t="str">
        <f t="shared" si="12"/>
        <v/>
      </c>
      <c r="AV31" s="201" t="str">
        <f t="shared" si="13"/>
        <v/>
      </c>
      <c r="AY31" s="16" t="e">
        <f>INDEX('Dropdown menus'!$A$1:$D$6,MATCH($M31,'Dropdown menus'!$A$1:$A$6,0),$AY$6)</f>
        <v>#N/A</v>
      </c>
      <c r="BA31" s="19" t="str">
        <f>IF($N31="","",VLOOKUP($N31,'Reference - Logistics Distance'!$C:$O,BA$4,FALSE))</f>
        <v/>
      </c>
      <c r="BB31" s="19" t="str">
        <f>IF($N31="","",VLOOKUP($N31,'Reference - Logistics Distance'!$C:$O,BB$4,FALSE))</f>
        <v/>
      </c>
      <c r="BC31" s="19" t="str">
        <f>IF($N31="","",VLOOKUP($N31,'Reference - Logistics Distance'!$C:$O,BC$4,FALSE))</f>
        <v/>
      </c>
      <c r="BD31" s="19" t="str">
        <f>IF($N31="","",VLOOKUP($N31,'Reference - Logistics Distance'!$C:$O,BD$4,FALSE))</f>
        <v/>
      </c>
      <c r="BE31" s="19" t="str">
        <f>IF($N31="","",VLOOKUP($N31,'Reference - Logistics Distance'!$C:$O,BE$4,FALSE))</f>
        <v/>
      </c>
      <c r="BF31" s="19" t="str">
        <f>IF($N31="","",VLOOKUP($N31,'Reference - Logistics Distance'!$C:$O,BF$4,FALSE))</f>
        <v/>
      </c>
      <c r="BG31" s="19" t="str">
        <f>IF($N31="","",VLOOKUP($N31,'Reference - Logistics Distance'!$C:$O,BG$4,FALSE))</f>
        <v/>
      </c>
      <c r="BH31" s="19" t="str">
        <f>IF($N31="","",VLOOKUP($N31,'Reference - Logistics Distance'!$C:$O,BH$4,FALSE))</f>
        <v/>
      </c>
      <c r="BI31" s="19" t="str">
        <f>IF($N31="","",VLOOKUP($N31,'Reference - Logistics Distance'!$C:$O,BI$4,FALSE))</f>
        <v/>
      </c>
      <c r="BJ31" s="19"/>
      <c r="BK31" s="19" t="str">
        <f>IF($N31="","",VLOOKUP($N31,'Reference - Logistics Distance'!$C:$O,BK$4,FALSE))</f>
        <v/>
      </c>
      <c r="BL31" s="19"/>
      <c r="BM31" s="19" t="str">
        <f>IF($N31="","",VLOOKUP($N31,'Reference - Logistics Distance'!$C:$O,BM$4,FALSE))</f>
        <v/>
      </c>
      <c r="BO31" s="19" t="str">
        <f t="shared" si="14"/>
        <v/>
      </c>
      <c r="BP31" s="19" t="str">
        <f t="shared" si="15"/>
        <v/>
      </c>
      <c r="BQ31" s="19" t="str">
        <f t="shared" si="16"/>
        <v/>
      </c>
      <c r="BR31" s="19" t="str">
        <f t="shared" si="17"/>
        <v/>
      </c>
      <c r="BS31" s="19" t="str">
        <f t="shared" si="18"/>
        <v/>
      </c>
      <c r="BT31" s="19" t="str">
        <f t="shared" si="19"/>
        <v/>
      </c>
      <c r="BU31" s="19" t="str">
        <f t="shared" si="20"/>
        <v/>
      </c>
      <c r="BV31" s="19" t="str">
        <f t="shared" si="21"/>
        <v/>
      </c>
      <c r="BW31" s="19"/>
      <c r="BX31" s="19" t="str">
        <f t="shared" si="22"/>
        <v/>
      </c>
      <c r="BY31" s="188"/>
      <c r="BZ31" s="19" t="str">
        <f t="shared" si="23"/>
        <v/>
      </c>
      <c r="CA31" s="19" t="str">
        <f t="shared" si="24"/>
        <v/>
      </c>
      <c r="CC31" s="201" t="str">
        <f t="shared" si="25"/>
        <v/>
      </c>
    </row>
    <row r="32" spans="4:81">
      <c r="D32" s="34"/>
      <c r="E32" s="146"/>
      <c r="F32" s="146"/>
      <c r="G32" s="151"/>
      <c r="L32" s="34"/>
      <c r="M32" s="146"/>
      <c r="N32" s="146"/>
      <c r="O32" s="151"/>
      <c r="R32" s="16" t="e">
        <f>INDEX('Dropdown menus'!$A$1:$D$6,MATCH($E32,'Dropdown menus'!$A$1:$A$6,0),$R$6)</f>
        <v>#N/A</v>
      </c>
      <c r="T32" s="19" t="str">
        <f>IF($F32="","",VLOOKUP($F32,'Reference Data - Transport fuel'!$C:$O,T$4,FALSE))</f>
        <v/>
      </c>
      <c r="U32" s="19" t="str">
        <f>IF($F32="","",VLOOKUP($F32,'Reference Data - Transport fuel'!$C:$O,U$4,FALSE))</f>
        <v/>
      </c>
      <c r="V32" s="19" t="str">
        <f>IF($F32="","",VLOOKUP($F32,'Reference Data - Transport fuel'!$C:$O,V$4,FALSE))</f>
        <v/>
      </c>
      <c r="W32" s="19" t="str">
        <f>IF($F32="","",VLOOKUP($F32,'Reference Data - Transport fuel'!$C:$O,W$4,FALSE))</f>
        <v/>
      </c>
      <c r="X32" s="19" t="str">
        <f>IF($F32="","",VLOOKUP($F32,'Reference Data - Transport fuel'!$C:$O,X$4,FALSE))</f>
        <v/>
      </c>
      <c r="Y32" s="19" t="str">
        <f>IF($F32="","",VLOOKUP($F32,'Reference Data - Transport fuel'!$C:$O,Y$4,FALSE))</f>
        <v/>
      </c>
      <c r="Z32" s="19" t="str">
        <f>IF($F32="","",VLOOKUP($F32,'Reference Data - Transport fuel'!$C:$O,Z$4,FALSE))</f>
        <v/>
      </c>
      <c r="AA32" s="19" t="str">
        <f>IF($F32="","",VLOOKUP($F32,'Reference Data - Transport fuel'!$C:$O,AA$4,FALSE))</f>
        <v/>
      </c>
      <c r="AB32" s="19" t="str">
        <f>IF($F32="","",VLOOKUP($F32,'Reference Data - Transport fuel'!$C:$O,AB$4,FALSE))</f>
        <v/>
      </c>
      <c r="AC32" s="19"/>
      <c r="AD32" s="19" t="str">
        <f>IF($F32="","",VLOOKUP($F32,'Reference Data - Transport fuel'!$C:$O,AD$4,FALSE))</f>
        <v/>
      </c>
      <c r="AE32" s="19"/>
      <c r="AF32" s="19" t="str">
        <f>IF($F32="","",VLOOKUP($F32,'Reference Data - Transport fuel'!$C:$O,AF$4,FALSE))</f>
        <v/>
      </c>
      <c r="AH32" s="19" t="str">
        <f t="shared" si="2"/>
        <v/>
      </c>
      <c r="AI32" s="19" t="str">
        <f t="shared" si="3"/>
        <v/>
      </c>
      <c r="AJ32" s="19" t="str">
        <f t="shared" si="4"/>
        <v/>
      </c>
      <c r="AK32" s="19" t="str">
        <f t="shared" si="5"/>
        <v/>
      </c>
      <c r="AL32" s="19" t="str">
        <f t="shared" si="6"/>
        <v/>
      </c>
      <c r="AM32" s="19" t="str">
        <f t="shared" si="7"/>
        <v/>
      </c>
      <c r="AN32" s="19" t="str">
        <f t="shared" si="8"/>
        <v/>
      </c>
      <c r="AO32" s="19" t="str">
        <f t="shared" si="9"/>
        <v/>
      </c>
      <c r="AP32" s="19"/>
      <c r="AQ32" s="19" t="str">
        <f t="shared" si="10"/>
        <v/>
      </c>
      <c r="AR32" s="188"/>
      <c r="AS32" s="19" t="str">
        <f t="shared" si="11"/>
        <v/>
      </c>
      <c r="AT32" s="19" t="str">
        <f t="shared" si="12"/>
        <v/>
      </c>
      <c r="AV32" s="201" t="str">
        <f t="shared" si="13"/>
        <v/>
      </c>
      <c r="AY32" s="16" t="e">
        <f>INDEX('Dropdown menus'!$A$1:$D$6,MATCH($M32,'Dropdown menus'!$A$1:$A$6,0),$AY$6)</f>
        <v>#N/A</v>
      </c>
      <c r="BA32" s="19" t="str">
        <f>IF($N32="","",VLOOKUP($N32,'Reference - Logistics Distance'!$C:$O,BA$4,FALSE))</f>
        <v/>
      </c>
      <c r="BB32" s="19" t="str">
        <f>IF($N32="","",VLOOKUP($N32,'Reference - Logistics Distance'!$C:$O,BB$4,FALSE))</f>
        <v/>
      </c>
      <c r="BC32" s="19" t="str">
        <f>IF($N32="","",VLOOKUP($N32,'Reference - Logistics Distance'!$C:$O,BC$4,FALSE))</f>
        <v/>
      </c>
      <c r="BD32" s="19" t="str">
        <f>IF($N32="","",VLOOKUP($N32,'Reference - Logistics Distance'!$C:$O,BD$4,FALSE))</f>
        <v/>
      </c>
      <c r="BE32" s="19" t="str">
        <f>IF($N32="","",VLOOKUP($N32,'Reference - Logistics Distance'!$C:$O,BE$4,FALSE))</f>
        <v/>
      </c>
      <c r="BF32" s="19" t="str">
        <f>IF($N32="","",VLOOKUP($N32,'Reference - Logistics Distance'!$C:$O,BF$4,FALSE))</f>
        <v/>
      </c>
      <c r="BG32" s="19" t="str">
        <f>IF($N32="","",VLOOKUP($N32,'Reference - Logistics Distance'!$C:$O,BG$4,FALSE))</f>
        <v/>
      </c>
      <c r="BH32" s="19" t="str">
        <f>IF($N32="","",VLOOKUP($N32,'Reference - Logistics Distance'!$C:$O,BH$4,FALSE))</f>
        <v/>
      </c>
      <c r="BI32" s="19" t="str">
        <f>IF($N32="","",VLOOKUP($N32,'Reference - Logistics Distance'!$C:$O,BI$4,FALSE))</f>
        <v/>
      </c>
      <c r="BJ32" s="19"/>
      <c r="BK32" s="19" t="str">
        <f>IF($N32="","",VLOOKUP($N32,'Reference - Logistics Distance'!$C:$O,BK$4,FALSE))</f>
        <v/>
      </c>
      <c r="BL32" s="19"/>
      <c r="BM32" s="19" t="str">
        <f>IF($N32="","",VLOOKUP($N32,'Reference - Logistics Distance'!$C:$O,BM$4,FALSE))</f>
        <v/>
      </c>
      <c r="BO32" s="19" t="str">
        <f t="shared" si="14"/>
        <v/>
      </c>
      <c r="BP32" s="19" t="str">
        <f t="shared" si="15"/>
        <v/>
      </c>
      <c r="BQ32" s="19" t="str">
        <f t="shared" si="16"/>
        <v/>
      </c>
      <c r="BR32" s="19" t="str">
        <f t="shared" si="17"/>
        <v/>
      </c>
      <c r="BS32" s="19" t="str">
        <f t="shared" si="18"/>
        <v/>
      </c>
      <c r="BT32" s="19" t="str">
        <f t="shared" si="19"/>
        <v/>
      </c>
      <c r="BU32" s="19" t="str">
        <f t="shared" si="20"/>
        <v/>
      </c>
      <c r="BV32" s="19" t="str">
        <f t="shared" si="21"/>
        <v/>
      </c>
      <c r="BW32" s="19"/>
      <c r="BX32" s="19" t="str">
        <f t="shared" si="22"/>
        <v/>
      </c>
      <c r="BY32" s="188"/>
      <c r="BZ32" s="19" t="str">
        <f t="shared" si="23"/>
        <v/>
      </c>
      <c r="CA32" s="19" t="str">
        <f t="shared" si="24"/>
        <v/>
      </c>
      <c r="CC32" s="201" t="str">
        <f t="shared" si="25"/>
        <v/>
      </c>
    </row>
    <row r="33" spans="4:81">
      <c r="D33" s="34"/>
      <c r="E33" s="146"/>
      <c r="F33" s="146"/>
      <c r="G33" s="151"/>
      <c r="L33" s="34"/>
      <c r="M33" s="146"/>
      <c r="N33" s="146"/>
      <c r="O33" s="151"/>
      <c r="R33" s="16" t="e">
        <f>INDEX('Dropdown menus'!$A$1:$D$6,MATCH($E33,'Dropdown menus'!$A$1:$A$6,0),$R$6)</f>
        <v>#N/A</v>
      </c>
      <c r="T33" s="19" t="str">
        <f>IF($F33="","",VLOOKUP($F33,'Reference Data - Transport fuel'!$C:$O,T$4,FALSE))</f>
        <v/>
      </c>
      <c r="U33" s="19" t="str">
        <f>IF($F33="","",VLOOKUP($F33,'Reference Data - Transport fuel'!$C:$O,U$4,FALSE))</f>
        <v/>
      </c>
      <c r="V33" s="19" t="str">
        <f>IF($F33="","",VLOOKUP($F33,'Reference Data - Transport fuel'!$C:$O,V$4,FALSE))</f>
        <v/>
      </c>
      <c r="W33" s="19" t="str">
        <f>IF($F33="","",VLOOKUP($F33,'Reference Data - Transport fuel'!$C:$O,W$4,FALSE))</f>
        <v/>
      </c>
      <c r="X33" s="19" t="str">
        <f>IF($F33="","",VLOOKUP($F33,'Reference Data - Transport fuel'!$C:$O,X$4,FALSE))</f>
        <v/>
      </c>
      <c r="Y33" s="19" t="str">
        <f>IF($F33="","",VLOOKUP($F33,'Reference Data - Transport fuel'!$C:$O,Y$4,FALSE))</f>
        <v/>
      </c>
      <c r="Z33" s="19" t="str">
        <f>IF($F33="","",VLOOKUP($F33,'Reference Data - Transport fuel'!$C:$O,Z$4,FALSE))</f>
        <v/>
      </c>
      <c r="AA33" s="19" t="str">
        <f>IF($F33="","",VLOOKUP($F33,'Reference Data - Transport fuel'!$C:$O,AA$4,FALSE))</f>
        <v/>
      </c>
      <c r="AB33" s="19" t="str">
        <f>IF($F33="","",VLOOKUP($F33,'Reference Data - Transport fuel'!$C:$O,AB$4,FALSE))</f>
        <v/>
      </c>
      <c r="AC33" s="19"/>
      <c r="AD33" s="19" t="str">
        <f>IF($F33="","",VLOOKUP($F33,'Reference Data - Transport fuel'!$C:$O,AD$4,FALSE))</f>
        <v/>
      </c>
      <c r="AE33" s="19"/>
      <c r="AF33" s="19" t="str">
        <f>IF($F33="","",VLOOKUP($F33,'Reference Data - Transport fuel'!$C:$O,AF$4,FALSE))</f>
        <v/>
      </c>
      <c r="AH33" s="19" t="str">
        <f t="shared" si="2"/>
        <v/>
      </c>
      <c r="AI33" s="19" t="str">
        <f t="shared" si="3"/>
        <v/>
      </c>
      <c r="AJ33" s="19" t="str">
        <f t="shared" si="4"/>
        <v/>
      </c>
      <c r="AK33" s="19" t="str">
        <f t="shared" si="5"/>
        <v/>
      </c>
      <c r="AL33" s="19" t="str">
        <f t="shared" si="6"/>
        <v/>
      </c>
      <c r="AM33" s="19" t="str">
        <f t="shared" si="7"/>
        <v/>
      </c>
      <c r="AN33" s="19" t="str">
        <f t="shared" si="8"/>
        <v/>
      </c>
      <c r="AO33" s="19" t="str">
        <f t="shared" si="9"/>
        <v/>
      </c>
      <c r="AP33" s="19"/>
      <c r="AQ33" s="19" t="str">
        <f t="shared" si="10"/>
        <v/>
      </c>
      <c r="AR33" s="188"/>
      <c r="AS33" s="19" t="str">
        <f t="shared" si="11"/>
        <v/>
      </c>
      <c r="AT33" s="19" t="str">
        <f t="shared" si="12"/>
        <v/>
      </c>
      <c r="AV33" s="201" t="str">
        <f t="shared" si="13"/>
        <v/>
      </c>
      <c r="AY33" s="16" t="e">
        <f>INDEX('Dropdown menus'!$A$1:$D$6,MATCH($M33,'Dropdown menus'!$A$1:$A$6,0),$AY$6)</f>
        <v>#N/A</v>
      </c>
      <c r="BA33" s="19" t="str">
        <f>IF($N33="","",VLOOKUP($N33,'Reference - Logistics Distance'!$C:$O,BA$4,FALSE))</f>
        <v/>
      </c>
      <c r="BB33" s="19" t="str">
        <f>IF($N33="","",VLOOKUP($N33,'Reference - Logistics Distance'!$C:$O,BB$4,FALSE))</f>
        <v/>
      </c>
      <c r="BC33" s="19" t="str">
        <f>IF($N33="","",VLOOKUP($N33,'Reference - Logistics Distance'!$C:$O,BC$4,FALSE))</f>
        <v/>
      </c>
      <c r="BD33" s="19" t="str">
        <f>IF($N33="","",VLOOKUP($N33,'Reference - Logistics Distance'!$C:$O,BD$4,FALSE))</f>
        <v/>
      </c>
      <c r="BE33" s="19" t="str">
        <f>IF($N33="","",VLOOKUP($N33,'Reference - Logistics Distance'!$C:$O,BE$4,FALSE))</f>
        <v/>
      </c>
      <c r="BF33" s="19" t="str">
        <f>IF($N33="","",VLOOKUP($N33,'Reference - Logistics Distance'!$C:$O,BF$4,FALSE))</f>
        <v/>
      </c>
      <c r="BG33" s="19" t="str">
        <f>IF($N33="","",VLOOKUP($N33,'Reference - Logistics Distance'!$C:$O,BG$4,FALSE))</f>
        <v/>
      </c>
      <c r="BH33" s="19" t="str">
        <f>IF($N33="","",VLOOKUP($N33,'Reference - Logistics Distance'!$C:$O,BH$4,FALSE))</f>
        <v/>
      </c>
      <c r="BI33" s="19" t="str">
        <f>IF($N33="","",VLOOKUP($N33,'Reference - Logistics Distance'!$C:$O,BI$4,FALSE))</f>
        <v/>
      </c>
      <c r="BJ33" s="19"/>
      <c r="BK33" s="19" t="str">
        <f>IF($N33="","",VLOOKUP($N33,'Reference - Logistics Distance'!$C:$O,BK$4,FALSE))</f>
        <v/>
      </c>
      <c r="BL33" s="19"/>
      <c r="BM33" s="19" t="str">
        <f>IF($N33="","",VLOOKUP($N33,'Reference - Logistics Distance'!$C:$O,BM$4,FALSE))</f>
        <v/>
      </c>
      <c r="BO33" s="19" t="str">
        <f t="shared" si="14"/>
        <v/>
      </c>
      <c r="BP33" s="19" t="str">
        <f t="shared" si="15"/>
        <v/>
      </c>
      <c r="BQ33" s="19" t="str">
        <f t="shared" si="16"/>
        <v/>
      </c>
      <c r="BR33" s="19" t="str">
        <f t="shared" si="17"/>
        <v/>
      </c>
      <c r="BS33" s="19" t="str">
        <f t="shared" si="18"/>
        <v/>
      </c>
      <c r="BT33" s="19" t="str">
        <f t="shared" si="19"/>
        <v/>
      </c>
      <c r="BU33" s="19" t="str">
        <f t="shared" si="20"/>
        <v/>
      </c>
      <c r="BV33" s="19" t="str">
        <f t="shared" si="21"/>
        <v/>
      </c>
      <c r="BW33" s="19"/>
      <c r="BX33" s="19" t="str">
        <f t="shared" si="22"/>
        <v/>
      </c>
      <c r="BY33" s="188"/>
      <c r="BZ33" s="19" t="str">
        <f t="shared" si="23"/>
        <v/>
      </c>
      <c r="CA33" s="19" t="str">
        <f t="shared" si="24"/>
        <v/>
      </c>
      <c r="CC33" s="201" t="str">
        <f t="shared" si="25"/>
        <v/>
      </c>
    </row>
    <row r="34" spans="4:81">
      <c r="D34" s="34"/>
      <c r="E34" s="146"/>
      <c r="F34" s="146"/>
      <c r="G34" s="151"/>
      <c r="L34" s="34"/>
      <c r="M34" s="146"/>
      <c r="N34" s="146"/>
      <c r="O34" s="151"/>
      <c r="R34" s="16" t="e">
        <f>INDEX('Dropdown menus'!$A$1:$D$6,MATCH($E34,'Dropdown menus'!$A$1:$A$6,0),$R$6)</f>
        <v>#N/A</v>
      </c>
      <c r="T34" s="19" t="str">
        <f>IF($F34="","",VLOOKUP($F34,'Reference Data - Transport fuel'!$C:$O,T$4,FALSE))</f>
        <v/>
      </c>
      <c r="U34" s="19" t="str">
        <f>IF($F34="","",VLOOKUP($F34,'Reference Data - Transport fuel'!$C:$O,U$4,FALSE))</f>
        <v/>
      </c>
      <c r="V34" s="19" t="str">
        <f>IF($F34="","",VLOOKUP($F34,'Reference Data - Transport fuel'!$C:$O,V$4,FALSE))</f>
        <v/>
      </c>
      <c r="W34" s="19" t="str">
        <f>IF($F34="","",VLOOKUP($F34,'Reference Data - Transport fuel'!$C:$O,W$4,FALSE))</f>
        <v/>
      </c>
      <c r="X34" s="19" t="str">
        <f>IF($F34="","",VLOOKUP($F34,'Reference Data - Transport fuel'!$C:$O,X$4,FALSE))</f>
        <v/>
      </c>
      <c r="Y34" s="19" t="str">
        <f>IF($F34="","",VLOOKUP($F34,'Reference Data - Transport fuel'!$C:$O,Y$4,FALSE))</f>
        <v/>
      </c>
      <c r="Z34" s="19" t="str">
        <f>IF($F34="","",VLOOKUP($F34,'Reference Data - Transport fuel'!$C:$O,Z$4,FALSE))</f>
        <v/>
      </c>
      <c r="AA34" s="19" t="str">
        <f>IF($F34="","",VLOOKUP($F34,'Reference Data - Transport fuel'!$C:$O,AA$4,FALSE))</f>
        <v/>
      </c>
      <c r="AB34" s="19" t="str">
        <f>IF($F34="","",VLOOKUP($F34,'Reference Data - Transport fuel'!$C:$O,AB$4,FALSE))</f>
        <v/>
      </c>
      <c r="AC34" s="19"/>
      <c r="AD34" s="19" t="str">
        <f>IF($F34="","",VLOOKUP($F34,'Reference Data - Transport fuel'!$C:$O,AD$4,FALSE))</f>
        <v/>
      </c>
      <c r="AE34" s="19"/>
      <c r="AF34" s="19" t="str">
        <f>IF($F34="","",VLOOKUP($F34,'Reference Data - Transport fuel'!$C:$O,AF$4,FALSE))</f>
        <v/>
      </c>
      <c r="AH34" s="19" t="str">
        <f t="shared" si="2"/>
        <v/>
      </c>
      <c r="AI34" s="19" t="str">
        <f t="shared" si="3"/>
        <v/>
      </c>
      <c r="AJ34" s="19" t="str">
        <f t="shared" si="4"/>
        <v/>
      </c>
      <c r="AK34" s="19" t="str">
        <f t="shared" si="5"/>
        <v/>
      </c>
      <c r="AL34" s="19" t="str">
        <f t="shared" si="6"/>
        <v/>
      </c>
      <c r="AM34" s="19" t="str">
        <f t="shared" si="7"/>
        <v/>
      </c>
      <c r="AN34" s="19" t="str">
        <f t="shared" si="8"/>
        <v/>
      </c>
      <c r="AO34" s="19" t="str">
        <f t="shared" si="9"/>
        <v/>
      </c>
      <c r="AP34" s="19"/>
      <c r="AQ34" s="19" t="str">
        <f t="shared" si="10"/>
        <v/>
      </c>
      <c r="AR34" s="188"/>
      <c r="AS34" s="19" t="str">
        <f t="shared" si="11"/>
        <v/>
      </c>
      <c r="AT34" s="19" t="str">
        <f t="shared" si="12"/>
        <v/>
      </c>
      <c r="AV34" s="201" t="str">
        <f t="shared" si="13"/>
        <v/>
      </c>
      <c r="AY34" s="16" t="e">
        <f>INDEX('Dropdown menus'!$A$1:$D$6,MATCH($M34,'Dropdown menus'!$A$1:$A$6,0),$AY$6)</f>
        <v>#N/A</v>
      </c>
      <c r="BA34" s="19" t="str">
        <f>IF($N34="","",VLOOKUP($N34,'Reference - Logistics Distance'!$C:$O,BA$4,FALSE))</f>
        <v/>
      </c>
      <c r="BB34" s="19" t="str">
        <f>IF($N34="","",VLOOKUP($N34,'Reference - Logistics Distance'!$C:$O,BB$4,FALSE))</f>
        <v/>
      </c>
      <c r="BC34" s="19" t="str">
        <f>IF($N34="","",VLOOKUP($N34,'Reference - Logistics Distance'!$C:$O,BC$4,FALSE))</f>
        <v/>
      </c>
      <c r="BD34" s="19" t="str">
        <f>IF($N34="","",VLOOKUP($N34,'Reference - Logistics Distance'!$C:$O,BD$4,FALSE))</f>
        <v/>
      </c>
      <c r="BE34" s="19" t="str">
        <f>IF($N34="","",VLOOKUP($N34,'Reference - Logistics Distance'!$C:$O,BE$4,FALSE))</f>
        <v/>
      </c>
      <c r="BF34" s="19" t="str">
        <f>IF($N34="","",VLOOKUP($N34,'Reference - Logistics Distance'!$C:$O,BF$4,FALSE))</f>
        <v/>
      </c>
      <c r="BG34" s="19" t="str">
        <f>IF($N34="","",VLOOKUP($N34,'Reference - Logistics Distance'!$C:$O,BG$4,FALSE))</f>
        <v/>
      </c>
      <c r="BH34" s="19" t="str">
        <f>IF($N34="","",VLOOKUP($N34,'Reference - Logistics Distance'!$C:$O,BH$4,FALSE))</f>
        <v/>
      </c>
      <c r="BI34" s="19" t="str">
        <f>IF($N34="","",VLOOKUP($N34,'Reference - Logistics Distance'!$C:$O,BI$4,FALSE))</f>
        <v/>
      </c>
      <c r="BJ34" s="19"/>
      <c r="BK34" s="19" t="str">
        <f>IF($N34="","",VLOOKUP($N34,'Reference - Logistics Distance'!$C:$O,BK$4,FALSE))</f>
        <v/>
      </c>
      <c r="BL34" s="19"/>
      <c r="BM34" s="19" t="str">
        <f>IF($N34="","",VLOOKUP($N34,'Reference - Logistics Distance'!$C:$O,BM$4,FALSE))</f>
        <v/>
      </c>
      <c r="BO34" s="19" t="str">
        <f t="shared" si="14"/>
        <v/>
      </c>
      <c r="BP34" s="19" t="str">
        <f t="shared" si="15"/>
        <v/>
      </c>
      <c r="BQ34" s="19" t="str">
        <f t="shared" si="16"/>
        <v/>
      </c>
      <c r="BR34" s="19" t="str">
        <f t="shared" si="17"/>
        <v/>
      </c>
      <c r="BS34" s="19" t="str">
        <f t="shared" si="18"/>
        <v/>
      </c>
      <c r="BT34" s="19" t="str">
        <f t="shared" si="19"/>
        <v/>
      </c>
      <c r="BU34" s="19" t="str">
        <f t="shared" si="20"/>
        <v/>
      </c>
      <c r="BV34" s="19" t="str">
        <f t="shared" si="21"/>
        <v/>
      </c>
      <c r="BW34" s="19"/>
      <c r="BX34" s="19" t="str">
        <f t="shared" si="22"/>
        <v/>
      </c>
      <c r="BY34" s="188"/>
      <c r="BZ34" s="19" t="str">
        <f t="shared" si="23"/>
        <v/>
      </c>
      <c r="CA34" s="19" t="str">
        <f t="shared" si="24"/>
        <v/>
      </c>
      <c r="CC34" s="201" t="str">
        <f t="shared" si="25"/>
        <v/>
      </c>
    </row>
    <row r="35" spans="4:81">
      <c r="D35" s="34"/>
      <c r="E35" s="146"/>
      <c r="F35" s="146"/>
      <c r="G35" s="151"/>
      <c r="L35" s="34"/>
      <c r="M35" s="146"/>
      <c r="N35" s="146"/>
      <c r="O35" s="151"/>
      <c r="R35" s="16" t="e">
        <f>INDEX('Dropdown menus'!$A$1:$D$6,MATCH($E35,'Dropdown menus'!$A$1:$A$6,0),$R$6)</f>
        <v>#N/A</v>
      </c>
      <c r="T35" s="19" t="str">
        <f>IF($F35="","",VLOOKUP($F35,'Reference Data - Transport fuel'!$C:$O,T$4,FALSE))</f>
        <v/>
      </c>
      <c r="U35" s="19" t="str">
        <f>IF($F35="","",VLOOKUP($F35,'Reference Data - Transport fuel'!$C:$O,U$4,FALSE))</f>
        <v/>
      </c>
      <c r="V35" s="19" t="str">
        <f>IF($F35="","",VLOOKUP($F35,'Reference Data - Transport fuel'!$C:$O,V$4,FALSE))</f>
        <v/>
      </c>
      <c r="W35" s="19" t="str">
        <f>IF($F35="","",VLOOKUP($F35,'Reference Data - Transport fuel'!$C:$O,W$4,FALSE))</f>
        <v/>
      </c>
      <c r="X35" s="19" t="str">
        <f>IF($F35="","",VLOOKUP($F35,'Reference Data - Transport fuel'!$C:$O,X$4,FALSE))</f>
        <v/>
      </c>
      <c r="Y35" s="19" t="str">
        <f>IF($F35="","",VLOOKUP($F35,'Reference Data - Transport fuel'!$C:$O,Y$4,FALSE))</f>
        <v/>
      </c>
      <c r="Z35" s="19" t="str">
        <f>IF($F35="","",VLOOKUP($F35,'Reference Data - Transport fuel'!$C:$O,Z$4,FALSE))</f>
        <v/>
      </c>
      <c r="AA35" s="19" t="str">
        <f>IF($F35="","",VLOOKUP($F35,'Reference Data - Transport fuel'!$C:$O,AA$4,FALSE))</f>
        <v/>
      </c>
      <c r="AB35" s="19" t="str">
        <f>IF($F35="","",VLOOKUP($F35,'Reference Data - Transport fuel'!$C:$O,AB$4,FALSE))</f>
        <v/>
      </c>
      <c r="AC35" s="19"/>
      <c r="AD35" s="19" t="str">
        <f>IF($F35="","",VLOOKUP($F35,'Reference Data - Transport fuel'!$C:$O,AD$4,FALSE))</f>
        <v/>
      </c>
      <c r="AE35" s="19"/>
      <c r="AF35" s="19" t="str">
        <f>IF($F35="","",VLOOKUP($F35,'Reference Data - Transport fuel'!$C:$O,AF$4,FALSE))</f>
        <v/>
      </c>
      <c r="AH35" s="19" t="str">
        <f t="shared" si="2"/>
        <v/>
      </c>
      <c r="AI35" s="19" t="str">
        <f t="shared" si="3"/>
        <v/>
      </c>
      <c r="AJ35" s="19" t="str">
        <f t="shared" si="4"/>
        <v/>
      </c>
      <c r="AK35" s="19" t="str">
        <f t="shared" si="5"/>
        <v/>
      </c>
      <c r="AL35" s="19" t="str">
        <f t="shared" si="6"/>
        <v/>
      </c>
      <c r="AM35" s="19" t="str">
        <f t="shared" si="7"/>
        <v/>
      </c>
      <c r="AN35" s="19" t="str">
        <f t="shared" si="8"/>
        <v/>
      </c>
      <c r="AO35" s="19" t="str">
        <f t="shared" si="9"/>
        <v/>
      </c>
      <c r="AP35" s="19"/>
      <c r="AQ35" s="19" t="str">
        <f t="shared" si="10"/>
        <v/>
      </c>
      <c r="AR35" s="188"/>
      <c r="AS35" s="19" t="str">
        <f t="shared" si="11"/>
        <v/>
      </c>
      <c r="AT35" s="19" t="str">
        <f t="shared" si="12"/>
        <v/>
      </c>
      <c r="AV35" s="201" t="str">
        <f t="shared" si="13"/>
        <v/>
      </c>
      <c r="AY35" s="16" t="e">
        <f>INDEX('Dropdown menus'!$A$1:$D$6,MATCH($M35,'Dropdown menus'!$A$1:$A$6,0),$AY$6)</f>
        <v>#N/A</v>
      </c>
      <c r="BA35" s="19" t="str">
        <f>IF($N35="","",VLOOKUP($N35,'Reference - Logistics Distance'!$C:$O,BA$4,FALSE))</f>
        <v/>
      </c>
      <c r="BB35" s="19" t="str">
        <f>IF($N35="","",VLOOKUP($N35,'Reference - Logistics Distance'!$C:$O,BB$4,FALSE))</f>
        <v/>
      </c>
      <c r="BC35" s="19" t="str">
        <f>IF($N35="","",VLOOKUP($N35,'Reference - Logistics Distance'!$C:$O,BC$4,FALSE))</f>
        <v/>
      </c>
      <c r="BD35" s="19" t="str">
        <f>IF($N35="","",VLOOKUP($N35,'Reference - Logistics Distance'!$C:$O,BD$4,FALSE))</f>
        <v/>
      </c>
      <c r="BE35" s="19" t="str">
        <f>IF($N35="","",VLOOKUP($N35,'Reference - Logistics Distance'!$C:$O,BE$4,FALSE))</f>
        <v/>
      </c>
      <c r="BF35" s="19" t="str">
        <f>IF($N35="","",VLOOKUP($N35,'Reference - Logistics Distance'!$C:$O,BF$4,FALSE))</f>
        <v/>
      </c>
      <c r="BG35" s="19" t="str">
        <f>IF($N35="","",VLOOKUP($N35,'Reference - Logistics Distance'!$C:$O,BG$4,FALSE))</f>
        <v/>
      </c>
      <c r="BH35" s="19" t="str">
        <f>IF($N35="","",VLOOKUP($N35,'Reference - Logistics Distance'!$C:$O,BH$4,FALSE))</f>
        <v/>
      </c>
      <c r="BI35" s="19" t="str">
        <f>IF($N35="","",VLOOKUP($N35,'Reference - Logistics Distance'!$C:$O,BI$4,FALSE))</f>
        <v/>
      </c>
      <c r="BJ35" s="19"/>
      <c r="BK35" s="19" t="str">
        <f>IF($N35="","",VLOOKUP($N35,'Reference - Logistics Distance'!$C:$O,BK$4,FALSE))</f>
        <v/>
      </c>
      <c r="BL35" s="19"/>
      <c r="BM35" s="19" t="str">
        <f>IF($N35="","",VLOOKUP($N35,'Reference - Logistics Distance'!$C:$O,BM$4,FALSE))</f>
        <v/>
      </c>
      <c r="BO35" s="19" t="str">
        <f t="shared" si="14"/>
        <v/>
      </c>
      <c r="BP35" s="19" t="str">
        <f t="shared" si="15"/>
        <v/>
      </c>
      <c r="BQ35" s="19" t="str">
        <f t="shared" si="16"/>
        <v/>
      </c>
      <c r="BR35" s="19" t="str">
        <f t="shared" si="17"/>
        <v/>
      </c>
      <c r="BS35" s="19" t="str">
        <f t="shared" si="18"/>
        <v/>
      </c>
      <c r="BT35" s="19" t="str">
        <f t="shared" si="19"/>
        <v/>
      </c>
      <c r="BU35" s="19" t="str">
        <f t="shared" si="20"/>
        <v/>
      </c>
      <c r="BV35" s="19" t="str">
        <f t="shared" si="21"/>
        <v/>
      </c>
      <c r="BW35" s="19"/>
      <c r="BX35" s="19" t="str">
        <f t="shared" si="22"/>
        <v/>
      </c>
      <c r="BY35" s="188"/>
      <c r="BZ35" s="19" t="str">
        <f t="shared" si="23"/>
        <v/>
      </c>
      <c r="CA35" s="19" t="str">
        <f t="shared" si="24"/>
        <v/>
      </c>
      <c r="CC35" s="201" t="str">
        <f t="shared" si="25"/>
        <v/>
      </c>
    </row>
    <row r="36" spans="4:81">
      <c r="D36" s="34"/>
      <c r="E36" s="146"/>
      <c r="F36" s="146"/>
      <c r="G36" s="151"/>
      <c r="L36" s="34"/>
      <c r="M36" s="146"/>
      <c r="N36" s="146"/>
      <c r="O36" s="151"/>
      <c r="R36" s="16" t="e">
        <f>INDEX('Dropdown menus'!$A$1:$D$6,MATCH($E36,'Dropdown menus'!$A$1:$A$6,0),$R$6)</f>
        <v>#N/A</v>
      </c>
      <c r="T36" s="19" t="str">
        <f>IF($F36="","",VLOOKUP($F36,'Reference Data - Transport fuel'!$C:$O,T$4,FALSE))</f>
        <v/>
      </c>
      <c r="U36" s="19" t="str">
        <f>IF($F36="","",VLOOKUP($F36,'Reference Data - Transport fuel'!$C:$O,U$4,FALSE))</f>
        <v/>
      </c>
      <c r="V36" s="19" t="str">
        <f>IF($F36="","",VLOOKUP($F36,'Reference Data - Transport fuel'!$C:$O,V$4,FALSE))</f>
        <v/>
      </c>
      <c r="W36" s="19" t="str">
        <f>IF($F36="","",VLOOKUP($F36,'Reference Data - Transport fuel'!$C:$O,W$4,FALSE))</f>
        <v/>
      </c>
      <c r="X36" s="19" t="str">
        <f>IF($F36="","",VLOOKUP($F36,'Reference Data - Transport fuel'!$C:$O,X$4,FALSE))</f>
        <v/>
      </c>
      <c r="Y36" s="19" t="str">
        <f>IF($F36="","",VLOOKUP($F36,'Reference Data - Transport fuel'!$C:$O,Y$4,FALSE))</f>
        <v/>
      </c>
      <c r="Z36" s="19" t="str">
        <f>IF($F36="","",VLOOKUP($F36,'Reference Data - Transport fuel'!$C:$O,Z$4,FALSE))</f>
        <v/>
      </c>
      <c r="AA36" s="19" t="str">
        <f>IF($F36="","",VLOOKUP($F36,'Reference Data - Transport fuel'!$C:$O,AA$4,FALSE))</f>
        <v/>
      </c>
      <c r="AB36" s="19" t="str">
        <f>IF($F36="","",VLOOKUP($F36,'Reference Data - Transport fuel'!$C:$O,AB$4,FALSE))</f>
        <v/>
      </c>
      <c r="AC36" s="19"/>
      <c r="AD36" s="19" t="str">
        <f>IF($F36="","",VLOOKUP($F36,'Reference Data - Transport fuel'!$C:$O,AD$4,FALSE))</f>
        <v/>
      </c>
      <c r="AE36" s="19"/>
      <c r="AF36" s="19" t="str">
        <f>IF($F36="","",VLOOKUP($F36,'Reference Data - Transport fuel'!$C:$O,AF$4,FALSE))</f>
        <v/>
      </c>
      <c r="AH36" s="19" t="str">
        <f t="shared" si="2"/>
        <v/>
      </c>
      <c r="AI36" s="19" t="str">
        <f t="shared" si="3"/>
        <v/>
      </c>
      <c r="AJ36" s="19" t="str">
        <f t="shared" si="4"/>
        <v/>
      </c>
      <c r="AK36" s="19" t="str">
        <f t="shared" si="5"/>
        <v/>
      </c>
      <c r="AL36" s="19" t="str">
        <f t="shared" si="6"/>
        <v/>
      </c>
      <c r="AM36" s="19" t="str">
        <f t="shared" si="7"/>
        <v/>
      </c>
      <c r="AN36" s="19" t="str">
        <f t="shared" si="8"/>
        <v/>
      </c>
      <c r="AO36" s="19" t="str">
        <f t="shared" si="9"/>
        <v/>
      </c>
      <c r="AP36" s="19"/>
      <c r="AQ36" s="19" t="str">
        <f t="shared" si="10"/>
        <v/>
      </c>
      <c r="AR36" s="188"/>
      <c r="AS36" s="19" t="str">
        <f t="shared" si="11"/>
        <v/>
      </c>
      <c r="AT36" s="19" t="str">
        <f t="shared" si="12"/>
        <v/>
      </c>
      <c r="AV36" s="201" t="str">
        <f t="shared" si="13"/>
        <v/>
      </c>
      <c r="AY36" s="16" t="e">
        <f>INDEX('Dropdown menus'!$A$1:$D$6,MATCH($M36,'Dropdown menus'!$A$1:$A$6,0),$AY$6)</f>
        <v>#N/A</v>
      </c>
      <c r="BA36" s="19" t="str">
        <f>IF($N36="","",VLOOKUP($N36,'Reference - Logistics Distance'!$C:$O,BA$4,FALSE))</f>
        <v/>
      </c>
      <c r="BB36" s="19" t="str">
        <f>IF($N36="","",VLOOKUP($N36,'Reference - Logistics Distance'!$C:$O,BB$4,FALSE))</f>
        <v/>
      </c>
      <c r="BC36" s="19" t="str">
        <f>IF($N36="","",VLOOKUP($N36,'Reference - Logistics Distance'!$C:$O,BC$4,FALSE))</f>
        <v/>
      </c>
      <c r="BD36" s="19" t="str">
        <f>IF($N36="","",VLOOKUP($N36,'Reference - Logistics Distance'!$C:$O,BD$4,FALSE))</f>
        <v/>
      </c>
      <c r="BE36" s="19" t="str">
        <f>IF($N36="","",VLOOKUP($N36,'Reference - Logistics Distance'!$C:$O,BE$4,FALSE))</f>
        <v/>
      </c>
      <c r="BF36" s="19" t="str">
        <f>IF($N36="","",VLOOKUP($N36,'Reference - Logistics Distance'!$C:$O,BF$4,FALSE))</f>
        <v/>
      </c>
      <c r="BG36" s="19" t="str">
        <f>IF($N36="","",VLOOKUP($N36,'Reference - Logistics Distance'!$C:$O,BG$4,FALSE))</f>
        <v/>
      </c>
      <c r="BH36" s="19" t="str">
        <f>IF($N36="","",VLOOKUP($N36,'Reference - Logistics Distance'!$C:$O,BH$4,FALSE))</f>
        <v/>
      </c>
      <c r="BI36" s="19" t="str">
        <f>IF($N36="","",VLOOKUP($N36,'Reference - Logistics Distance'!$C:$O,BI$4,FALSE))</f>
        <v/>
      </c>
      <c r="BJ36" s="19"/>
      <c r="BK36" s="19" t="str">
        <f>IF($N36="","",VLOOKUP($N36,'Reference - Logistics Distance'!$C:$O,BK$4,FALSE))</f>
        <v/>
      </c>
      <c r="BL36" s="19"/>
      <c r="BM36" s="19" t="str">
        <f>IF($N36="","",VLOOKUP($N36,'Reference - Logistics Distance'!$C:$O,BM$4,FALSE))</f>
        <v/>
      </c>
      <c r="BO36" s="19" t="str">
        <f t="shared" si="14"/>
        <v/>
      </c>
      <c r="BP36" s="19" t="str">
        <f t="shared" si="15"/>
        <v/>
      </c>
      <c r="BQ36" s="19" t="str">
        <f t="shared" si="16"/>
        <v/>
      </c>
      <c r="BR36" s="19" t="str">
        <f t="shared" si="17"/>
        <v/>
      </c>
      <c r="BS36" s="19" t="str">
        <f t="shared" si="18"/>
        <v/>
      </c>
      <c r="BT36" s="19" t="str">
        <f t="shared" si="19"/>
        <v/>
      </c>
      <c r="BU36" s="19" t="str">
        <f t="shared" si="20"/>
        <v/>
      </c>
      <c r="BV36" s="19" t="str">
        <f t="shared" si="21"/>
        <v/>
      </c>
      <c r="BW36" s="19"/>
      <c r="BX36" s="19" t="str">
        <f t="shared" si="22"/>
        <v/>
      </c>
      <c r="BY36" s="188"/>
      <c r="BZ36" s="19" t="str">
        <f t="shared" si="23"/>
        <v/>
      </c>
      <c r="CA36" s="19" t="str">
        <f t="shared" si="24"/>
        <v/>
      </c>
      <c r="CC36" s="201" t="str">
        <f t="shared" si="25"/>
        <v/>
      </c>
    </row>
    <row r="37" spans="4:81">
      <c r="D37" s="34"/>
      <c r="E37" s="146"/>
      <c r="F37" s="146"/>
      <c r="G37" s="151"/>
      <c r="L37" s="34"/>
      <c r="M37" s="146"/>
      <c r="N37" s="146"/>
      <c r="O37" s="151"/>
      <c r="R37" s="16" t="e">
        <f>INDEX('Dropdown menus'!$A$1:$D$6,MATCH($E37,'Dropdown menus'!$A$1:$A$6,0),$R$6)</f>
        <v>#N/A</v>
      </c>
      <c r="T37" s="19" t="str">
        <f>IF($F37="","",VLOOKUP($F37,'Reference Data - Transport fuel'!$C:$O,T$4,FALSE))</f>
        <v/>
      </c>
      <c r="U37" s="19" t="str">
        <f>IF($F37="","",VLOOKUP($F37,'Reference Data - Transport fuel'!$C:$O,U$4,FALSE))</f>
        <v/>
      </c>
      <c r="V37" s="19" t="str">
        <f>IF($F37="","",VLOOKUP($F37,'Reference Data - Transport fuel'!$C:$O,V$4,FALSE))</f>
        <v/>
      </c>
      <c r="W37" s="19" t="str">
        <f>IF($F37="","",VLOOKUP($F37,'Reference Data - Transport fuel'!$C:$O,W$4,FALSE))</f>
        <v/>
      </c>
      <c r="X37" s="19" t="str">
        <f>IF($F37="","",VLOOKUP($F37,'Reference Data - Transport fuel'!$C:$O,X$4,FALSE))</f>
        <v/>
      </c>
      <c r="Y37" s="19" t="str">
        <f>IF($F37="","",VLOOKUP($F37,'Reference Data - Transport fuel'!$C:$O,Y$4,FALSE))</f>
        <v/>
      </c>
      <c r="Z37" s="19" t="str">
        <f>IF($F37="","",VLOOKUP($F37,'Reference Data - Transport fuel'!$C:$O,Z$4,FALSE))</f>
        <v/>
      </c>
      <c r="AA37" s="19" t="str">
        <f>IF($F37="","",VLOOKUP($F37,'Reference Data - Transport fuel'!$C:$O,AA$4,FALSE))</f>
        <v/>
      </c>
      <c r="AB37" s="19" t="str">
        <f>IF($F37="","",VLOOKUP($F37,'Reference Data - Transport fuel'!$C:$O,AB$4,FALSE))</f>
        <v/>
      </c>
      <c r="AC37" s="19"/>
      <c r="AD37" s="19" t="str">
        <f>IF($F37="","",VLOOKUP($F37,'Reference Data - Transport fuel'!$C:$O,AD$4,FALSE))</f>
        <v/>
      </c>
      <c r="AE37" s="19"/>
      <c r="AF37" s="19" t="str">
        <f>IF($F37="","",VLOOKUP($F37,'Reference Data - Transport fuel'!$C:$O,AF$4,FALSE))</f>
        <v/>
      </c>
      <c r="AH37" s="19" t="str">
        <f t="shared" si="2"/>
        <v/>
      </c>
      <c r="AI37" s="19" t="str">
        <f t="shared" si="3"/>
        <v/>
      </c>
      <c r="AJ37" s="19" t="str">
        <f t="shared" si="4"/>
        <v/>
      </c>
      <c r="AK37" s="19" t="str">
        <f t="shared" si="5"/>
        <v/>
      </c>
      <c r="AL37" s="19" t="str">
        <f t="shared" si="6"/>
        <v/>
      </c>
      <c r="AM37" s="19" t="str">
        <f t="shared" si="7"/>
        <v/>
      </c>
      <c r="AN37" s="19" t="str">
        <f t="shared" si="8"/>
        <v/>
      </c>
      <c r="AO37" s="19" t="str">
        <f t="shared" si="9"/>
        <v/>
      </c>
      <c r="AP37" s="19"/>
      <c r="AQ37" s="19" t="str">
        <f t="shared" si="10"/>
        <v/>
      </c>
      <c r="AR37" s="188"/>
      <c r="AS37" s="19" t="str">
        <f t="shared" si="11"/>
        <v/>
      </c>
      <c r="AT37" s="19" t="str">
        <f t="shared" si="12"/>
        <v/>
      </c>
      <c r="AV37" s="201" t="str">
        <f t="shared" si="13"/>
        <v/>
      </c>
      <c r="AY37" s="16" t="e">
        <f>INDEX('Dropdown menus'!$A$1:$D$6,MATCH($M37,'Dropdown menus'!$A$1:$A$6,0),$AY$6)</f>
        <v>#N/A</v>
      </c>
      <c r="BA37" s="19" t="str">
        <f>IF($N37="","",VLOOKUP($N37,'Reference - Logistics Distance'!$C:$O,BA$4,FALSE))</f>
        <v/>
      </c>
      <c r="BB37" s="19" t="str">
        <f>IF($N37="","",VLOOKUP($N37,'Reference - Logistics Distance'!$C:$O,BB$4,FALSE))</f>
        <v/>
      </c>
      <c r="BC37" s="19" t="str">
        <f>IF($N37="","",VLOOKUP($N37,'Reference - Logistics Distance'!$C:$O,BC$4,FALSE))</f>
        <v/>
      </c>
      <c r="BD37" s="19" t="str">
        <f>IF($N37="","",VLOOKUP($N37,'Reference - Logistics Distance'!$C:$O,BD$4,FALSE))</f>
        <v/>
      </c>
      <c r="BE37" s="19" t="str">
        <f>IF($N37="","",VLOOKUP($N37,'Reference - Logistics Distance'!$C:$O,BE$4,FALSE))</f>
        <v/>
      </c>
      <c r="BF37" s="19" t="str">
        <f>IF($N37="","",VLOOKUP($N37,'Reference - Logistics Distance'!$C:$O,BF$4,FALSE))</f>
        <v/>
      </c>
      <c r="BG37" s="19" t="str">
        <f>IF($N37="","",VLOOKUP($N37,'Reference - Logistics Distance'!$C:$O,BG$4,FALSE))</f>
        <v/>
      </c>
      <c r="BH37" s="19" t="str">
        <f>IF($N37="","",VLOOKUP($N37,'Reference - Logistics Distance'!$C:$O,BH$4,FALSE))</f>
        <v/>
      </c>
      <c r="BI37" s="19" t="str">
        <f>IF($N37="","",VLOOKUP($N37,'Reference - Logistics Distance'!$C:$O,BI$4,FALSE))</f>
        <v/>
      </c>
      <c r="BJ37" s="19"/>
      <c r="BK37" s="19" t="str">
        <f>IF($N37="","",VLOOKUP($N37,'Reference - Logistics Distance'!$C:$O,BK$4,FALSE))</f>
        <v/>
      </c>
      <c r="BL37" s="19"/>
      <c r="BM37" s="19" t="str">
        <f>IF($N37="","",VLOOKUP($N37,'Reference - Logistics Distance'!$C:$O,BM$4,FALSE))</f>
        <v/>
      </c>
      <c r="BO37" s="19" t="str">
        <f t="shared" si="14"/>
        <v/>
      </c>
      <c r="BP37" s="19" t="str">
        <f t="shared" si="15"/>
        <v/>
      </c>
      <c r="BQ37" s="19" t="str">
        <f t="shared" si="16"/>
        <v/>
      </c>
      <c r="BR37" s="19" t="str">
        <f t="shared" si="17"/>
        <v/>
      </c>
      <c r="BS37" s="19" t="str">
        <f t="shared" si="18"/>
        <v/>
      </c>
      <c r="BT37" s="19" t="str">
        <f t="shared" si="19"/>
        <v/>
      </c>
      <c r="BU37" s="19" t="str">
        <f t="shared" si="20"/>
        <v/>
      </c>
      <c r="BV37" s="19" t="str">
        <f t="shared" si="21"/>
        <v/>
      </c>
      <c r="BW37" s="19"/>
      <c r="BX37" s="19" t="str">
        <f t="shared" si="22"/>
        <v/>
      </c>
      <c r="BY37" s="188"/>
      <c r="BZ37" s="19" t="str">
        <f t="shared" si="23"/>
        <v/>
      </c>
      <c r="CA37" s="19" t="str">
        <f t="shared" si="24"/>
        <v/>
      </c>
      <c r="CC37" s="201" t="str">
        <f t="shared" si="25"/>
        <v/>
      </c>
    </row>
    <row r="38" spans="4:81">
      <c r="D38" s="34"/>
      <c r="E38" s="146"/>
      <c r="F38" s="146"/>
      <c r="G38" s="151"/>
      <c r="L38" s="34"/>
      <c r="M38" s="146"/>
      <c r="N38" s="146"/>
      <c r="O38" s="151"/>
      <c r="R38" s="16" t="e">
        <f>INDEX('Dropdown menus'!$A$1:$D$6,MATCH($E38,'Dropdown menus'!$A$1:$A$6,0),$R$6)</f>
        <v>#N/A</v>
      </c>
      <c r="T38" s="19" t="str">
        <f>IF($F38="","",VLOOKUP($F38,'Reference Data - Transport fuel'!$C:$O,T$4,FALSE))</f>
        <v/>
      </c>
      <c r="U38" s="19" t="str">
        <f>IF($F38="","",VLOOKUP($F38,'Reference Data - Transport fuel'!$C:$O,U$4,FALSE))</f>
        <v/>
      </c>
      <c r="V38" s="19" t="str">
        <f>IF($F38="","",VLOOKUP($F38,'Reference Data - Transport fuel'!$C:$O,V$4,FALSE))</f>
        <v/>
      </c>
      <c r="W38" s="19" t="str">
        <f>IF($F38="","",VLOOKUP($F38,'Reference Data - Transport fuel'!$C:$O,W$4,FALSE))</f>
        <v/>
      </c>
      <c r="X38" s="19" t="str">
        <f>IF($F38="","",VLOOKUP($F38,'Reference Data - Transport fuel'!$C:$O,X$4,FALSE))</f>
        <v/>
      </c>
      <c r="Y38" s="19" t="str">
        <f>IF($F38="","",VLOOKUP($F38,'Reference Data - Transport fuel'!$C:$O,Y$4,FALSE))</f>
        <v/>
      </c>
      <c r="Z38" s="19" t="str">
        <f>IF($F38="","",VLOOKUP($F38,'Reference Data - Transport fuel'!$C:$O,Z$4,FALSE))</f>
        <v/>
      </c>
      <c r="AA38" s="19" t="str">
        <f>IF($F38="","",VLOOKUP($F38,'Reference Data - Transport fuel'!$C:$O,AA$4,FALSE))</f>
        <v/>
      </c>
      <c r="AB38" s="19" t="str">
        <f>IF($F38="","",VLOOKUP($F38,'Reference Data - Transport fuel'!$C:$O,AB$4,FALSE))</f>
        <v/>
      </c>
      <c r="AC38" s="19"/>
      <c r="AD38" s="19" t="str">
        <f>IF($F38="","",VLOOKUP($F38,'Reference Data - Transport fuel'!$C:$O,AD$4,FALSE))</f>
        <v/>
      </c>
      <c r="AE38" s="19"/>
      <c r="AF38" s="19" t="str">
        <f>IF($F38="","",VLOOKUP($F38,'Reference Data - Transport fuel'!$C:$O,AF$4,FALSE))</f>
        <v/>
      </c>
      <c r="AH38" s="19" t="str">
        <f t="shared" si="2"/>
        <v/>
      </c>
      <c r="AI38" s="19" t="str">
        <f t="shared" si="3"/>
        <v/>
      </c>
      <c r="AJ38" s="19" t="str">
        <f t="shared" si="4"/>
        <v/>
      </c>
      <c r="AK38" s="19" t="str">
        <f t="shared" si="5"/>
        <v/>
      </c>
      <c r="AL38" s="19" t="str">
        <f t="shared" si="6"/>
        <v/>
      </c>
      <c r="AM38" s="19" t="str">
        <f t="shared" si="7"/>
        <v/>
      </c>
      <c r="AN38" s="19" t="str">
        <f t="shared" si="8"/>
        <v/>
      </c>
      <c r="AO38" s="19" t="str">
        <f t="shared" si="9"/>
        <v/>
      </c>
      <c r="AP38" s="19"/>
      <c r="AQ38" s="19" t="str">
        <f t="shared" si="10"/>
        <v/>
      </c>
      <c r="AR38" s="188"/>
      <c r="AS38" s="19" t="str">
        <f t="shared" si="11"/>
        <v/>
      </c>
      <c r="AT38" s="19" t="str">
        <f t="shared" si="12"/>
        <v/>
      </c>
      <c r="AV38" s="201" t="str">
        <f t="shared" si="13"/>
        <v/>
      </c>
      <c r="AY38" s="16" t="e">
        <f>INDEX('Dropdown menus'!$A$1:$D$6,MATCH($M38,'Dropdown menus'!$A$1:$A$6,0),$AY$6)</f>
        <v>#N/A</v>
      </c>
      <c r="BA38" s="19" t="str">
        <f>IF($N38="","",VLOOKUP($N38,'Reference - Logistics Distance'!$C:$O,BA$4,FALSE))</f>
        <v/>
      </c>
      <c r="BB38" s="19" t="str">
        <f>IF($N38="","",VLOOKUP($N38,'Reference - Logistics Distance'!$C:$O,BB$4,FALSE))</f>
        <v/>
      </c>
      <c r="BC38" s="19" t="str">
        <f>IF($N38="","",VLOOKUP($N38,'Reference - Logistics Distance'!$C:$O,BC$4,FALSE))</f>
        <v/>
      </c>
      <c r="BD38" s="19" t="str">
        <f>IF($N38="","",VLOOKUP($N38,'Reference - Logistics Distance'!$C:$O,BD$4,FALSE))</f>
        <v/>
      </c>
      <c r="BE38" s="19" t="str">
        <f>IF($N38="","",VLOOKUP($N38,'Reference - Logistics Distance'!$C:$O,BE$4,FALSE))</f>
        <v/>
      </c>
      <c r="BF38" s="19" t="str">
        <f>IF($N38="","",VLOOKUP($N38,'Reference - Logistics Distance'!$C:$O,BF$4,FALSE))</f>
        <v/>
      </c>
      <c r="BG38" s="19" t="str">
        <f>IF($N38="","",VLOOKUP($N38,'Reference - Logistics Distance'!$C:$O,BG$4,FALSE))</f>
        <v/>
      </c>
      <c r="BH38" s="19" t="str">
        <f>IF($N38="","",VLOOKUP($N38,'Reference - Logistics Distance'!$C:$O,BH$4,FALSE))</f>
        <v/>
      </c>
      <c r="BI38" s="19" t="str">
        <f>IF($N38="","",VLOOKUP($N38,'Reference - Logistics Distance'!$C:$O,BI$4,FALSE))</f>
        <v/>
      </c>
      <c r="BJ38" s="19"/>
      <c r="BK38" s="19" t="str">
        <f>IF($N38="","",VLOOKUP($N38,'Reference - Logistics Distance'!$C:$O,BK$4,FALSE))</f>
        <v/>
      </c>
      <c r="BL38" s="19"/>
      <c r="BM38" s="19" t="str">
        <f>IF($N38="","",VLOOKUP($N38,'Reference - Logistics Distance'!$C:$O,BM$4,FALSE))</f>
        <v/>
      </c>
      <c r="BO38" s="19" t="str">
        <f t="shared" si="14"/>
        <v/>
      </c>
      <c r="BP38" s="19" t="str">
        <f t="shared" si="15"/>
        <v/>
      </c>
      <c r="BQ38" s="19" t="str">
        <f t="shared" si="16"/>
        <v/>
      </c>
      <c r="BR38" s="19" t="str">
        <f t="shared" si="17"/>
        <v/>
      </c>
      <c r="BS38" s="19" t="str">
        <f t="shared" si="18"/>
        <v/>
      </c>
      <c r="BT38" s="19" t="str">
        <f t="shared" si="19"/>
        <v/>
      </c>
      <c r="BU38" s="19" t="str">
        <f t="shared" si="20"/>
        <v/>
      </c>
      <c r="BV38" s="19" t="str">
        <f t="shared" si="21"/>
        <v/>
      </c>
      <c r="BW38" s="19"/>
      <c r="BX38" s="19" t="str">
        <f t="shared" si="22"/>
        <v/>
      </c>
      <c r="BY38" s="188"/>
      <c r="BZ38" s="19" t="str">
        <f t="shared" si="23"/>
        <v/>
      </c>
      <c r="CA38" s="19" t="str">
        <f t="shared" si="24"/>
        <v/>
      </c>
      <c r="CC38" s="201" t="str">
        <f t="shared" si="25"/>
        <v/>
      </c>
    </row>
    <row r="39" spans="4:81">
      <c r="D39" s="34"/>
      <c r="E39" s="146"/>
      <c r="F39" s="146"/>
      <c r="G39" s="151"/>
      <c r="L39" s="34"/>
      <c r="M39" s="146"/>
      <c r="N39" s="146"/>
      <c r="O39" s="151"/>
      <c r="R39" s="16" t="e">
        <f>INDEX('Dropdown menus'!$A$1:$D$6,MATCH($E39,'Dropdown menus'!$A$1:$A$6,0),$R$6)</f>
        <v>#N/A</v>
      </c>
      <c r="T39" s="19" t="str">
        <f>IF($F39="","",VLOOKUP($F39,'Reference Data - Transport fuel'!$C:$O,T$4,FALSE))</f>
        <v/>
      </c>
      <c r="U39" s="19" t="str">
        <f>IF($F39="","",VLOOKUP($F39,'Reference Data - Transport fuel'!$C:$O,U$4,FALSE))</f>
        <v/>
      </c>
      <c r="V39" s="19" t="str">
        <f>IF($F39="","",VLOOKUP($F39,'Reference Data - Transport fuel'!$C:$O,V$4,FALSE))</f>
        <v/>
      </c>
      <c r="W39" s="19" t="str">
        <f>IF($F39="","",VLOOKUP($F39,'Reference Data - Transport fuel'!$C:$O,W$4,FALSE))</f>
        <v/>
      </c>
      <c r="X39" s="19" t="str">
        <f>IF($F39="","",VLOOKUP($F39,'Reference Data - Transport fuel'!$C:$O,X$4,FALSE))</f>
        <v/>
      </c>
      <c r="Y39" s="19" t="str">
        <f>IF($F39="","",VLOOKUP($F39,'Reference Data - Transport fuel'!$C:$O,Y$4,FALSE))</f>
        <v/>
      </c>
      <c r="Z39" s="19" t="str">
        <f>IF($F39="","",VLOOKUP($F39,'Reference Data - Transport fuel'!$C:$O,Z$4,FALSE))</f>
        <v/>
      </c>
      <c r="AA39" s="19" t="str">
        <f>IF($F39="","",VLOOKUP($F39,'Reference Data - Transport fuel'!$C:$O,AA$4,FALSE))</f>
        <v/>
      </c>
      <c r="AB39" s="19" t="str">
        <f>IF($F39="","",VLOOKUP($F39,'Reference Data - Transport fuel'!$C:$O,AB$4,FALSE))</f>
        <v/>
      </c>
      <c r="AC39" s="19"/>
      <c r="AD39" s="19" t="str">
        <f>IF($F39="","",VLOOKUP($F39,'Reference Data - Transport fuel'!$C:$O,AD$4,FALSE))</f>
        <v/>
      </c>
      <c r="AE39" s="19"/>
      <c r="AF39" s="19" t="str">
        <f>IF($F39="","",VLOOKUP($F39,'Reference Data - Transport fuel'!$C:$O,AF$4,FALSE))</f>
        <v/>
      </c>
      <c r="AH39" s="19" t="str">
        <f t="shared" si="2"/>
        <v/>
      </c>
      <c r="AI39" s="19" t="str">
        <f t="shared" si="3"/>
        <v/>
      </c>
      <c r="AJ39" s="19" t="str">
        <f t="shared" si="4"/>
        <v/>
      </c>
      <c r="AK39" s="19" t="str">
        <f t="shared" si="5"/>
        <v/>
      </c>
      <c r="AL39" s="19" t="str">
        <f t="shared" si="6"/>
        <v/>
      </c>
      <c r="AM39" s="19" t="str">
        <f t="shared" si="7"/>
        <v/>
      </c>
      <c r="AN39" s="19" t="str">
        <f t="shared" si="8"/>
        <v/>
      </c>
      <c r="AO39" s="19" t="str">
        <f t="shared" si="9"/>
        <v/>
      </c>
      <c r="AP39" s="19"/>
      <c r="AQ39" s="19" t="str">
        <f t="shared" si="10"/>
        <v/>
      </c>
      <c r="AR39" s="188"/>
      <c r="AS39" s="19" t="str">
        <f t="shared" si="11"/>
        <v/>
      </c>
      <c r="AT39" s="19" t="str">
        <f t="shared" si="12"/>
        <v/>
      </c>
      <c r="AV39" s="201" t="str">
        <f t="shared" si="13"/>
        <v/>
      </c>
      <c r="AY39" s="16" t="e">
        <f>INDEX('Dropdown menus'!$A$1:$D$6,MATCH($M39,'Dropdown menus'!$A$1:$A$6,0),$AY$6)</f>
        <v>#N/A</v>
      </c>
      <c r="BA39" s="19" t="str">
        <f>IF($N39="","",VLOOKUP($N39,'Reference - Logistics Distance'!$C:$O,BA$4,FALSE))</f>
        <v/>
      </c>
      <c r="BB39" s="19" t="str">
        <f>IF($N39="","",VLOOKUP($N39,'Reference - Logistics Distance'!$C:$O,BB$4,FALSE))</f>
        <v/>
      </c>
      <c r="BC39" s="19" t="str">
        <f>IF($N39="","",VLOOKUP($N39,'Reference - Logistics Distance'!$C:$O,BC$4,FALSE))</f>
        <v/>
      </c>
      <c r="BD39" s="19" t="str">
        <f>IF($N39="","",VLOOKUP($N39,'Reference - Logistics Distance'!$C:$O,BD$4,FALSE))</f>
        <v/>
      </c>
      <c r="BE39" s="19" t="str">
        <f>IF($N39="","",VLOOKUP($N39,'Reference - Logistics Distance'!$C:$O,BE$4,FALSE))</f>
        <v/>
      </c>
      <c r="BF39" s="19" t="str">
        <f>IF($N39="","",VLOOKUP($N39,'Reference - Logistics Distance'!$C:$O,BF$4,FALSE))</f>
        <v/>
      </c>
      <c r="BG39" s="19" t="str">
        <f>IF($N39="","",VLOOKUP($N39,'Reference - Logistics Distance'!$C:$O,BG$4,FALSE))</f>
        <v/>
      </c>
      <c r="BH39" s="19" t="str">
        <f>IF($N39="","",VLOOKUP($N39,'Reference - Logistics Distance'!$C:$O,BH$4,FALSE))</f>
        <v/>
      </c>
      <c r="BI39" s="19" t="str">
        <f>IF($N39="","",VLOOKUP($N39,'Reference - Logistics Distance'!$C:$O,BI$4,FALSE))</f>
        <v/>
      </c>
      <c r="BJ39" s="19"/>
      <c r="BK39" s="19" t="str">
        <f>IF($N39="","",VLOOKUP($N39,'Reference - Logistics Distance'!$C:$O,BK$4,FALSE))</f>
        <v/>
      </c>
      <c r="BL39" s="19"/>
      <c r="BM39" s="19" t="str">
        <f>IF($N39="","",VLOOKUP($N39,'Reference - Logistics Distance'!$C:$O,BM$4,FALSE))</f>
        <v/>
      </c>
      <c r="BO39" s="19" t="str">
        <f t="shared" si="14"/>
        <v/>
      </c>
      <c r="BP39" s="19" t="str">
        <f t="shared" si="15"/>
        <v/>
      </c>
      <c r="BQ39" s="19" t="str">
        <f t="shared" si="16"/>
        <v/>
      </c>
      <c r="BR39" s="19" t="str">
        <f t="shared" si="17"/>
        <v/>
      </c>
      <c r="BS39" s="19" t="str">
        <f t="shared" si="18"/>
        <v/>
      </c>
      <c r="BT39" s="19" t="str">
        <f t="shared" si="19"/>
        <v/>
      </c>
      <c r="BU39" s="19" t="str">
        <f t="shared" si="20"/>
        <v/>
      </c>
      <c r="BV39" s="19" t="str">
        <f t="shared" si="21"/>
        <v/>
      </c>
      <c r="BW39" s="19"/>
      <c r="BX39" s="19" t="str">
        <f t="shared" si="22"/>
        <v/>
      </c>
      <c r="BY39" s="188"/>
      <c r="BZ39" s="19" t="str">
        <f t="shared" si="23"/>
        <v/>
      </c>
      <c r="CA39" s="19" t="str">
        <f t="shared" si="24"/>
        <v/>
      </c>
      <c r="CC39" s="201" t="str">
        <f t="shared" si="25"/>
        <v/>
      </c>
    </row>
    <row r="40" spans="4:81">
      <c r="D40" s="34"/>
      <c r="E40" s="146"/>
      <c r="F40" s="146"/>
      <c r="G40" s="151"/>
      <c r="L40" s="34"/>
      <c r="M40" s="146"/>
      <c r="N40" s="146"/>
      <c r="O40" s="151"/>
      <c r="R40" s="16" t="e">
        <f>INDEX('Dropdown menus'!$A$1:$D$6,MATCH($E40,'Dropdown menus'!$A$1:$A$6,0),$R$6)</f>
        <v>#N/A</v>
      </c>
      <c r="T40" s="19" t="str">
        <f>IF($F40="","",VLOOKUP($F40,'Reference Data - Transport fuel'!$C:$O,T$4,FALSE))</f>
        <v/>
      </c>
      <c r="U40" s="19" t="str">
        <f>IF($F40="","",VLOOKUP($F40,'Reference Data - Transport fuel'!$C:$O,U$4,FALSE))</f>
        <v/>
      </c>
      <c r="V40" s="19" t="str">
        <f>IF($F40="","",VLOOKUP($F40,'Reference Data - Transport fuel'!$C:$O,V$4,FALSE))</f>
        <v/>
      </c>
      <c r="W40" s="19" t="str">
        <f>IF($F40="","",VLOOKUP($F40,'Reference Data - Transport fuel'!$C:$O,W$4,FALSE))</f>
        <v/>
      </c>
      <c r="X40" s="19" t="str">
        <f>IF($F40="","",VLOOKUP($F40,'Reference Data - Transport fuel'!$C:$O,X$4,FALSE))</f>
        <v/>
      </c>
      <c r="Y40" s="19" t="str">
        <f>IF($F40="","",VLOOKUP($F40,'Reference Data - Transport fuel'!$C:$O,Y$4,FALSE))</f>
        <v/>
      </c>
      <c r="Z40" s="19" t="str">
        <f>IF($F40="","",VLOOKUP($F40,'Reference Data - Transport fuel'!$C:$O,Z$4,FALSE))</f>
        <v/>
      </c>
      <c r="AA40" s="19" t="str">
        <f>IF($F40="","",VLOOKUP($F40,'Reference Data - Transport fuel'!$C:$O,AA$4,FALSE))</f>
        <v/>
      </c>
      <c r="AB40" s="19" t="str">
        <f>IF($F40="","",VLOOKUP($F40,'Reference Data - Transport fuel'!$C:$O,AB$4,FALSE))</f>
        <v/>
      </c>
      <c r="AC40" s="19"/>
      <c r="AD40" s="19" t="str">
        <f>IF($F40="","",VLOOKUP($F40,'Reference Data - Transport fuel'!$C:$O,AD$4,FALSE))</f>
        <v/>
      </c>
      <c r="AE40" s="19"/>
      <c r="AF40" s="19" t="str">
        <f>IF($F40="","",VLOOKUP($F40,'Reference Data - Transport fuel'!$C:$O,AF$4,FALSE))</f>
        <v/>
      </c>
      <c r="AH40" s="19" t="str">
        <f t="shared" si="2"/>
        <v/>
      </c>
      <c r="AI40" s="19" t="str">
        <f t="shared" si="3"/>
        <v/>
      </c>
      <c r="AJ40" s="19" t="str">
        <f t="shared" si="4"/>
        <v/>
      </c>
      <c r="AK40" s="19" t="str">
        <f t="shared" si="5"/>
        <v/>
      </c>
      <c r="AL40" s="19" t="str">
        <f t="shared" si="6"/>
        <v/>
      </c>
      <c r="AM40" s="19" t="str">
        <f t="shared" si="7"/>
        <v/>
      </c>
      <c r="AN40" s="19" t="str">
        <f t="shared" si="8"/>
        <v/>
      </c>
      <c r="AO40" s="19" t="str">
        <f t="shared" si="9"/>
        <v/>
      </c>
      <c r="AP40" s="19"/>
      <c r="AQ40" s="19" t="str">
        <f t="shared" si="10"/>
        <v/>
      </c>
      <c r="AR40" s="188"/>
      <c r="AS40" s="19" t="str">
        <f t="shared" si="11"/>
        <v/>
      </c>
      <c r="AT40" s="19" t="str">
        <f t="shared" si="12"/>
        <v/>
      </c>
      <c r="AV40" s="201" t="str">
        <f t="shared" si="13"/>
        <v/>
      </c>
      <c r="AY40" s="16" t="e">
        <f>INDEX('Dropdown menus'!$A$1:$D$6,MATCH($M40,'Dropdown menus'!$A$1:$A$6,0),$AY$6)</f>
        <v>#N/A</v>
      </c>
      <c r="BA40" s="19" t="str">
        <f>IF($N40="","",VLOOKUP($N40,'Reference - Logistics Distance'!$C:$O,BA$4,FALSE))</f>
        <v/>
      </c>
      <c r="BB40" s="19" t="str">
        <f>IF($N40="","",VLOOKUP($N40,'Reference - Logistics Distance'!$C:$O,BB$4,FALSE))</f>
        <v/>
      </c>
      <c r="BC40" s="19" t="str">
        <f>IF($N40="","",VLOOKUP($N40,'Reference - Logistics Distance'!$C:$O,BC$4,FALSE))</f>
        <v/>
      </c>
      <c r="BD40" s="19" t="str">
        <f>IF($N40="","",VLOOKUP($N40,'Reference - Logistics Distance'!$C:$O,BD$4,FALSE))</f>
        <v/>
      </c>
      <c r="BE40" s="19" t="str">
        <f>IF($N40="","",VLOOKUP($N40,'Reference - Logistics Distance'!$C:$O,BE$4,FALSE))</f>
        <v/>
      </c>
      <c r="BF40" s="19" t="str">
        <f>IF($N40="","",VLOOKUP($N40,'Reference - Logistics Distance'!$C:$O,BF$4,FALSE))</f>
        <v/>
      </c>
      <c r="BG40" s="19" t="str">
        <f>IF($N40="","",VLOOKUP($N40,'Reference - Logistics Distance'!$C:$O,BG$4,FALSE))</f>
        <v/>
      </c>
      <c r="BH40" s="19" t="str">
        <f>IF($N40="","",VLOOKUP($N40,'Reference - Logistics Distance'!$C:$O,BH$4,FALSE))</f>
        <v/>
      </c>
      <c r="BI40" s="19" t="str">
        <f>IF($N40="","",VLOOKUP($N40,'Reference - Logistics Distance'!$C:$O,BI$4,FALSE))</f>
        <v/>
      </c>
      <c r="BJ40" s="19"/>
      <c r="BK40" s="19" t="str">
        <f>IF($N40="","",VLOOKUP($N40,'Reference - Logistics Distance'!$C:$O,BK$4,FALSE))</f>
        <v/>
      </c>
      <c r="BL40" s="19"/>
      <c r="BM40" s="19" t="str">
        <f>IF($N40="","",VLOOKUP($N40,'Reference - Logistics Distance'!$C:$O,BM$4,FALSE))</f>
        <v/>
      </c>
      <c r="BO40" s="19" t="str">
        <f t="shared" si="14"/>
        <v/>
      </c>
      <c r="BP40" s="19" t="str">
        <f t="shared" si="15"/>
        <v/>
      </c>
      <c r="BQ40" s="19" t="str">
        <f t="shared" si="16"/>
        <v/>
      </c>
      <c r="BR40" s="19" t="str">
        <f t="shared" si="17"/>
        <v/>
      </c>
      <c r="BS40" s="19" t="str">
        <f t="shared" si="18"/>
        <v/>
      </c>
      <c r="BT40" s="19" t="str">
        <f t="shared" si="19"/>
        <v/>
      </c>
      <c r="BU40" s="19" t="str">
        <f t="shared" si="20"/>
        <v/>
      </c>
      <c r="BV40" s="19" t="str">
        <f t="shared" si="21"/>
        <v/>
      </c>
      <c r="BW40" s="19"/>
      <c r="BX40" s="19" t="str">
        <f t="shared" si="22"/>
        <v/>
      </c>
      <c r="BY40" s="188"/>
      <c r="BZ40" s="19" t="str">
        <f t="shared" si="23"/>
        <v/>
      </c>
      <c r="CA40" s="19" t="str">
        <f t="shared" si="24"/>
        <v/>
      </c>
      <c r="CC40" s="201" t="str">
        <f t="shared" si="25"/>
        <v/>
      </c>
    </row>
    <row r="41" spans="4:81">
      <c r="D41" s="34"/>
      <c r="E41" s="146"/>
      <c r="F41" s="146"/>
      <c r="G41" s="151"/>
      <c r="L41" s="34"/>
      <c r="M41" s="146"/>
      <c r="N41" s="146"/>
      <c r="O41" s="151"/>
      <c r="R41" s="16" t="e">
        <f>INDEX('Dropdown menus'!$A$1:$D$6,MATCH($E41,'Dropdown menus'!$A$1:$A$6,0),$R$6)</f>
        <v>#N/A</v>
      </c>
      <c r="T41" s="19" t="str">
        <f>IF($F41="","",VLOOKUP($F41,'Reference Data - Transport fuel'!$C:$O,T$4,FALSE))</f>
        <v/>
      </c>
      <c r="U41" s="19" t="str">
        <f>IF($F41="","",VLOOKUP($F41,'Reference Data - Transport fuel'!$C:$O,U$4,FALSE))</f>
        <v/>
      </c>
      <c r="V41" s="19" t="str">
        <f>IF($F41="","",VLOOKUP($F41,'Reference Data - Transport fuel'!$C:$O,V$4,FALSE))</f>
        <v/>
      </c>
      <c r="W41" s="19" t="str">
        <f>IF($F41="","",VLOOKUP($F41,'Reference Data - Transport fuel'!$C:$O,W$4,FALSE))</f>
        <v/>
      </c>
      <c r="X41" s="19" t="str">
        <f>IF($F41="","",VLOOKUP($F41,'Reference Data - Transport fuel'!$C:$O,X$4,FALSE))</f>
        <v/>
      </c>
      <c r="Y41" s="19" t="str">
        <f>IF($F41="","",VLOOKUP($F41,'Reference Data - Transport fuel'!$C:$O,Y$4,FALSE))</f>
        <v/>
      </c>
      <c r="Z41" s="19" t="str">
        <f>IF($F41="","",VLOOKUP($F41,'Reference Data - Transport fuel'!$C:$O,Z$4,FALSE))</f>
        <v/>
      </c>
      <c r="AA41" s="19" t="str">
        <f>IF($F41="","",VLOOKUP($F41,'Reference Data - Transport fuel'!$C:$O,AA$4,FALSE))</f>
        <v/>
      </c>
      <c r="AB41" s="19" t="str">
        <f>IF($F41="","",VLOOKUP($F41,'Reference Data - Transport fuel'!$C:$O,AB$4,FALSE))</f>
        <v/>
      </c>
      <c r="AC41" s="19"/>
      <c r="AD41" s="19" t="str">
        <f>IF($F41="","",VLOOKUP($F41,'Reference Data - Transport fuel'!$C:$O,AD$4,FALSE))</f>
        <v/>
      </c>
      <c r="AE41" s="19"/>
      <c r="AF41" s="19" t="str">
        <f>IF($F41="","",VLOOKUP($F41,'Reference Data - Transport fuel'!$C:$O,AF$4,FALSE))</f>
        <v/>
      </c>
      <c r="AH41" s="19" t="str">
        <f t="shared" si="2"/>
        <v/>
      </c>
      <c r="AI41" s="19" t="str">
        <f t="shared" si="3"/>
        <v/>
      </c>
      <c r="AJ41" s="19" t="str">
        <f t="shared" si="4"/>
        <v/>
      </c>
      <c r="AK41" s="19" t="str">
        <f t="shared" si="5"/>
        <v/>
      </c>
      <c r="AL41" s="19" t="str">
        <f t="shared" si="6"/>
        <v/>
      </c>
      <c r="AM41" s="19" t="str">
        <f t="shared" si="7"/>
        <v/>
      </c>
      <c r="AN41" s="19" t="str">
        <f t="shared" si="8"/>
        <v/>
      </c>
      <c r="AO41" s="19" t="str">
        <f t="shared" si="9"/>
        <v/>
      </c>
      <c r="AP41" s="19"/>
      <c r="AQ41" s="19" t="str">
        <f t="shared" si="10"/>
        <v/>
      </c>
      <c r="AR41" s="188"/>
      <c r="AS41" s="19" t="str">
        <f t="shared" si="11"/>
        <v/>
      </c>
      <c r="AT41" s="19" t="str">
        <f t="shared" si="12"/>
        <v/>
      </c>
      <c r="AV41" s="201" t="str">
        <f t="shared" si="13"/>
        <v/>
      </c>
      <c r="AY41" s="16" t="e">
        <f>INDEX('Dropdown menus'!$A$1:$D$6,MATCH($M41,'Dropdown menus'!$A$1:$A$6,0),$AY$6)</f>
        <v>#N/A</v>
      </c>
      <c r="BA41" s="19" t="str">
        <f>IF($N41="","",VLOOKUP($N41,'Reference - Logistics Distance'!$C:$O,BA$4,FALSE))</f>
        <v/>
      </c>
      <c r="BB41" s="19" t="str">
        <f>IF($N41="","",VLOOKUP($N41,'Reference - Logistics Distance'!$C:$O,BB$4,FALSE))</f>
        <v/>
      </c>
      <c r="BC41" s="19" t="str">
        <f>IF($N41="","",VLOOKUP($N41,'Reference - Logistics Distance'!$C:$O,BC$4,FALSE))</f>
        <v/>
      </c>
      <c r="BD41" s="19" t="str">
        <f>IF($N41="","",VLOOKUP($N41,'Reference - Logistics Distance'!$C:$O,BD$4,FALSE))</f>
        <v/>
      </c>
      <c r="BE41" s="19" t="str">
        <f>IF($N41="","",VLOOKUP($N41,'Reference - Logistics Distance'!$C:$O,BE$4,FALSE))</f>
        <v/>
      </c>
      <c r="BF41" s="19" t="str">
        <f>IF($N41="","",VLOOKUP($N41,'Reference - Logistics Distance'!$C:$O,BF$4,FALSE))</f>
        <v/>
      </c>
      <c r="BG41" s="19" t="str">
        <f>IF($N41="","",VLOOKUP($N41,'Reference - Logistics Distance'!$C:$O,BG$4,FALSE))</f>
        <v/>
      </c>
      <c r="BH41" s="19" t="str">
        <f>IF($N41="","",VLOOKUP($N41,'Reference - Logistics Distance'!$C:$O,BH$4,FALSE))</f>
        <v/>
      </c>
      <c r="BI41" s="19" t="str">
        <f>IF($N41="","",VLOOKUP($N41,'Reference - Logistics Distance'!$C:$O,BI$4,FALSE))</f>
        <v/>
      </c>
      <c r="BJ41" s="19"/>
      <c r="BK41" s="19" t="str">
        <f>IF($N41="","",VLOOKUP($N41,'Reference - Logistics Distance'!$C:$O,BK$4,FALSE))</f>
        <v/>
      </c>
      <c r="BL41" s="19"/>
      <c r="BM41" s="19" t="str">
        <f>IF($N41="","",VLOOKUP($N41,'Reference - Logistics Distance'!$C:$O,BM$4,FALSE))</f>
        <v/>
      </c>
      <c r="BO41" s="19" t="str">
        <f t="shared" si="14"/>
        <v/>
      </c>
      <c r="BP41" s="19" t="str">
        <f t="shared" si="15"/>
        <v/>
      </c>
      <c r="BQ41" s="19" t="str">
        <f t="shared" si="16"/>
        <v/>
      </c>
      <c r="BR41" s="19" t="str">
        <f t="shared" si="17"/>
        <v/>
      </c>
      <c r="BS41" s="19" t="str">
        <f t="shared" si="18"/>
        <v/>
      </c>
      <c r="BT41" s="19" t="str">
        <f t="shared" si="19"/>
        <v/>
      </c>
      <c r="BU41" s="19" t="str">
        <f t="shared" si="20"/>
        <v/>
      </c>
      <c r="BV41" s="19" t="str">
        <f t="shared" si="21"/>
        <v/>
      </c>
      <c r="BW41" s="19"/>
      <c r="BX41" s="19" t="str">
        <f t="shared" si="22"/>
        <v/>
      </c>
      <c r="BY41" s="188"/>
      <c r="BZ41" s="19" t="str">
        <f t="shared" si="23"/>
        <v/>
      </c>
      <c r="CA41" s="19" t="str">
        <f t="shared" si="24"/>
        <v/>
      </c>
      <c r="CC41" s="201" t="str">
        <f t="shared" si="25"/>
        <v/>
      </c>
    </row>
    <row r="42" spans="4:81">
      <c r="D42" s="34"/>
      <c r="E42" s="146"/>
      <c r="F42" s="146"/>
      <c r="G42" s="151"/>
      <c r="L42" s="34"/>
      <c r="M42" s="146"/>
      <c r="N42" s="146"/>
      <c r="O42" s="151"/>
      <c r="R42" s="16" t="e">
        <f>INDEX('Dropdown menus'!$A$1:$D$6,MATCH($E42,'Dropdown menus'!$A$1:$A$6,0),$R$6)</f>
        <v>#N/A</v>
      </c>
      <c r="T42" s="19" t="str">
        <f>IF($F42="","",VLOOKUP($F42,'Reference Data - Transport fuel'!$C:$O,T$4,FALSE))</f>
        <v/>
      </c>
      <c r="U42" s="19" t="str">
        <f>IF($F42="","",VLOOKUP($F42,'Reference Data - Transport fuel'!$C:$O,U$4,FALSE))</f>
        <v/>
      </c>
      <c r="V42" s="19" t="str">
        <f>IF($F42="","",VLOOKUP($F42,'Reference Data - Transport fuel'!$C:$O,V$4,FALSE))</f>
        <v/>
      </c>
      <c r="W42" s="19" t="str">
        <f>IF($F42="","",VLOOKUP($F42,'Reference Data - Transport fuel'!$C:$O,W$4,FALSE))</f>
        <v/>
      </c>
      <c r="X42" s="19" t="str">
        <f>IF($F42="","",VLOOKUP($F42,'Reference Data - Transport fuel'!$C:$O,X$4,FALSE))</f>
        <v/>
      </c>
      <c r="Y42" s="19" t="str">
        <f>IF($F42="","",VLOOKUP($F42,'Reference Data - Transport fuel'!$C:$O,Y$4,FALSE))</f>
        <v/>
      </c>
      <c r="Z42" s="19" t="str">
        <f>IF($F42="","",VLOOKUP($F42,'Reference Data - Transport fuel'!$C:$O,Z$4,FALSE))</f>
        <v/>
      </c>
      <c r="AA42" s="19" t="str">
        <f>IF($F42="","",VLOOKUP($F42,'Reference Data - Transport fuel'!$C:$O,AA$4,FALSE))</f>
        <v/>
      </c>
      <c r="AB42" s="19" t="str">
        <f>IF($F42="","",VLOOKUP($F42,'Reference Data - Transport fuel'!$C:$O,AB$4,FALSE))</f>
        <v/>
      </c>
      <c r="AC42" s="19"/>
      <c r="AD42" s="19" t="str">
        <f>IF($F42="","",VLOOKUP($F42,'Reference Data - Transport fuel'!$C:$O,AD$4,FALSE))</f>
        <v/>
      </c>
      <c r="AE42" s="19"/>
      <c r="AF42" s="19" t="str">
        <f>IF($F42="","",VLOOKUP($F42,'Reference Data - Transport fuel'!$C:$O,AF$4,FALSE))</f>
        <v/>
      </c>
      <c r="AH42" s="19" t="str">
        <f t="shared" si="2"/>
        <v/>
      </c>
      <c r="AI42" s="19" t="str">
        <f t="shared" si="3"/>
        <v/>
      </c>
      <c r="AJ42" s="19" t="str">
        <f t="shared" si="4"/>
        <v/>
      </c>
      <c r="AK42" s="19" t="str">
        <f t="shared" si="5"/>
        <v/>
      </c>
      <c r="AL42" s="19" t="str">
        <f t="shared" si="6"/>
        <v/>
      </c>
      <c r="AM42" s="19" t="str">
        <f t="shared" si="7"/>
        <v/>
      </c>
      <c r="AN42" s="19" t="str">
        <f t="shared" si="8"/>
        <v/>
      </c>
      <c r="AO42" s="19" t="str">
        <f t="shared" si="9"/>
        <v/>
      </c>
      <c r="AP42" s="19"/>
      <c r="AQ42" s="19" t="str">
        <f t="shared" si="10"/>
        <v/>
      </c>
      <c r="AR42" s="188"/>
      <c r="AS42" s="19" t="str">
        <f t="shared" si="11"/>
        <v/>
      </c>
      <c r="AT42" s="19" t="str">
        <f t="shared" si="12"/>
        <v/>
      </c>
      <c r="AV42" s="201" t="str">
        <f t="shared" si="13"/>
        <v/>
      </c>
      <c r="AY42" s="16" t="e">
        <f>INDEX('Dropdown menus'!$A$1:$D$6,MATCH($M42,'Dropdown menus'!$A$1:$A$6,0),$AY$6)</f>
        <v>#N/A</v>
      </c>
      <c r="BA42" s="19" t="str">
        <f>IF($N42="","",VLOOKUP($N42,'Reference - Logistics Distance'!$C:$O,BA$4,FALSE))</f>
        <v/>
      </c>
      <c r="BB42" s="19" t="str">
        <f>IF($N42="","",VLOOKUP($N42,'Reference - Logistics Distance'!$C:$O,BB$4,FALSE))</f>
        <v/>
      </c>
      <c r="BC42" s="19" t="str">
        <f>IF($N42="","",VLOOKUP($N42,'Reference - Logistics Distance'!$C:$O,BC$4,FALSE))</f>
        <v/>
      </c>
      <c r="BD42" s="19" t="str">
        <f>IF($N42="","",VLOOKUP($N42,'Reference - Logistics Distance'!$C:$O,BD$4,FALSE))</f>
        <v/>
      </c>
      <c r="BE42" s="19" t="str">
        <f>IF($N42="","",VLOOKUP($N42,'Reference - Logistics Distance'!$C:$O,BE$4,FALSE))</f>
        <v/>
      </c>
      <c r="BF42" s="19" t="str">
        <f>IF($N42="","",VLOOKUP($N42,'Reference - Logistics Distance'!$C:$O,BF$4,FALSE))</f>
        <v/>
      </c>
      <c r="BG42" s="19" t="str">
        <f>IF($N42="","",VLOOKUP($N42,'Reference - Logistics Distance'!$C:$O,BG$4,FALSE))</f>
        <v/>
      </c>
      <c r="BH42" s="19" t="str">
        <f>IF($N42="","",VLOOKUP($N42,'Reference - Logistics Distance'!$C:$O,BH$4,FALSE))</f>
        <v/>
      </c>
      <c r="BI42" s="19" t="str">
        <f>IF($N42="","",VLOOKUP($N42,'Reference - Logistics Distance'!$C:$O,BI$4,FALSE))</f>
        <v/>
      </c>
      <c r="BJ42" s="19"/>
      <c r="BK42" s="19" t="str">
        <f>IF($N42="","",VLOOKUP($N42,'Reference - Logistics Distance'!$C:$O,BK$4,FALSE))</f>
        <v/>
      </c>
      <c r="BL42" s="19"/>
      <c r="BM42" s="19" t="str">
        <f>IF($N42="","",VLOOKUP($N42,'Reference - Logistics Distance'!$C:$O,BM$4,FALSE))</f>
        <v/>
      </c>
      <c r="BO42" s="19" t="str">
        <f t="shared" si="14"/>
        <v/>
      </c>
      <c r="BP42" s="19" t="str">
        <f t="shared" si="15"/>
        <v/>
      </c>
      <c r="BQ42" s="19" t="str">
        <f t="shared" si="16"/>
        <v/>
      </c>
      <c r="BR42" s="19" t="str">
        <f t="shared" si="17"/>
        <v/>
      </c>
      <c r="BS42" s="19" t="str">
        <f t="shared" si="18"/>
        <v/>
      </c>
      <c r="BT42" s="19" t="str">
        <f t="shared" si="19"/>
        <v/>
      </c>
      <c r="BU42" s="19" t="str">
        <f t="shared" si="20"/>
        <v/>
      </c>
      <c r="BV42" s="19" t="str">
        <f t="shared" si="21"/>
        <v/>
      </c>
      <c r="BW42" s="19"/>
      <c r="BX42" s="19" t="str">
        <f t="shared" si="22"/>
        <v/>
      </c>
      <c r="BY42" s="188"/>
      <c r="BZ42" s="19" t="str">
        <f t="shared" si="23"/>
        <v/>
      </c>
      <c r="CA42" s="19" t="str">
        <f t="shared" si="24"/>
        <v/>
      </c>
      <c r="CC42" s="201" t="str">
        <f t="shared" si="25"/>
        <v/>
      </c>
    </row>
    <row r="43" spans="4:81">
      <c r="D43" s="34"/>
      <c r="E43" s="146"/>
      <c r="F43" s="146"/>
      <c r="G43" s="151"/>
      <c r="L43" s="34"/>
      <c r="M43" s="146"/>
      <c r="N43" s="146"/>
      <c r="O43" s="151"/>
      <c r="R43" s="16" t="e">
        <f>INDEX('Dropdown menus'!$A$1:$D$6,MATCH($E43,'Dropdown menus'!$A$1:$A$6,0),$R$6)</f>
        <v>#N/A</v>
      </c>
      <c r="T43" s="19" t="str">
        <f>IF($F43="","",VLOOKUP($F43,'Reference Data - Transport fuel'!$C:$O,T$4,FALSE))</f>
        <v/>
      </c>
      <c r="U43" s="19" t="str">
        <f>IF($F43="","",VLOOKUP($F43,'Reference Data - Transport fuel'!$C:$O,U$4,FALSE))</f>
        <v/>
      </c>
      <c r="V43" s="19" t="str">
        <f>IF($F43="","",VLOOKUP($F43,'Reference Data - Transport fuel'!$C:$O,V$4,FALSE))</f>
        <v/>
      </c>
      <c r="W43" s="19" t="str">
        <f>IF($F43="","",VLOOKUP($F43,'Reference Data - Transport fuel'!$C:$O,W$4,FALSE))</f>
        <v/>
      </c>
      <c r="X43" s="19" t="str">
        <f>IF($F43="","",VLOOKUP($F43,'Reference Data - Transport fuel'!$C:$O,X$4,FALSE))</f>
        <v/>
      </c>
      <c r="Y43" s="19" t="str">
        <f>IF($F43="","",VLOOKUP($F43,'Reference Data - Transport fuel'!$C:$O,Y$4,FALSE))</f>
        <v/>
      </c>
      <c r="Z43" s="19" t="str">
        <f>IF($F43="","",VLOOKUP($F43,'Reference Data - Transport fuel'!$C:$O,Z$4,FALSE))</f>
        <v/>
      </c>
      <c r="AA43" s="19" t="str">
        <f>IF($F43="","",VLOOKUP($F43,'Reference Data - Transport fuel'!$C:$O,AA$4,FALSE))</f>
        <v/>
      </c>
      <c r="AB43" s="19" t="str">
        <f>IF($F43="","",VLOOKUP($F43,'Reference Data - Transport fuel'!$C:$O,AB$4,FALSE))</f>
        <v/>
      </c>
      <c r="AC43" s="19"/>
      <c r="AD43" s="19" t="str">
        <f>IF($F43="","",VLOOKUP($F43,'Reference Data - Transport fuel'!$C:$O,AD$4,FALSE))</f>
        <v/>
      </c>
      <c r="AE43" s="19"/>
      <c r="AF43" s="19" t="str">
        <f>IF($F43="","",VLOOKUP($F43,'Reference Data - Transport fuel'!$C:$O,AF$4,FALSE))</f>
        <v/>
      </c>
      <c r="AH43" s="19" t="str">
        <f t="shared" si="2"/>
        <v/>
      </c>
      <c r="AI43" s="19" t="str">
        <f t="shared" si="3"/>
        <v/>
      </c>
      <c r="AJ43" s="19" t="str">
        <f t="shared" si="4"/>
        <v/>
      </c>
      <c r="AK43" s="19" t="str">
        <f t="shared" si="5"/>
        <v/>
      </c>
      <c r="AL43" s="19" t="str">
        <f t="shared" si="6"/>
        <v/>
      </c>
      <c r="AM43" s="19" t="str">
        <f t="shared" si="7"/>
        <v/>
      </c>
      <c r="AN43" s="19" t="str">
        <f t="shared" si="8"/>
        <v/>
      </c>
      <c r="AO43" s="19" t="str">
        <f t="shared" si="9"/>
        <v/>
      </c>
      <c r="AP43" s="19"/>
      <c r="AQ43" s="19" t="str">
        <f t="shared" si="10"/>
        <v/>
      </c>
      <c r="AR43" s="188"/>
      <c r="AS43" s="19" t="str">
        <f t="shared" si="11"/>
        <v/>
      </c>
      <c r="AT43" s="19" t="str">
        <f t="shared" si="12"/>
        <v/>
      </c>
      <c r="AV43" s="201" t="str">
        <f t="shared" si="13"/>
        <v/>
      </c>
      <c r="AY43" s="16" t="e">
        <f>INDEX('Dropdown menus'!$A$1:$D$6,MATCH($M43,'Dropdown menus'!$A$1:$A$6,0),$AY$6)</f>
        <v>#N/A</v>
      </c>
      <c r="BA43" s="19" t="str">
        <f>IF($N43="","",VLOOKUP($N43,'Reference - Logistics Distance'!$C:$O,BA$4,FALSE))</f>
        <v/>
      </c>
      <c r="BB43" s="19" t="str">
        <f>IF($N43="","",VLOOKUP($N43,'Reference - Logistics Distance'!$C:$O,BB$4,FALSE))</f>
        <v/>
      </c>
      <c r="BC43" s="19" t="str">
        <f>IF($N43="","",VLOOKUP($N43,'Reference - Logistics Distance'!$C:$O,BC$4,FALSE))</f>
        <v/>
      </c>
      <c r="BD43" s="19" t="str">
        <f>IF($N43="","",VLOOKUP($N43,'Reference - Logistics Distance'!$C:$O,BD$4,FALSE))</f>
        <v/>
      </c>
      <c r="BE43" s="19" t="str">
        <f>IF($N43="","",VLOOKUP($N43,'Reference - Logistics Distance'!$C:$O,BE$4,FALSE))</f>
        <v/>
      </c>
      <c r="BF43" s="19" t="str">
        <f>IF($N43="","",VLOOKUP($N43,'Reference - Logistics Distance'!$C:$O,BF$4,FALSE))</f>
        <v/>
      </c>
      <c r="BG43" s="19" t="str">
        <f>IF($N43="","",VLOOKUP($N43,'Reference - Logistics Distance'!$C:$O,BG$4,FALSE))</f>
        <v/>
      </c>
      <c r="BH43" s="19" t="str">
        <f>IF($N43="","",VLOOKUP($N43,'Reference - Logistics Distance'!$C:$O,BH$4,FALSE))</f>
        <v/>
      </c>
      <c r="BI43" s="19" t="str">
        <f>IF($N43="","",VLOOKUP($N43,'Reference - Logistics Distance'!$C:$O,BI$4,FALSE))</f>
        <v/>
      </c>
      <c r="BJ43" s="19"/>
      <c r="BK43" s="19" t="str">
        <f>IF($N43="","",VLOOKUP($N43,'Reference - Logistics Distance'!$C:$O,BK$4,FALSE))</f>
        <v/>
      </c>
      <c r="BL43" s="19"/>
      <c r="BM43" s="19" t="str">
        <f>IF($N43="","",VLOOKUP($N43,'Reference - Logistics Distance'!$C:$O,BM$4,FALSE))</f>
        <v/>
      </c>
      <c r="BO43" s="19" t="str">
        <f t="shared" si="14"/>
        <v/>
      </c>
      <c r="BP43" s="19" t="str">
        <f t="shared" si="15"/>
        <v/>
      </c>
      <c r="BQ43" s="19" t="str">
        <f t="shared" si="16"/>
        <v/>
      </c>
      <c r="BR43" s="19" t="str">
        <f t="shared" si="17"/>
        <v/>
      </c>
      <c r="BS43" s="19" t="str">
        <f t="shared" si="18"/>
        <v/>
      </c>
      <c r="BT43" s="19" t="str">
        <f t="shared" si="19"/>
        <v/>
      </c>
      <c r="BU43" s="19" t="str">
        <f t="shared" si="20"/>
        <v/>
      </c>
      <c r="BV43" s="19" t="str">
        <f t="shared" si="21"/>
        <v/>
      </c>
      <c r="BW43" s="19"/>
      <c r="BX43" s="19" t="str">
        <f t="shared" si="22"/>
        <v/>
      </c>
      <c r="BY43" s="188"/>
      <c r="BZ43" s="19" t="str">
        <f t="shared" si="23"/>
        <v/>
      </c>
      <c r="CA43" s="19" t="str">
        <f t="shared" si="24"/>
        <v/>
      </c>
      <c r="CC43" s="201" t="str">
        <f t="shared" si="25"/>
        <v/>
      </c>
    </row>
    <row r="44" spans="4:81">
      <c r="D44" s="34"/>
      <c r="E44" s="146"/>
      <c r="F44" s="146"/>
      <c r="G44" s="151"/>
      <c r="L44" s="34"/>
      <c r="M44" s="146"/>
      <c r="N44" s="146"/>
      <c r="O44" s="151"/>
      <c r="R44" s="16" t="e">
        <f>INDEX('Dropdown menus'!$A$1:$D$6,MATCH($E44,'Dropdown menus'!$A$1:$A$6,0),$R$6)</f>
        <v>#N/A</v>
      </c>
      <c r="T44" s="19" t="str">
        <f>IF($F44="","",VLOOKUP($F44,'Reference Data - Transport fuel'!$C:$O,T$4,FALSE))</f>
        <v/>
      </c>
      <c r="U44" s="19" t="str">
        <f>IF($F44="","",VLOOKUP($F44,'Reference Data - Transport fuel'!$C:$O,U$4,FALSE))</f>
        <v/>
      </c>
      <c r="V44" s="19" t="str">
        <f>IF($F44="","",VLOOKUP($F44,'Reference Data - Transport fuel'!$C:$O,V$4,FALSE))</f>
        <v/>
      </c>
      <c r="W44" s="19" t="str">
        <f>IF($F44="","",VLOOKUP($F44,'Reference Data - Transport fuel'!$C:$O,W$4,FALSE))</f>
        <v/>
      </c>
      <c r="X44" s="19" t="str">
        <f>IF($F44="","",VLOOKUP($F44,'Reference Data - Transport fuel'!$C:$O,X$4,FALSE))</f>
        <v/>
      </c>
      <c r="Y44" s="19" t="str">
        <f>IF($F44="","",VLOOKUP($F44,'Reference Data - Transport fuel'!$C:$O,Y$4,FALSE))</f>
        <v/>
      </c>
      <c r="Z44" s="19" t="str">
        <f>IF($F44="","",VLOOKUP($F44,'Reference Data - Transport fuel'!$C:$O,Z$4,FALSE))</f>
        <v/>
      </c>
      <c r="AA44" s="19" t="str">
        <f>IF($F44="","",VLOOKUP($F44,'Reference Data - Transport fuel'!$C:$O,AA$4,FALSE))</f>
        <v/>
      </c>
      <c r="AB44" s="19" t="str">
        <f>IF($F44="","",VLOOKUP($F44,'Reference Data - Transport fuel'!$C:$O,AB$4,FALSE))</f>
        <v/>
      </c>
      <c r="AC44" s="19"/>
      <c r="AD44" s="19" t="str">
        <f>IF($F44="","",VLOOKUP($F44,'Reference Data - Transport fuel'!$C:$O,AD$4,FALSE))</f>
        <v/>
      </c>
      <c r="AE44" s="19"/>
      <c r="AF44" s="19" t="str">
        <f>IF($F44="","",VLOOKUP($F44,'Reference Data - Transport fuel'!$C:$O,AF$4,FALSE))</f>
        <v/>
      </c>
      <c r="AH44" s="19" t="str">
        <f t="shared" si="2"/>
        <v/>
      </c>
      <c r="AI44" s="19" t="str">
        <f t="shared" si="3"/>
        <v/>
      </c>
      <c r="AJ44" s="19" t="str">
        <f t="shared" si="4"/>
        <v/>
      </c>
      <c r="AK44" s="19" t="str">
        <f t="shared" si="5"/>
        <v/>
      </c>
      <c r="AL44" s="19" t="str">
        <f t="shared" si="6"/>
        <v/>
      </c>
      <c r="AM44" s="19" t="str">
        <f t="shared" si="7"/>
        <v/>
      </c>
      <c r="AN44" s="19" t="str">
        <f t="shared" si="8"/>
        <v/>
      </c>
      <c r="AO44" s="19" t="str">
        <f t="shared" si="9"/>
        <v/>
      </c>
      <c r="AP44" s="19"/>
      <c r="AQ44" s="19" t="str">
        <f t="shared" si="10"/>
        <v/>
      </c>
      <c r="AR44" s="188"/>
      <c r="AS44" s="19" t="str">
        <f t="shared" si="11"/>
        <v/>
      </c>
      <c r="AT44" s="19" t="str">
        <f t="shared" si="12"/>
        <v/>
      </c>
      <c r="AV44" s="201" t="str">
        <f t="shared" si="13"/>
        <v/>
      </c>
      <c r="AY44" s="16" t="e">
        <f>INDEX('Dropdown menus'!$A$1:$D$6,MATCH($M44,'Dropdown menus'!$A$1:$A$6,0),$AY$6)</f>
        <v>#N/A</v>
      </c>
      <c r="BA44" s="19" t="str">
        <f>IF($N44="","",VLOOKUP($N44,'Reference - Logistics Distance'!$C:$O,BA$4,FALSE))</f>
        <v/>
      </c>
      <c r="BB44" s="19" t="str">
        <f>IF($N44="","",VLOOKUP($N44,'Reference - Logistics Distance'!$C:$O,BB$4,FALSE))</f>
        <v/>
      </c>
      <c r="BC44" s="19" t="str">
        <f>IF($N44="","",VLOOKUP($N44,'Reference - Logistics Distance'!$C:$O,BC$4,FALSE))</f>
        <v/>
      </c>
      <c r="BD44" s="19" t="str">
        <f>IF($N44="","",VLOOKUP($N44,'Reference - Logistics Distance'!$C:$O,BD$4,FALSE))</f>
        <v/>
      </c>
      <c r="BE44" s="19" t="str">
        <f>IF($N44="","",VLOOKUP($N44,'Reference - Logistics Distance'!$C:$O,BE$4,FALSE))</f>
        <v/>
      </c>
      <c r="BF44" s="19" t="str">
        <f>IF($N44="","",VLOOKUP($N44,'Reference - Logistics Distance'!$C:$O,BF$4,FALSE))</f>
        <v/>
      </c>
      <c r="BG44" s="19" t="str">
        <f>IF($N44="","",VLOOKUP($N44,'Reference - Logistics Distance'!$C:$O,BG$4,FALSE))</f>
        <v/>
      </c>
      <c r="BH44" s="19" t="str">
        <f>IF($N44="","",VLOOKUP($N44,'Reference - Logistics Distance'!$C:$O,BH$4,FALSE))</f>
        <v/>
      </c>
      <c r="BI44" s="19" t="str">
        <f>IF($N44="","",VLOOKUP($N44,'Reference - Logistics Distance'!$C:$O,BI$4,FALSE))</f>
        <v/>
      </c>
      <c r="BJ44" s="19"/>
      <c r="BK44" s="19" t="str">
        <f>IF($N44="","",VLOOKUP($N44,'Reference - Logistics Distance'!$C:$O,BK$4,FALSE))</f>
        <v/>
      </c>
      <c r="BL44" s="19"/>
      <c r="BM44" s="19" t="str">
        <f>IF($N44="","",VLOOKUP($N44,'Reference - Logistics Distance'!$C:$O,BM$4,FALSE))</f>
        <v/>
      </c>
      <c r="BO44" s="19" t="str">
        <f t="shared" si="14"/>
        <v/>
      </c>
      <c r="BP44" s="19" t="str">
        <f t="shared" si="15"/>
        <v/>
      </c>
      <c r="BQ44" s="19" t="str">
        <f t="shared" si="16"/>
        <v/>
      </c>
      <c r="BR44" s="19" t="str">
        <f t="shared" si="17"/>
        <v/>
      </c>
      <c r="BS44" s="19" t="str">
        <f t="shared" si="18"/>
        <v/>
      </c>
      <c r="BT44" s="19" t="str">
        <f t="shared" si="19"/>
        <v/>
      </c>
      <c r="BU44" s="19" t="str">
        <f t="shared" si="20"/>
        <v/>
      </c>
      <c r="BV44" s="19" t="str">
        <f t="shared" si="21"/>
        <v/>
      </c>
      <c r="BW44" s="19"/>
      <c r="BX44" s="19" t="str">
        <f t="shared" si="22"/>
        <v/>
      </c>
      <c r="BY44" s="188"/>
      <c r="BZ44" s="19" t="str">
        <f t="shared" si="23"/>
        <v/>
      </c>
      <c r="CA44" s="19" t="str">
        <f t="shared" si="24"/>
        <v/>
      </c>
      <c r="CC44" s="201" t="str">
        <f t="shared" si="25"/>
        <v/>
      </c>
    </row>
    <row r="45" spans="4:81">
      <c r="D45" s="34"/>
      <c r="E45" s="146"/>
      <c r="F45" s="146"/>
      <c r="G45" s="151"/>
      <c r="L45" s="34"/>
      <c r="M45" s="146"/>
      <c r="N45" s="146"/>
      <c r="O45" s="151"/>
      <c r="R45" s="16" t="e">
        <f>INDEX('Dropdown menus'!$A$1:$D$6,MATCH($E45,'Dropdown menus'!$A$1:$A$6,0),$R$6)</f>
        <v>#N/A</v>
      </c>
      <c r="T45" s="19" t="str">
        <f>IF($F45="","",VLOOKUP($F45,'Reference Data - Transport fuel'!$C:$O,T$4,FALSE))</f>
        <v/>
      </c>
      <c r="U45" s="19" t="str">
        <f>IF($F45="","",VLOOKUP($F45,'Reference Data - Transport fuel'!$C:$O,U$4,FALSE))</f>
        <v/>
      </c>
      <c r="V45" s="19" t="str">
        <f>IF($F45="","",VLOOKUP($F45,'Reference Data - Transport fuel'!$C:$O,V$4,FALSE))</f>
        <v/>
      </c>
      <c r="W45" s="19" t="str">
        <f>IF($F45="","",VLOOKUP($F45,'Reference Data - Transport fuel'!$C:$O,W$4,FALSE))</f>
        <v/>
      </c>
      <c r="X45" s="19" t="str">
        <f>IF($F45="","",VLOOKUP($F45,'Reference Data - Transport fuel'!$C:$O,X$4,FALSE))</f>
        <v/>
      </c>
      <c r="Y45" s="19" t="str">
        <f>IF($F45="","",VLOOKUP($F45,'Reference Data - Transport fuel'!$C:$O,Y$4,FALSE))</f>
        <v/>
      </c>
      <c r="Z45" s="19" t="str">
        <f>IF($F45="","",VLOOKUP($F45,'Reference Data - Transport fuel'!$C:$O,Z$4,FALSE))</f>
        <v/>
      </c>
      <c r="AA45" s="19" t="str">
        <f>IF($F45="","",VLOOKUP($F45,'Reference Data - Transport fuel'!$C:$O,AA$4,FALSE))</f>
        <v/>
      </c>
      <c r="AB45" s="19" t="str">
        <f>IF($F45="","",VLOOKUP($F45,'Reference Data - Transport fuel'!$C:$O,AB$4,FALSE))</f>
        <v/>
      </c>
      <c r="AC45" s="19"/>
      <c r="AD45" s="19" t="str">
        <f>IF($F45="","",VLOOKUP($F45,'Reference Data - Transport fuel'!$C:$O,AD$4,FALSE))</f>
        <v/>
      </c>
      <c r="AE45" s="19"/>
      <c r="AF45" s="19" t="str">
        <f>IF($F45="","",VLOOKUP($F45,'Reference Data - Transport fuel'!$C:$O,AF$4,FALSE))</f>
        <v/>
      </c>
      <c r="AH45" s="19" t="str">
        <f t="shared" si="2"/>
        <v/>
      </c>
      <c r="AI45" s="19" t="str">
        <f t="shared" si="3"/>
        <v/>
      </c>
      <c r="AJ45" s="19" t="str">
        <f t="shared" si="4"/>
        <v/>
      </c>
      <c r="AK45" s="19" t="str">
        <f t="shared" si="5"/>
        <v/>
      </c>
      <c r="AL45" s="19" t="str">
        <f t="shared" si="6"/>
        <v/>
      </c>
      <c r="AM45" s="19" t="str">
        <f t="shared" si="7"/>
        <v/>
      </c>
      <c r="AN45" s="19" t="str">
        <f t="shared" si="8"/>
        <v/>
      </c>
      <c r="AO45" s="19" t="str">
        <f t="shared" si="9"/>
        <v/>
      </c>
      <c r="AP45" s="19"/>
      <c r="AQ45" s="19" t="str">
        <f t="shared" si="10"/>
        <v/>
      </c>
      <c r="AR45" s="188"/>
      <c r="AS45" s="19" t="str">
        <f t="shared" si="11"/>
        <v/>
      </c>
      <c r="AT45" s="19" t="str">
        <f t="shared" si="12"/>
        <v/>
      </c>
      <c r="AV45" s="201" t="str">
        <f t="shared" si="13"/>
        <v/>
      </c>
      <c r="AY45" s="16" t="e">
        <f>INDEX('Dropdown menus'!$A$1:$D$6,MATCH($M45,'Dropdown menus'!$A$1:$A$6,0),$AY$6)</f>
        <v>#N/A</v>
      </c>
      <c r="BA45" s="19" t="str">
        <f>IF($N45="","",VLOOKUP($N45,'Reference - Logistics Distance'!$C:$O,BA$4,FALSE))</f>
        <v/>
      </c>
      <c r="BB45" s="19" t="str">
        <f>IF($N45="","",VLOOKUP($N45,'Reference - Logistics Distance'!$C:$O,BB$4,FALSE))</f>
        <v/>
      </c>
      <c r="BC45" s="19" t="str">
        <f>IF($N45="","",VLOOKUP($N45,'Reference - Logistics Distance'!$C:$O,BC$4,FALSE))</f>
        <v/>
      </c>
      <c r="BD45" s="19" t="str">
        <f>IF($N45="","",VLOOKUP($N45,'Reference - Logistics Distance'!$C:$O,BD$4,FALSE))</f>
        <v/>
      </c>
      <c r="BE45" s="19" t="str">
        <f>IF($N45="","",VLOOKUP($N45,'Reference - Logistics Distance'!$C:$O,BE$4,FALSE))</f>
        <v/>
      </c>
      <c r="BF45" s="19" t="str">
        <f>IF($N45="","",VLOOKUP($N45,'Reference - Logistics Distance'!$C:$O,BF$4,FALSE))</f>
        <v/>
      </c>
      <c r="BG45" s="19" t="str">
        <f>IF($N45="","",VLOOKUP($N45,'Reference - Logistics Distance'!$C:$O,BG$4,FALSE))</f>
        <v/>
      </c>
      <c r="BH45" s="19" t="str">
        <f>IF($N45="","",VLOOKUP($N45,'Reference - Logistics Distance'!$C:$O,BH$4,FALSE))</f>
        <v/>
      </c>
      <c r="BI45" s="19" t="str">
        <f>IF($N45="","",VLOOKUP($N45,'Reference - Logistics Distance'!$C:$O,BI$4,FALSE))</f>
        <v/>
      </c>
      <c r="BJ45" s="19"/>
      <c r="BK45" s="19" t="str">
        <f>IF($N45="","",VLOOKUP($N45,'Reference - Logistics Distance'!$C:$O,BK$4,FALSE))</f>
        <v/>
      </c>
      <c r="BL45" s="19"/>
      <c r="BM45" s="19" t="str">
        <f>IF($N45="","",VLOOKUP($N45,'Reference - Logistics Distance'!$C:$O,BM$4,FALSE))</f>
        <v/>
      </c>
      <c r="BO45" s="19" t="str">
        <f t="shared" si="14"/>
        <v/>
      </c>
      <c r="BP45" s="19" t="str">
        <f t="shared" si="15"/>
        <v/>
      </c>
      <c r="BQ45" s="19" t="str">
        <f t="shared" si="16"/>
        <v/>
      </c>
      <c r="BR45" s="19" t="str">
        <f t="shared" si="17"/>
        <v/>
      </c>
      <c r="BS45" s="19" t="str">
        <f t="shared" si="18"/>
        <v/>
      </c>
      <c r="BT45" s="19" t="str">
        <f t="shared" si="19"/>
        <v/>
      </c>
      <c r="BU45" s="19" t="str">
        <f t="shared" si="20"/>
        <v/>
      </c>
      <c r="BV45" s="19" t="str">
        <f t="shared" si="21"/>
        <v/>
      </c>
      <c r="BW45" s="19"/>
      <c r="BX45" s="19" t="str">
        <f t="shared" si="22"/>
        <v/>
      </c>
      <c r="BY45" s="188"/>
      <c r="BZ45" s="19" t="str">
        <f t="shared" si="23"/>
        <v/>
      </c>
      <c r="CA45" s="19" t="str">
        <f t="shared" si="24"/>
        <v/>
      </c>
      <c r="CC45" s="201" t="str">
        <f t="shared" si="25"/>
        <v/>
      </c>
    </row>
    <row r="46" spans="4:81">
      <c r="D46" s="34"/>
      <c r="E46" s="146"/>
      <c r="F46" s="146"/>
      <c r="G46" s="151"/>
      <c r="L46" s="34"/>
      <c r="M46" s="146"/>
      <c r="N46" s="146"/>
      <c r="O46" s="151"/>
      <c r="R46" s="16" t="e">
        <f>INDEX('Dropdown menus'!$A$1:$D$6,MATCH($E46,'Dropdown menus'!$A$1:$A$6,0),$R$6)</f>
        <v>#N/A</v>
      </c>
      <c r="T46" s="19" t="str">
        <f>IF($F46="","",VLOOKUP($F46,'Reference Data - Transport fuel'!$C:$O,T$4,FALSE))</f>
        <v/>
      </c>
      <c r="U46" s="19" t="str">
        <f>IF($F46="","",VLOOKUP($F46,'Reference Data - Transport fuel'!$C:$O,U$4,FALSE))</f>
        <v/>
      </c>
      <c r="V46" s="19" t="str">
        <f>IF($F46="","",VLOOKUP($F46,'Reference Data - Transport fuel'!$C:$O,V$4,FALSE))</f>
        <v/>
      </c>
      <c r="W46" s="19" t="str">
        <f>IF($F46="","",VLOOKUP($F46,'Reference Data - Transport fuel'!$C:$O,W$4,FALSE))</f>
        <v/>
      </c>
      <c r="X46" s="19" t="str">
        <f>IF($F46="","",VLOOKUP($F46,'Reference Data - Transport fuel'!$C:$O,X$4,FALSE))</f>
        <v/>
      </c>
      <c r="Y46" s="19" t="str">
        <f>IF($F46="","",VLOOKUP($F46,'Reference Data - Transport fuel'!$C:$O,Y$4,FALSE))</f>
        <v/>
      </c>
      <c r="Z46" s="19" t="str">
        <f>IF($F46="","",VLOOKUP($F46,'Reference Data - Transport fuel'!$C:$O,Z$4,FALSE))</f>
        <v/>
      </c>
      <c r="AA46" s="19" t="str">
        <f>IF($F46="","",VLOOKUP($F46,'Reference Data - Transport fuel'!$C:$O,AA$4,FALSE))</f>
        <v/>
      </c>
      <c r="AB46" s="19" t="str">
        <f>IF($F46="","",VLOOKUP($F46,'Reference Data - Transport fuel'!$C:$O,AB$4,FALSE))</f>
        <v/>
      </c>
      <c r="AC46" s="19"/>
      <c r="AD46" s="19" t="str">
        <f>IF($F46="","",VLOOKUP($F46,'Reference Data - Transport fuel'!$C:$O,AD$4,FALSE))</f>
        <v/>
      </c>
      <c r="AE46" s="19"/>
      <c r="AF46" s="19" t="str">
        <f>IF($F46="","",VLOOKUP($F46,'Reference Data - Transport fuel'!$C:$O,AF$4,FALSE))</f>
        <v/>
      </c>
      <c r="AH46" s="19" t="str">
        <f t="shared" si="2"/>
        <v/>
      </c>
      <c r="AI46" s="19" t="str">
        <f t="shared" si="3"/>
        <v/>
      </c>
      <c r="AJ46" s="19" t="str">
        <f t="shared" si="4"/>
        <v/>
      </c>
      <c r="AK46" s="19" t="str">
        <f t="shared" si="5"/>
        <v/>
      </c>
      <c r="AL46" s="19" t="str">
        <f t="shared" si="6"/>
        <v/>
      </c>
      <c r="AM46" s="19" t="str">
        <f t="shared" si="7"/>
        <v/>
      </c>
      <c r="AN46" s="19" t="str">
        <f t="shared" si="8"/>
        <v/>
      </c>
      <c r="AO46" s="19" t="str">
        <f t="shared" si="9"/>
        <v/>
      </c>
      <c r="AP46" s="19"/>
      <c r="AQ46" s="19" t="str">
        <f t="shared" si="10"/>
        <v/>
      </c>
      <c r="AR46" s="188"/>
      <c r="AS46" s="19" t="str">
        <f t="shared" si="11"/>
        <v/>
      </c>
      <c r="AT46" s="19" t="str">
        <f t="shared" si="12"/>
        <v/>
      </c>
      <c r="AV46" s="201" t="str">
        <f t="shared" si="13"/>
        <v/>
      </c>
      <c r="AY46" s="16" t="e">
        <f>INDEX('Dropdown menus'!$A$1:$D$6,MATCH($M46,'Dropdown menus'!$A$1:$A$6,0),$AY$6)</f>
        <v>#N/A</v>
      </c>
      <c r="BA46" s="19" t="str">
        <f>IF($N46="","",VLOOKUP($N46,'Reference - Logistics Distance'!$C:$O,BA$4,FALSE))</f>
        <v/>
      </c>
      <c r="BB46" s="19" t="str">
        <f>IF($N46="","",VLOOKUP($N46,'Reference - Logistics Distance'!$C:$O,BB$4,FALSE))</f>
        <v/>
      </c>
      <c r="BC46" s="19" t="str">
        <f>IF($N46="","",VLOOKUP($N46,'Reference - Logistics Distance'!$C:$O,BC$4,FALSE))</f>
        <v/>
      </c>
      <c r="BD46" s="19" t="str">
        <f>IF($N46="","",VLOOKUP($N46,'Reference - Logistics Distance'!$C:$O,BD$4,FALSE))</f>
        <v/>
      </c>
      <c r="BE46" s="19" t="str">
        <f>IF($N46="","",VLOOKUP($N46,'Reference - Logistics Distance'!$C:$O,BE$4,FALSE))</f>
        <v/>
      </c>
      <c r="BF46" s="19" t="str">
        <f>IF($N46="","",VLOOKUP($N46,'Reference - Logistics Distance'!$C:$O,BF$4,FALSE))</f>
        <v/>
      </c>
      <c r="BG46" s="19" t="str">
        <f>IF($N46="","",VLOOKUP($N46,'Reference - Logistics Distance'!$C:$O,BG$4,FALSE))</f>
        <v/>
      </c>
      <c r="BH46" s="19" t="str">
        <f>IF($N46="","",VLOOKUP($N46,'Reference - Logistics Distance'!$C:$O,BH$4,FALSE))</f>
        <v/>
      </c>
      <c r="BI46" s="19" t="str">
        <f>IF($N46="","",VLOOKUP($N46,'Reference - Logistics Distance'!$C:$O,BI$4,FALSE))</f>
        <v/>
      </c>
      <c r="BJ46" s="19"/>
      <c r="BK46" s="19" t="str">
        <f>IF($N46="","",VLOOKUP($N46,'Reference - Logistics Distance'!$C:$O,BK$4,FALSE))</f>
        <v/>
      </c>
      <c r="BL46" s="19"/>
      <c r="BM46" s="19" t="str">
        <f>IF($N46="","",VLOOKUP($N46,'Reference - Logistics Distance'!$C:$O,BM$4,FALSE))</f>
        <v/>
      </c>
      <c r="BO46" s="19" t="str">
        <f t="shared" si="14"/>
        <v/>
      </c>
      <c r="BP46" s="19" t="str">
        <f t="shared" si="15"/>
        <v/>
      </c>
      <c r="BQ46" s="19" t="str">
        <f t="shared" si="16"/>
        <v/>
      </c>
      <c r="BR46" s="19" t="str">
        <f t="shared" si="17"/>
        <v/>
      </c>
      <c r="BS46" s="19" t="str">
        <f t="shared" si="18"/>
        <v/>
      </c>
      <c r="BT46" s="19" t="str">
        <f t="shared" si="19"/>
        <v/>
      </c>
      <c r="BU46" s="19" t="str">
        <f t="shared" si="20"/>
        <v/>
      </c>
      <c r="BV46" s="19" t="str">
        <f t="shared" si="21"/>
        <v/>
      </c>
      <c r="BW46" s="19"/>
      <c r="BX46" s="19" t="str">
        <f t="shared" si="22"/>
        <v/>
      </c>
      <c r="BY46" s="188"/>
      <c r="BZ46" s="19" t="str">
        <f t="shared" si="23"/>
        <v/>
      </c>
      <c r="CA46" s="19" t="str">
        <f t="shared" si="24"/>
        <v/>
      </c>
      <c r="CC46" s="201" t="str">
        <f t="shared" si="25"/>
        <v/>
      </c>
    </row>
    <row r="47" spans="4:81">
      <c r="D47" s="34"/>
      <c r="E47" s="146"/>
      <c r="F47" s="146"/>
      <c r="G47" s="151"/>
      <c r="L47" s="34"/>
      <c r="M47" s="146"/>
      <c r="N47" s="146"/>
      <c r="O47" s="151"/>
      <c r="R47" s="16" t="e">
        <f>INDEX('Dropdown menus'!$A$1:$D$6,MATCH($E47,'Dropdown menus'!$A$1:$A$6,0),$R$6)</f>
        <v>#N/A</v>
      </c>
      <c r="T47" s="19" t="str">
        <f>IF($F47="","",VLOOKUP($F47,'Reference Data - Transport fuel'!$C:$O,T$4,FALSE))</f>
        <v/>
      </c>
      <c r="U47" s="19" t="str">
        <f>IF($F47="","",VLOOKUP($F47,'Reference Data - Transport fuel'!$C:$O,U$4,FALSE))</f>
        <v/>
      </c>
      <c r="V47" s="19" t="str">
        <f>IF($F47="","",VLOOKUP($F47,'Reference Data - Transport fuel'!$C:$O,V$4,FALSE))</f>
        <v/>
      </c>
      <c r="W47" s="19" t="str">
        <f>IF($F47="","",VLOOKUP($F47,'Reference Data - Transport fuel'!$C:$O,W$4,FALSE))</f>
        <v/>
      </c>
      <c r="X47" s="19" t="str">
        <f>IF($F47="","",VLOOKUP($F47,'Reference Data - Transport fuel'!$C:$O,X$4,FALSE))</f>
        <v/>
      </c>
      <c r="Y47" s="19" t="str">
        <f>IF($F47="","",VLOOKUP($F47,'Reference Data - Transport fuel'!$C:$O,Y$4,FALSE))</f>
        <v/>
      </c>
      <c r="Z47" s="19" t="str">
        <f>IF($F47="","",VLOOKUP($F47,'Reference Data - Transport fuel'!$C:$O,Z$4,FALSE))</f>
        <v/>
      </c>
      <c r="AA47" s="19" t="str">
        <f>IF($F47="","",VLOOKUP($F47,'Reference Data - Transport fuel'!$C:$O,AA$4,FALSE))</f>
        <v/>
      </c>
      <c r="AB47" s="19" t="str">
        <f>IF($F47="","",VLOOKUP($F47,'Reference Data - Transport fuel'!$C:$O,AB$4,FALSE))</f>
        <v/>
      </c>
      <c r="AC47" s="19"/>
      <c r="AD47" s="19" t="str">
        <f>IF($F47="","",VLOOKUP($F47,'Reference Data - Transport fuel'!$C:$O,AD$4,FALSE))</f>
        <v/>
      </c>
      <c r="AE47" s="19"/>
      <c r="AF47" s="19" t="str">
        <f>IF($F47="","",VLOOKUP($F47,'Reference Data - Transport fuel'!$C:$O,AF$4,FALSE))</f>
        <v/>
      </c>
      <c r="AH47" s="19" t="str">
        <f t="shared" si="2"/>
        <v/>
      </c>
      <c r="AI47" s="19" t="str">
        <f t="shared" si="3"/>
        <v/>
      </c>
      <c r="AJ47" s="19" t="str">
        <f t="shared" si="4"/>
        <v/>
      </c>
      <c r="AK47" s="19" t="str">
        <f t="shared" si="5"/>
        <v/>
      </c>
      <c r="AL47" s="19" t="str">
        <f t="shared" si="6"/>
        <v/>
      </c>
      <c r="AM47" s="19" t="str">
        <f t="shared" si="7"/>
        <v/>
      </c>
      <c r="AN47" s="19" t="str">
        <f t="shared" si="8"/>
        <v/>
      </c>
      <c r="AO47" s="19" t="str">
        <f t="shared" si="9"/>
        <v/>
      </c>
      <c r="AP47" s="19"/>
      <c r="AQ47" s="19" t="str">
        <f t="shared" si="10"/>
        <v/>
      </c>
      <c r="AR47" s="188"/>
      <c r="AS47" s="19" t="str">
        <f t="shared" si="11"/>
        <v/>
      </c>
      <c r="AT47" s="19" t="str">
        <f t="shared" si="12"/>
        <v/>
      </c>
      <c r="AV47" s="201" t="str">
        <f t="shared" si="13"/>
        <v/>
      </c>
      <c r="AY47" s="16" t="e">
        <f>INDEX('Dropdown menus'!$A$1:$D$6,MATCH($M47,'Dropdown menus'!$A$1:$A$6,0),$AY$6)</f>
        <v>#N/A</v>
      </c>
      <c r="BA47" s="19" t="str">
        <f>IF($N47="","",VLOOKUP($N47,'Reference - Logistics Distance'!$C:$O,BA$4,FALSE))</f>
        <v/>
      </c>
      <c r="BB47" s="19" t="str">
        <f>IF($N47="","",VLOOKUP($N47,'Reference - Logistics Distance'!$C:$O,BB$4,FALSE))</f>
        <v/>
      </c>
      <c r="BC47" s="19" t="str">
        <f>IF($N47="","",VLOOKUP($N47,'Reference - Logistics Distance'!$C:$O,BC$4,FALSE))</f>
        <v/>
      </c>
      <c r="BD47" s="19" t="str">
        <f>IF($N47="","",VLOOKUP($N47,'Reference - Logistics Distance'!$C:$O,BD$4,FALSE))</f>
        <v/>
      </c>
      <c r="BE47" s="19" t="str">
        <f>IF($N47="","",VLOOKUP($N47,'Reference - Logistics Distance'!$C:$O,BE$4,FALSE))</f>
        <v/>
      </c>
      <c r="BF47" s="19" t="str">
        <f>IF($N47="","",VLOOKUP($N47,'Reference - Logistics Distance'!$C:$O,BF$4,FALSE))</f>
        <v/>
      </c>
      <c r="BG47" s="19" t="str">
        <f>IF($N47="","",VLOOKUP($N47,'Reference - Logistics Distance'!$C:$O,BG$4,FALSE))</f>
        <v/>
      </c>
      <c r="BH47" s="19" t="str">
        <f>IF($N47="","",VLOOKUP($N47,'Reference - Logistics Distance'!$C:$O,BH$4,FALSE))</f>
        <v/>
      </c>
      <c r="BI47" s="19" t="str">
        <f>IF($N47="","",VLOOKUP($N47,'Reference - Logistics Distance'!$C:$O,BI$4,FALSE))</f>
        <v/>
      </c>
      <c r="BJ47" s="19"/>
      <c r="BK47" s="19" t="str">
        <f>IF($N47="","",VLOOKUP($N47,'Reference - Logistics Distance'!$C:$O,BK$4,FALSE))</f>
        <v/>
      </c>
      <c r="BL47" s="19"/>
      <c r="BM47" s="19" t="str">
        <f>IF($N47="","",VLOOKUP($N47,'Reference - Logistics Distance'!$C:$O,BM$4,FALSE))</f>
        <v/>
      </c>
      <c r="BO47" s="19" t="str">
        <f t="shared" si="14"/>
        <v/>
      </c>
      <c r="BP47" s="19" t="str">
        <f t="shared" si="15"/>
        <v/>
      </c>
      <c r="BQ47" s="19" t="str">
        <f t="shared" si="16"/>
        <v/>
      </c>
      <c r="BR47" s="19" t="str">
        <f t="shared" si="17"/>
        <v/>
      </c>
      <c r="BS47" s="19" t="str">
        <f t="shared" si="18"/>
        <v/>
      </c>
      <c r="BT47" s="19" t="str">
        <f t="shared" si="19"/>
        <v/>
      </c>
      <c r="BU47" s="19" t="str">
        <f t="shared" si="20"/>
        <v/>
      </c>
      <c r="BV47" s="19" t="str">
        <f t="shared" si="21"/>
        <v/>
      </c>
      <c r="BW47" s="19"/>
      <c r="BX47" s="19" t="str">
        <f t="shared" si="22"/>
        <v/>
      </c>
      <c r="BY47" s="188"/>
      <c r="BZ47" s="19" t="str">
        <f t="shared" si="23"/>
        <v/>
      </c>
      <c r="CA47" s="19" t="str">
        <f t="shared" si="24"/>
        <v/>
      </c>
      <c r="CC47" s="201" t="str">
        <f t="shared" si="25"/>
        <v/>
      </c>
    </row>
    <row r="48" spans="4:81">
      <c r="D48" s="34"/>
      <c r="E48" s="146"/>
      <c r="F48" s="146"/>
      <c r="G48" s="151"/>
      <c r="L48" s="34"/>
      <c r="M48" s="146"/>
      <c r="N48" s="146"/>
      <c r="O48" s="151"/>
      <c r="R48" s="16" t="e">
        <f>INDEX('Dropdown menus'!$A$1:$D$6,MATCH($E48,'Dropdown menus'!$A$1:$A$6,0),$R$6)</f>
        <v>#N/A</v>
      </c>
      <c r="T48" s="19" t="str">
        <f>IF($F48="","",VLOOKUP($F48,'Reference Data - Transport fuel'!$C:$O,T$4,FALSE))</f>
        <v/>
      </c>
      <c r="U48" s="19" t="str">
        <f>IF($F48="","",VLOOKUP($F48,'Reference Data - Transport fuel'!$C:$O,U$4,FALSE))</f>
        <v/>
      </c>
      <c r="V48" s="19" t="str">
        <f>IF($F48="","",VLOOKUP($F48,'Reference Data - Transport fuel'!$C:$O,V$4,FALSE))</f>
        <v/>
      </c>
      <c r="W48" s="19" t="str">
        <f>IF($F48="","",VLOOKUP($F48,'Reference Data - Transport fuel'!$C:$O,W$4,FALSE))</f>
        <v/>
      </c>
      <c r="X48" s="19" t="str">
        <f>IF($F48="","",VLOOKUP($F48,'Reference Data - Transport fuel'!$C:$O,X$4,FALSE))</f>
        <v/>
      </c>
      <c r="Y48" s="19" t="str">
        <f>IF($F48="","",VLOOKUP($F48,'Reference Data - Transport fuel'!$C:$O,Y$4,FALSE))</f>
        <v/>
      </c>
      <c r="Z48" s="19" t="str">
        <f>IF($F48="","",VLOOKUP($F48,'Reference Data - Transport fuel'!$C:$O,Z$4,FALSE))</f>
        <v/>
      </c>
      <c r="AA48" s="19" t="str">
        <f>IF($F48="","",VLOOKUP($F48,'Reference Data - Transport fuel'!$C:$O,AA$4,FALSE))</f>
        <v/>
      </c>
      <c r="AB48" s="19" t="str">
        <f>IF($F48="","",VLOOKUP($F48,'Reference Data - Transport fuel'!$C:$O,AB$4,FALSE))</f>
        <v/>
      </c>
      <c r="AC48" s="19"/>
      <c r="AD48" s="19" t="str">
        <f>IF($F48="","",VLOOKUP($F48,'Reference Data - Transport fuel'!$C:$O,AD$4,FALSE))</f>
        <v/>
      </c>
      <c r="AE48" s="19"/>
      <c r="AF48" s="19" t="str">
        <f>IF($F48="","",VLOOKUP($F48,'Reference Data - Transport fuel'!$C:$O,AF$4,FALSE))</f>
        <v/>
      </c>
      <c r="AH48" s="19" t="str">
        <f t="shared" si="2"/>
        <v/>
      </c>
      <c r="AI48" s="19" t="str">
        <f t="shared" si="3"/>
        <v/>
      </c>
      <c r="AJ48" s="19" t="str">
        <f t="shared" si="4"/>
        <v/>
      </c>
      <c r="AK48" s="19" t="str">
        <f t="shared" si="5"/>
        <v/>
      </c>
      <c r="AL48" s="19" t="str">
        <f t="shared" si="6"/>
        <v/>
      </c>
      <c r="AM48" s="19" t="str">
        <f t="shared" si="7"/>
        <v/>
      </c>
      <c r="AN48" s="19" t="str">
        <f t="shared" si="8"/>
        <v/>
      </c>
      <c r="AO48" s="19" t="str">
        <f t="shared" si="9"/>
        <v/>
      </c>
      <c r="AP48" s="19"/>
      <c r="AQ48" s="19" t="str">
        <f t="shared" si="10"/>
        <v/>
      </c>
      <c r="AR48" s="188"/>
      <c r="AS48" s="19" t="str">
        <f t="shared" si="11"/>
        <v/>
      </c>
      <c r="AT48" s="19" t="str">
        <f t="shared" si="12"/>
        <v/>
      </c>
      <c r="AV48" s="201" t="str">
        <f t="shared" si="13"/>
        <v/>
      </c>
      <c r="AY48" s="16" t="e">
        <f>INDEX('Dropdown menus'!$A$1:$D$6,MATCH($M48,'Dropdown menus'!$A$1:$A$6,0),$AY$6)</f>
        <v>#N/A</v>
      </c>
      <c r="BA48" s="19" t="str">
        <f>IF($N48="","",VLOOKUP($N48,'Reference - Logistics Distance'!$C:$O,BA$4,FALSE))</f>
        <v/>
      </c>
      <c r="BB48" s="19" t="str">
        <f>IF($N48="","",VLOOKUP($N48,'Reference - Logistics Distance'!$C:$O,BB$4,FALSE))</f>
        <v/>
      </c>
      <c r="BC48" s="19" t="str">
        <f>IF($N48="","",VLOOKUP($N48,'Reference - Logistics Distance'!$C:$O,BC$4,FALSE))</f>
        <v/>
      </c>
      <c r="BD48" s="19" t="str">
        <f>IF($N48="","",VLOOKUP($N48,'Reference - Logistics Distance'!$C:$O,BD$4,FALSE))</f>
        <v/>
      </c>
      <c r="BE48" s="19" t="str">
        <f>IF($N48="","",VLOOKUP($N48,'Reference - Logistics Distance'!$C:$O,BE$4,FALSE))</f>
        <v/>
      </c>
      <c r="BF48" s="19" t="str">
        <f>IF($N48="","",VLOOKUP($N48,'Reference - Logistics Distance'!$C:$O,BF$4,FALSE))</f>
        <v/>
      </c>
      <c r="BG48" s="19" t="str">
        <f>IF($N48="","",VLOOKUP($N48,'Reference - Logistics Distance'!$C:$O,BG$4,FALSE))</f>
        <v/>
      </c>
      <c r="BH48" s="19" t="str">
        <f>IF($N48="","",VLOOKUP($N48,'Reference - Logistics Distance'!$C:$O,BH$4,FALSE))</f>
        <v/>
      </c>
      <c r="BI48" s="19" t="str">
        <f>IF($N48="","",VLOOKUP($N48,'Reference - Logistics Distance'!$C:$O,BI$4,FALSE))</f>
        <v/>
      </c>
      <c r="BJ48" s="19"/>
      <c r="BK48" s="19" t="str">
        <f>IF($N48="","",VLOOKUP($N48,'Reference - Logistics Distance'!$C:$O,BK$4,FALSE))</f>
        <v/>
      </c>
      <c r="BL48" s="19"/>
      <c r="BM48" s="19" t="str">
        <f>IF($N48="","",VLOOKUP($N48,'Reference - Logistics Distance'!$C:$O,BM$4,FALSE))</f>
        <v/>
      </c>
      <c r="BO48" s="19" t="str">
        <f t="shared" si="14"/>
        <v/>
      </c>
      <c r="BP48" s="19" t="str">
        <f t="shared" si="15"/>
        <v/>
      </c>
      <c r="BQ48" s="19" t="str">
        <f t="shared" si="16"/>
        <v/>
      </c>
      <c r="BR48" s="19" t="str">
        <f t="shared" si="17"/>
        <v/>
      </c>
      <c r="BS48" s="19" t="str">
        <f t="shared" si="18"/>
        <v/>
      </c>
      <c r="BT48" s="19" t="str">
        <f t="shared" si="19"/>
        <v/>
      </c>
      <c r="BU48" s="19" t="str">
        <f t="shared" si="20"/>
        <v/>
      </c>
      <c r="BV48" s="19" t="str">
        <f t="shared" si="21"/>
        <v/>
      </c>
      <c r="BW48" s="19"/>
      <c r="BX48" s="19" t="str">
        <f t="shared" si="22"/>
        <v/>
      </c>
      <c r="BY48" s="188"/>
      <c r="BZ48" s="19" t="str">
        <f t="shared" si="23"/>
        <v/>
      </c>
      <c r="CA48" s="19" t="str">
        <f t="shared" si="24"/>
        <v/>
      </c>
      <c r="CC48" s="201" t="str">
        <f t="shared" si="25"/>
        <v/>
      </c>
    </row>
    <row r="49" spans="4:81">
      <c r="D49" s="34"/>
      <c r="E49" s="146"/>
      <c r="F49" s="146"/>
      <c r="G49" s="151"/>
      <c r="L49" s="34"/>
      <c r="M49" s="146"/>
      <c r="N49" s="146"/>
      <c r="O49" s="151"/>
      <c r="R49" s="16" t="e">
        <f>INDEX('Dropdown menus'!$A$1:$D$6,MATCH($E49,'Dropdown menus'!$A$1:$A$6,0),$R$6)</f>
        <v>#N/A</v>
      </c>
      <c r="T49" s="19" t="str">
        <f>IF($F49="","",VLOOKUP($F49,'Reference Data - Transport fuel'!$C:$O,T$4,FALSE))</f>
        <v/>
      </c>
      <c r="U49" s="19" t="str">
        <f>IF($F49="","",VLOOKUP($F49,'Reference Data - Transport fuel'!$C:$O,U$4,FALSE))</f>
        <v/>
      </c>
      <c r="V49" s="19" t="str">
        <f>IF($F49="","",VLOOKUP($F49,'Reference Data - Transport fuel'!$C:$O,V$4,FALSE))</f>
        <v/>
      </c>
      <c r="W49" s="19" t="str">
        <f>IF($F49="","",VLOOKUP($F49,'Reference Data - Transport fuel'!$C:$O,W$4,FALSE))</f>
        <v/>
      </c>
      <c r="X49" s="19" t="str">
        <f>IF($F49="","",VLOOKUP($F49,'Reference Data - Transport fuel'!$C:$O,X$4,FALSE))</f>
        <v/>
      </c>
      <c r="Y49" s="19" t="str">
        <f>IF($F49="","",VLOOKUP($F49,'Reference Data - Transport fuel'!$C:$O,Y$4,FALSE))</f>
        <v/>
      </c>
      <c r="Z49" s="19" t="str">
        <f>IF($F49="","",VLOOKUP($F49,'Reference Data - Transport fuel'!$C:$O,Z$4,FALSE))</f>
        <v/>
      </c>
      <c r="AA49" s="19" t="str">
        <f>IF($F49="","",VLOOKUP($F49,'Reference Data - Transport fuel'!$C:$O,AA$4,FALSE))</f>
        <v/>
      </c>
      <c r="AB49" s="19" t="str">
        <f>IF($F49="","",VLOOKUP($F49,'Reference Data - Transport fuel'!$C:$O,AB$4,FALSE))</f>
        <v/>
      </c>
      <c r="AC49" s="19"/>
      <c r="AD49" s="19" t="str">
        <f>IF($F49="","",VLOOKUP($F49,'Reference Data - Transport fuel'!$C:$O,AD$4,FALSE))</f>
        <v/>
      </c>
      <c r="AE49" s="19"/>
      <c r="AF49" s="19" t="str">
        <f>IF($F49="","",VLOOKUP($F49,'Reference Data - Transport fuel'!$C:$O,AF$4,FALSE))</f>
        <v/>
      </c>
      <c r="AH49" s="19" t="str">
        <f t="shared" si="2"/>
        <v/>
      </c>
      <c r="AI49" s="19" t="str">
        <f t="shared" si="3"/>
        <v/>
      </c>
      <c r="AJ49" s="19" t="str">
        <f t="shared" si="4"/>
        <v/>
      </c>
      <c r="AK49" s="19" t="str">
        <f t="shared" si="5"/>
        <v/>
      </c>
      <c r="AL49" s="19" t="str">
        <f t="shared" si="6"/>
        <v/>
      </c>
      <c r="AM49" s="19" t="str">
        <f t="shared" si="7"/>
        <v/>
      </c>
      <c r="AN49" s="19" t="str">
        <f t="shared" si="8"/>
        <v/>
      </c>
      <c r="AO49" s="19" t="str">
        <f t="shared" si="9"/>
        <v/>
      </c>
      <c r="AP49" s="19"/>
      <c r="AQ49" s="19" t="str">
        <f t="shared" si="10"/>
        <v/>
      </c>
      <c r="AR49" s="188"/>
      <c r="AS49" s="19" t="str">
        <f t="shared" si="11"/>
        <v/>
      </c>
      <c r="AT49" s="19" t="str">
        <f t="shared" si="12"/>
        <v/>
      </c>
      <c r="AV49" s="201" t="str">
        <f t="shared" si="13"/>
        <v/>
      </c>
      <c r="AY49" s="16" t="e">
        <f>INDEX('Dropdown menus'!$A$1:$D$6,MATCH($M49,'Dropdown menus'!$A$1:$A$6,0),$AY$6)</f>
        <v>#N/A</v>
      </c>
      <c r="BA49" s="19" t="str">
        <f>IF($N49="","",VLOOKUP($N49,'Reference - Logistics Distance'!$C:$O,BA$4,FALSE))</f>
        <v/>
      </c>
      <c r="BB49" s="19" t="str">
        <f>IF($N49="","",VLOOKUP($N49,'Reference - Logistics Distance'!$C:$O,BB$4,FALSE))</f>
        <v/>
      </c>
      <c r="BC49" s="19" t="str">
        <f>IF($N49="","",VLOOKUP($N49,'Reference - Logistics Distance'!$C:$O,BC$4,FALSE))</f>
        <v/>
      </c>
      <c r="BD49" s="19" t="str">
        <f>IF($N49="","",VLOOKUP($N49,'Reference - Logistics Distance'!$C:$O,BD$4,FALSE))</f>
        <v/>
      </c>
      <c r="BE49" s="19" t="str">
        <f>IF($N49="","",VLOOKUP($N49,'Reference - Logistics Distance'!$C:$O,BE$4,FALSE))</f>
        <v/>
      </c>
      <c r="BF49" s="19" t="str">
        <f>IF($N49="","",VLOOKUP($N49,'Reference - Logistics Distance'!$C:$O,BF$4,FALSE))</f>
        <v/>
      </c>
      <c r="BG49" s="19" t="str">
        <f>IF($N49="","",VLOOKUP($N49,'Reference - Logistics Distance'!$C:$O,BG$4,FALSE))</f>
        <v/>
      </c>
      <c r="BH49" s="19" t="str">
        <f>IF($N49="","",VLOOKUP($N49,'Reference - Logistics Distance'!$C:$O,BH$4,FALSE))</f>
        <v/>
      </c>
      <c r="BI49" s="19" t="str">
        <f>IF($N49="","",VLOOKUP($N49,'Reference - Logistics Distance'!$C:$O,BI$4,FALSE))</f>
        <v/>
      </c>
      <c r="BJ49" s="19"/>
      <c r="BK49" s="19" t="str">
        <f>IF($N49="","",VLOOKUP($N49,'Reference - Logistics Distance'!$C:$O,BK$4,FALSE))</f>
        <v/>
      </c>
      <c r="BL49" s="19"/>
      <c r="BM49" s="19" t="str">
        <f>IF($N49="","",VLOOKUP($N49,'Reference - Logistics Distance'!$C:$O,BM$4,FALSE))</f>
        <v/>
      </c>
      <c r="BO49" s="19" t="str">
        <f t="shared" si="14"/>
        <v/>
      </c>
      <c r="BP49" s="19" t="str">
        <f t="shared" si="15"/>
        <v/>
      </c>
      <c r="BQ49" s="19" t="str">
        <f t="shared" si="16"/>
        <v/>
      </c>
      <c r="BR49" s="19" t="str">
        <f t="shared" si="17"/>
        <v/>
      </c>
      <c r="BS49" s="19" t="str">
        <f t="shared" si="18"/>
        <v/>
      </c>
      <c r="BT49" s="19" t="str">
        <f t="shared" si="19"/>
        <v/>
      </c>
      <c r="BU49" s="19" t="str">
        <f t="shared" si="20"/>
        <v/>
      </c>
      <c r="BV49" s="19" t="str">
        <f t="shared" si="21"/>
        <v/>
      </c>
      <c r="BW49" s="19"/>
      <c r="BX49" s="19" t="str">
        <f t="shared" si="22"/>
        <v/>
      </c>
      <c r="BY49" s="188"/>
      <c r="BZ49" s="19" t="str">
        <f t="shared" si="23"/>
        <v/>
      </c>
      <c r="CA49" s="19" t="str">
        <f t="shared" si="24"/>
        <v/>
      </c>
      <c r="CC49" s="201" t="str">
        <f t="shared" si="25"/>
        <v/>
      </c>
    </row>
    <row r="50" spans="4:81">
      <c r="D50" s="34"/>
      <c r="E50" s="146"/>
      <c r="F50" s="146"/>
      <c r="G50" s="151"/>
      <c r="L50" s="34"/>
      <c r="M50" s="146"/>
      <c r="N50" s="146"/>
      <c r="O50" s="151"/>
      <c r="R50" s="16" t="e">
        <f>INDEX('Dropdown menus'!$A$1:$D$6,MATCH($E50,'Dropdown menus'!$A$1:$A$6,0),$R$6)</f>
        <v>#N/A</v>
      </c>
      <c r="T50" s="19" t="str">
        <f>IF($F50="","",VLOOKUP($F50,'Reference Data - Transport fuel'!$C:$O,T$4,FALSE))</f>
        <v/>
      </c>
      <c r="U50" s="19" t="str">
        <f>IF($F50="","",VLOOKUP($F50,'Reference Data - Transport fuel'!$C:$O,U$4,FALSE))</f>
        <v/>
      </c>
      <c r="V50" s="19" t="str">
        <f>IF($F50="","",VLOOKUP($F50,'Reference Data - Transport fuel'!$C:$O,V$4,FALSE))</f>
        <v/>
      </c>
      <c r="W50" s="19" t="str">
        <f>IF($F50="","",VLOOKUP($F50,'Reference Data - Transport fuel'!$C:$O,W$4,FALSE))</f>
        <v/>
      </c>
      <c r="X50" s="19" t="str">
        <f>IF($F50="","",VLOOKUP($F50,'Reference Data - Transport fuel'!$C:$O,X$4,FALSE))</f>
        <v/>
      </c>
      <c r="Y50" s="19" t="str">
        <f>IF($F50="","",VLOOKUP($F50,'Reference Data - Transport fuel'!$C:$O,Y$4,FALSE))</f>
        <v/>
      </c>
      <c r="Z50" s="19" t="str">
        <f>IF($F50="","",VLOOKUP($F50,'Reference Data - Transport fuel'!$C:$O,Z$4,FALSE))</f>
        <v/>
      </c>
      <c r="AA50" s="19" t="str">
        <f>IF($F50="","",VLOOKUP($F50,'Reference Data - Transport fuel'!$C:$O,AA$4,FALSE))</f>
        <v/>
      </c>
      <c r="AB50" s="19" t="str">
        <f>IF($F50="","",VLOOKUP($F50,'Reference Data - Transport fuel'!$C:$O,AB$4,FALSE))</f>
        <v/>
      </c>
      <c r="AC50" s="19"/>
      <c r="AD50" s="19" t="str">
        <f>IF($F50="","",VLOOKUP($F50,'Reference Data - Transport fuel'!$C:$O,AD$4,FALSE))</f>
        <v/>
      </c>
      <c r="AE50" s="19"/>
      <c r="AF50" s="19" t="str">
        <f>IF($F50="","",VLOOKUP($F50,'Reference Data - Transport fuel'!$C:$O,AF$4,FALSE))</f>
        <v/>
      </c>
      <c r="AH50" s="19" t="str">
        <f t="shared" si="2"/>
        <v/>
      </c>
      <c r="AI50" s="19" t="str">
        <f t="shared" si="3"/>
        <v/>
      </c>
      <c r="AJ50" s="19" t="str">
        <f t="shared" si="4"/>
        <v/>
      </c>
      <c r="AK50" s="19" t="str">
        <f t="shared" si="5"/>
        <v/>
      </c>
      <c r="AL50" s="19" t="str">
        <f t="shared" si="6"/>
        <v/>
      </c>
      <c r="AM50" s="19" t="str">
        <f t="shared" si="7"/>
        <v/>
      </c>
      <c r="AN50" s="19" t="str">
        <f t="shared" si="8"/>
        <v/>
      </c>
      <c r="AO50" s="19" t="str">
        <f t="shared" si="9"/>
        <v/>
      </c>
      <c r="AP50" s="19"/>
      <c r="AQ50" s="19" t="str">
        <f t="shared" si="10"/>
        <v/>
      </c>
      <c r="AR50" s="188"/>
      <c r="AS50" s="19" t="str">
        <f t="shared" si="11"/>
        <v/>
      </c>
      <c r="AT50" s="19" t="str">
        <f t="shared" si="12"/>
        <v/>
      </c>
      <c r="AV50" s="201" t="str">
        <f t="shared" si="13"/>
        <v/>
      </c>
      <c r="AY50" s="16" t="e">
        <f>INDEX('Dropdown menus'!$A$1:$D$6,MATCH($M50,'Dropdown menus'!$A$1:$A$6,0),$AY$6)</f>
        <v>#N/A</v>
      </c>
      <c r="BA50" s="19" t="str">
        <f>IF($N50="","",VLOOKUP($N50,'Reference - Logistics Distance'!$C:$O,BA$4,FALSE))</f>
        <v/>
      </c>
      <c r="BB50" s="19" t="str">
        <f>IF($N50="","",VLOOKUP($N50,'Reference - Logistics Distance'!$C:$O,BB$4,FALSE))</f>
        <v/>
      </c>
      <c r="BC50" s="19" t="str">
        <f>IF($N50="","",VLOOKUP($N50,'Reference - Logistics Distance'!$C:$O,BC$4,FALSE))</f>
        <v/>
      </c>
      <c r="BD50" s="19" t="str">
        <f>IF($N50="","",VLOOKUP($N50,'Reference - Logistics Distance'!$C:$O,BD$4,FALSE))</f>
        <v/>
      </c>
      <c r="BE50" s="19" t="str">
        <f>IF($N50="","",VLOOKUP($N50,'Reference - Logistics Distance'!$C:$O,BE$4,FALSE))</f>
        <v/>
      </c>
      <c r="BF50" s="19" t="str">
        <f>IF($N50="","",VLOOKUP($N50,'Reference - Logistics Distance'!$C:$O,BF$4,FALSE))</f>
        <v/>
      </c>
      <c r="BG50" s="19" t="str">
        <f>IF($N50="","",VLOOKUP($N50,'Reference - Logistics Distance'!$C:$O,BG$4,FALSE))</f>
        <v/>
      </c>
      <c r="BH50" s="19" t="str">
        <f>IF($N50="","",VLOOKUP($N50,'Reference - Logistics Distance'!$C:$O,BH$4,FALSE))</f>
        <v/>
      </c>
      <c r="BI50" s="19" t="str">
        <f>IF($N50="","",VLOOKUP($N50,'Reference - Logistics Distance'!$C:$O,BI$4,FALSE))</f>
        <v/>
      </c>
      <c r="BJ50" s="19"/>
      <c r="BK50" s="19" t="str">
        <f>IF($N50="","",VLOOKUP($N50,'Reference - Logistics Distance'!$C:$O,BK$4,FALSE))</f>
        <v/>
      </c>
      <c r="BL50" s="19"/>
      <c r="BM50" s="19" t="str">
        <f>IF($N50="","",VLOOKUP($N50,'Reference - Logistics Distance'!$C:$O,BM$4,FALSE))</f>
        <v/>
      </c>
      <c r="BO50" s="19" t="str">
        <f t="shared" si="14"/>
        <v/>
      </c>
      <c r="BP50" s="19" t="str">
        <f t="shared" si="15"/>
        <v/>
      </c>
      <c r="BQ50" s="19" t="str">
        <f t="shared" si="16"/>
        <v/>
      </c>
      <c r="BR50" s="19" t="str">
        <f t="shared" si="17"/>
        <v/>
      </c>
      <c r="BS50" s="19" t="str">
        <f t="shared" si="18"/>
        <v/>
      </c>
      <c r="BT50" s="19" t="str">
        <f t="shared" si="19"/>
        <v/>
      </c>
      <c r="BU50" s="19" t="str">
        <f t="shared" si="20"/>
        <v/>
      </c>
      <c r="BV50" s="19" t="str">
        <f t="shared" si="21"/>
        <v/>
      </c>
      <c r="BW50" s="19"/>
      <c r="BX50" s="19" t="str">
        <f t="shared" si="22"/>
        <v/>
      </c>
      <c r="BY50" s="188"/>
      <c r="BZ50" s="19" t="str">
        <f t="shared" si="23"/>
        <v/>
      </c>
      <c r="CA50" s="19" t="str">
        <f t="shared" si="24"/>
        <v/>
      </c>
      <c r="CC50" s="201" t="str">
        <f t="shared" si="25"/>
        <v/>
      </c>
    </row>
    <row r="51" spans="4:81">
      <c r="D51" s="34"/>
      <c r="E51" s="146"/>
      <c r="F51" s="146"/>
      <c r="G51" s="151"/>
      <c r="L51" s="34"/>
      <c r="M51" s="146"/>
      <c r="N51" s="146"/>
      <c r="O51" s="151"/>
      <c r="R51" s="16" t="e">
        <f>INDEX('Dropdown menus'!$A$1:$D$6,MATCH($E51,'Dropdown menus'!$A$1:$A$6,0),$R$6)</f>
        <v>#N/A</v>
      </c>
      <c r="T51" s="19" t="str">
        <f>IF($F51="","",VLOOKUP($F51,'Reference Data - Transport fuel'!$C:$O,T$4,FALSE))</f>
        <v/>
      </c>
      <c r="U51" s="19" t="str">
        <f>IF($F51="","",VLOOKUP($F51,'Reference Data - Transport fuel'!$C:$O,U$4,FALSE))</f>
        <v/>
      </c>
      <c r="V51" s="19" t="str">
        <f>IF($F51="","",VLOOKUP($F51,'Reference Data - Transport fuel'!$C:$O,V$4,FALSE))</f>
        <v/>
      </c>
      <c r="W51" s="19" t="str">
        <f>IF($F51="","",VLOOKUP($F51,'Reference Data - Transport fuel'!$C:$O,W$4,FALSE))</f>
        <v/>
      </c>
      <c r="X51" s="19" t="str">
        <f>IF($F51="","",VLOOKUP($F51,'Reference Data - Transport fuel'!$C:$O,X$4,FALSE))</f>
        <v/>
      </c>
      <c r="Y51" s="19" t="str">
        <f>IF($F51="","",VLOOKUP($F51,'Reference Data - Transport fuel'!$C:$O,Y$4,FALSE))</f>
        <v/>
      </c>
      <c r="Z51" s="19" t="str">
        <f>IF($F51="","",VLOOKUP($F51,'Reference Data - Transport fuel'!$C:$O,Z$4,FALSE))</f>
        <v/>
      </c>
      <c r="AA51" s="19" t="str">
        <f>IF($F51="","",VLOOKUP($F51,'Reference Data - Transport fuel'!$C:$O,AA$4,FALSE))</f>
        <v/>
      </c>
      <c r="AB51" s="19" t="str">
        <f>IF($F51="","",VLOOKUP($F51,'Reference Data - Transport fuel'!$C:$O,AB$4,FALSE))</f>
        <v/>
      </c>
      <c r="AC51" s="19"/>
      <c r="AD51" s="19" t="str">
        <f>IF($F51="","",VLOOKUP($F51,'Reference Data - Transport fuel'!$C:$O,AD$4,FALSE))</f>
        <v/>
      </c>
      <c r="AE51" s="19"/>
      <c r="AF51" s="19" t="str">
        <f>IF($F51="","",VLOOKUP($F51,'Reference Data - Transport fuel'!$C:$O,AF$4,FALSE))</f>
        <v/>
      </c>
      <c r="AH51" s="19" t="str">
        <f t="shared" si="2"/>
        <v/>
      </c>
      <c r="AI51" s="19" t="str">
        <f t="shared" si="3"/>
        <v/>
      </c>
      <c r="AJ51" s="19" t="str">
        <f t="shared" si="4"/>
        <v/>
      </c>
      <c r="AK51" s="19" t="str">
        <f t="shared" si="5"/>
        <v/>
      </c>
      <c r="AL51" s="19" t="str">
        <f t="shared" si="6"/>
        <v/>
      </c>
      <c r="AM51" s="19" t="str">
        <f t="shared" si="7"/>
        <v/>
      </c>
      <c r="AN51" s="19" t="str">
        <f t="shared" si="8"/>
        <v/>
      </c>
      <c r="AO51" s="19" t="str">
        <f t="shared" si="9"/>
        <v/>
      </c>
      <c r="AP51" s="19"/>
      <c r="AQ51" s="19" t="str">
        <f t="shared" si="10"/>
        <v/>
      </c>
      <c r="AR51" s="188"/>
      <c r="AS51" s="19" t="str">
        <f t="shared" si="11"/>
        <v/>
      </c>
      <c r="AT51" s="19" t="str">
        <f t="shared" si="12"/>
        <v/>
      </c>
      <c r="AV51" s="201" t="str">
        <f t="shared" si="13"/>
        <v/>
      </c>
      <c r="AY51" s="16" t="e">
        <f>INDEX('Dropdown menus'!$A$1:$D$6,MATCH($M51,'Dropdown menus'!$A$1:$A$6,0),$AY$6)</f>
        <v>#N/A</v>
      </c>
      <c r="BA51" s="19" t="str">
        <f>IF($N51="","",VLOOKUP($N51,'Reference - Logistics Distance'!$C:$O,BA$4,FALSE))</f>
        <v/>
      </c>
      <c r="BB51" s="19" t="str">
        <f>IF($N51="","",VLOOKUP($N51,'Reference - Logistics Distance'!$C:$O,BB$4,FALSE))</f>
        <v/>
      </c>
      <c r="BC51" s="19" t="str">
        <f>IF($N51="","",VLOOKUP($N51,'Reference - Logistics Distance'!$C:$O,BC$4,FALSE))</f>
        <v/>
      </c>
      <c r="BD51" s="19" t="str">
        <f>IF($N51="","",VLOOKUP($N51,'Reference - Logistics Distance'!$C:$O,BD$4,FALSE))</f>
        <v/>
      </c>
      <c r="BE51" s="19" t="str">
        <f>IF($N51="","",VLOOKUP($N51,'Reference - Logistics Distance'!$C:$O,BE$4,FALSE))</f>
        <v/>
      </c>
      <c r="BF51" s="19" t="str">
        <f>IF($N51="","",VLOOKUP($N51,'Reference - Logistics Distance'!$C:$O,BF$4,FALSE))</f>
        <v/>
      </c>
      <c r="BG51" s="19" t="str">
        <f>IF($N51="","",VLOOKUP($N51,'Reference - Logistics Distance'!$C:$O,BG$4,FALSE))</f>
        <v/>
      </c>
      <c r="BH51" s="19" t="str">
        <f>IF($N51="","",VLOOKUP($N51,'Reference - Logistics Distance'!$C:$O,BH$4,FALSE))</f>
        <v/>
      </c>
      <c r="BI51" s="19" t="str">
        <f>IF($N51="","",VLOOKUP($N51,'Reference - Logistics Distance'!$C:$O,BI$4,FALSE))</f>
        <v/>
      </c>
      <c r="BJ51" s="19"/>
      <c r="BK51" s="19" t="str">
        <f>IF($N51="","",VLOOKUP($N51,'Reference - Logistics Distance'!$C:$O,BK$4,FALSE))</f>
        <v/>
      </c>
      <c r="BL51" s="19"/>
      <c r="BM51" s="19" t="str">
        <f>IF($N51="","",VLOOKUP($N51,'Reference - Logistics Distance'!$C:$O,BM$4,FALSE))</f>
        <v/>
      </c>
      <c r="BO51" s="19" t="str">
        <f t="shared" si="14"/>
        <v/>
      </c>
      <c r="BP51" s="19" t="str">
        <f t="shared" si="15"/>
        <v/>
      </c>
      <c r="BQ51" s="19" t="str">
        <f t="shared" si="16"/>
        <v/>
      </c>
      <c r="BR51" s="19" t="str">
        <f t="shared" si="17"/>
        <v/>
      </c>
      <c r="BS51" s="19" t="str">
        <f t="shared" si="18"/>
        <v/>
      </c>
      <c r="BT51" s="19" t="str">
        <f t="shared" si="19"/>
        <v/>
      </c>
      <c r="BU51" s="19" t="str">
        <f t="shared" si="20"/>
        <v/>
      </c>
      <c r="BV51" s="19" t="str">
        <f t="shared" si="21"/>
        <v/>
      </c>
      <c r="BW51" s="19"/>
      <c r="BX51" s="19" t="str">
        <f t="shared" si="22"/>
        <v/>
      </c>
      <c r="BY51" s="188"/>
      <c r="BZ51" s="19" t="str">
        <f t="shared" si="23"/>
        <v/>
      </c>
      <c r="CA51" s="19" t="str">
        <f t="shared" si="24"/>
        <v/>
      </c>
      <c r="CC51" s="201" t="str">
        <f t="shared" si="25"/>
        <v/>
      </c>
    </row>
    <row r="52" spans="4:81">
      <c r="D52" s="34"/>
      <c r="E52" s="146"/>
      <c r="F52" s="146"/>
      <c r="G52" s="151"/>
      <c r="L52" s="34"/>
      <c r="M52" s="146"/>
      <c r="N52" s="146"/>
      <c r="O52" s="151"/>
      <c r="R52" s="16" t="e">
        <f>INDEX('Dropdown menus'!$A$1:$D$6,MATCH($E52,'Dropdown menus'!$A$1:$A$6,0),$R$6)</f>
        <v>#N/A</v>
      </c>
      <c r="T52" s="19" t="str">
        <f>IF($F52="","",VLOOKUP($F52,'Reference Data - Transport fuel'!$C:$O,T$4,FALSE))</f>
        <v/>
      </c>
      <c r="U52" s="19" t="str">
        <f>IF($F52="","",VLOOKUP($F52,'Reference Data - Transport fuel'!$C:$O,U$4,FALSE))</f>
        <v/>
      </c>
      <c r="V52" s="19" t="str">
        <f>IF($F52="","",VLOOKUP($F52,'Reference Data - Transport fuel'!$C:$O,V$4,FALSE))</f>
        <v/>
      </c>
      <c r="W52" s="19" t="str">
        <f>IF($F52="","",VLOOKUP($F52,'Reference Data - Transport fuel'!$C:$O,W$4,FALSE))</f>
        <v/>
      </c>
      <c r="X52" s="19" t="str">
        <f>IF($F52="","",VLOOKUP($F52,'Reference Data - Transport fuel'!$C:$O,X$4,FALSE))</f>
        <v/>
      </c>
      <c r="Y52" s="19" t="str">
        <f>IF($F52="","",VLOOKUP($F52,'Reference Data - Transport fuel'!$C:$O,Y$4,FALSE))</f>
        <v/>
      </c>
      <c r="Z52" s="19" t="str">
        <f>IF($F52="","",VLOOKUP($F52,'Reference Data - Transport fuel'!$C:$O,Z$4,FALSE))</f>
        <v/>
      </c>
      <c r="AA52" s="19" t="str">
        <f>IF($F52="","",VLOOKUP($F52,'Reference Data - Transport fuel'!$C:$O,AA$4,FALSE))</f>
        <v/>
      </c>
      <c r="AB52" s="19" t="str">
        <f>IF($F52="","",VLOOKUP($F52,'Reference Data - Transport fuel'!$C:$O,AB$4,FALSE))</f>
        <v/>
      </c>
      <c r="AC52" s="19"/>
      <c r="AD52" s="19" t="str">
        <f>IF($F52="","",VLOOKUP($F52,'Reference Data - Transport fuel'!$C:$O,AD$4,FALSE))</f>
        <v/>
      </c>
      <c r="AE52" s="19"/>
      <c r="AF52" s="19" t="str">
        <f>IF($F52="","",VLOOKUP($F52,'Reference Data - Transport fuel'!$C:$O,AF$4,FALSE))</f>
        <v/>
      </c>
      <c r="AH52" s="19" t="str">
        <f t="shared" si="2"/>
        <v/>
      </c>
      <c r="AI52" s="19" t="str">
        <f t="shared" si="3"/>
        <v/>
      </c>
      <c r="AJ52" s="19" t="str">
        <f t="shared" si="4"/>
        <v/>
      </c>
      <c r="AK52" s="19" t="str">
        <f t="shared" si="5"/>
        <v/>
      </c>
      <c r="AL52" s="19" t="str">
        <f t="shared" si="6"/>
        <v/>
      </c>
      <c r="AM52" s="19" t="str">
        <f t="shared" si="7"/>
        <v/>
      </c>
      <c r="AN52" s="19" t="str">
        <f t="shared" si="8"/>
        <v/>
      </c>
      <c r="AO52" s="19" t="str">
        <f t="shared" si="9"/>
        <v/>
      </c>
      <c r="AP52" s="19"/>
      <c r="AQ52" s="19" t="str">
        <f t="shared" si="10"/>
        <v/>
      </c>
      <c r="AR52" s="188"/>
      <c r="AS52" s="19" t="str">
        <f t="shared" si="11"/>
        <v/>
      </c>
      <c r="AT52" s="19" t="str">
        <f t="shared" si="12"/>
        <v/>
      </c>
      <c r="AV52" s="201" t="str">
        <f t="shared" si="13"/>
        <v/>
      </c>
      <c r="AY52" s="16" t="e">
        <f>INDEX('Dropdown menus'!$A$1:$D$6,MATCH($M52,'Dropdown menus'!$A$1:$A$6,0),$AY$6)</f>
        <v>#N/A</v>
      </c>
      <c r="BA52" s="19" t="str">
        <f>IF($N52="","",VLOOKUP($N52,'Reference - Logistics Distance'!$C:$O,BA$4,FALSE))</f>
        <v/>
      </c>
      <c r="BB52" s="19" t="str">
        <f>IF($N52="","",VLOOKUP($N52,'Reference - Logistics Distance'!$C:$O,BB$4,FALSE))</f>
        <v/>
      </c>
      <c r="BC52" s="19" t="str">
        <f>IF($N52="","",VLOOKUP($N52,'Reference - Logistics Distance'!$C:$O,BC$4,FALSE))</f>
        <v/>
      </c>
      <c r="BD52" s="19" t="str">
        <f>IF($N52="","",VLOOKUP($N52,'Reference - Logistics Distance'!$C:$O,BD$4,FALSE))</f>
        <v/>
      </c>
      <c r="BE52" s="19" t="str">
        <f>IF($N52="","",VLOOKUP($N52,'Reference - Logistics Distance'!$C:$O,BE$4,FALSE))</f>
        <v/>
      </c>
      <c r="BF52" s="19" t="str">
        <f>IF($N52="","",VLOOKUP($N52,'Reference - Logistics Distance'!$C:$O,BF$4,FALSE))</f>
        <v/>
      </c>
      <c r="BG52" s="19" t="str">
        <f>IF($N52="","",VLOOKUP($N52,'Reference - Logistics Distance'!$C:$O,BG$4,FALSE))</f>
        <v/>
      </c>
      <c r="BH52" s="19" t="str">
        <f>IF($N52="","",VLOOKUP($N52,'Reference - Logistics Distance'!$C:$O,BH$4,FALSE))</f>
        <v/>
      </c>
      <c r="BI52" s="19" t="str">
        <f>IF($N52="","",VLOOKUP($N52,'Reference - Logistics Distance'!$C:$O,BI$4,FALSE))</f>
        <v/>
      </c>
      <c r="BJ52" s="19"/>
      <c r="BK52" s="19" t="str">
        <f>IF($N52="","",VLOOKUP($N52,'Reference - Logistics Distance'!$C:$O,BK$4,FALSE))</f>
        <v/>
      </c>
      <c r="BL52" s="19"/>
      <c r="BM52" s="19" t="str">
        <f>IF($N52="","",VLOOKUP($N52,'Reference - Logistics Distance'!$C:$O,BM$4,FALSE))</f>
        <v/>
      </c>
      <c r="BO52" s="19" t="str">
        <f t="shared" si="14"/>
        <v/>
      </c>
      <c r="BP52" s="19" t="str">
        <f t="shared" si="15"/>
        <v/>
      </c>
      <c r="BQ52" s="19" t="str">
        <f t="shared" si="16"/>
        <v/>
      </c>
      <c r="BR52" s="19" t="str">
        <f t="shared" si="17"/>
        <v/>
      </c>
      <c r="BS52" s="19" t="str">
        <f t="shared" si="18"/>
        <v/>
      </c>
      <c r="BT52" s="19" t="str">
        <f t="shared" si="19"/>
        <v/>
      </c>
      <c r="BU52" s="19" t="str">
        <f t="shared" si="20"/>
        <v/>
      </c>
      <c r="BV52" s="19" t="str">
        <f t="shared" si="21"/>
        <v/>
      </c>
      <c r="BW52" s="19"/>
      <c r="BX52" s="19" t="str">
        <f t="shared" si="22"/>
        <v/>
      </c>
      <c r="BY52" s="188"/>
      <c r="BZ52" s="19" t="str">
        <f t="shared" si="23"/>
        <v/>
      </c>
      <c r="CA52" s="19" t="str">
        <f t="shared" si="24"/>
        <v/>
      </c>
      <c r="CC52" s="201" t="str">
        <f t="shared" si="25"/>
        <v/>
      </c>
    </row>
    <row r="53" spans="4:81">
      <c r="D53" s="34"/>
      <c r="E53" s="146"/>
      <c r="F53" s="146"/>
      <c r="G53" s="151"/>
      <c r="L53" s="34"/>
      <c r="M53" s="146"/>
      <c r="N53" s="146"/>
      <c r="O53" s="151"/>
      <c r="R53" s="16" t="e">
        <f>INDEX('Dropdown menus'!$A$1:$D$6,MATCH($E53,'Dropdown menus'!$A$1:$A$6,0),$R$6)</f>
        <v>#N/A</v>
      </c>
      <c r="T53" s="19" t="str">
        <f>IF($F53="","",VLOOKUP($F53,'Reference Data - Transport fuel'!$C:$O,T$4,FALSE))</f>
        <v/>
      </c>
      <c r="U53" s="19" t="str">
        <f>IF($F53="","",VLOOKUP($F53,'Reference Data - Transport fuel'!$C:$O,U$4,FALSE))</f>
        <v/>
      </c>
      <c r="V53" s="19" t="str">
        <f>IF($F53="","",VLOOKUP($F53,'Reference Data - Transport fuel'!$C:$O,V$4,FALSE))</f>
        <v/>
      </c>
      <c r="W53" s="19" t="str">
        <f>IF($F53="","",VLOOKUP($F53,'Reference Data - Transport fuel'!$C:$O,W$4,FALSE))</f>
        <v/>
      </c>
      <c r="X53" s="19" t="str">
        <f>IF($F53="","",VLOOKUP($F53,'Reference Data - Transport fuel'!$C:$O,X$4,FALSE))</f>
        <v/>
      </c>
      <c r="Y53" s="19" t="str">
        <f>IF($F53="","",VLOOKUP($F53,'Reference Data - Transport fuel'!$C:$O,Y$4,FALSE))</f>
        <v/>
      </c>
      <c r="Z53" s="19" t="str">
        <f>IF($F53="","",VLOOKUP($F53,'Reference Data - Transport fuel'!$C:$O,Z$4,FALSE))</f>
        <v/>
      </c>
      <c r="AA53" s="19" t="str">
        <f>IF($F53="","",VLOOKUP($F53,'Reference Data - Transport fuel'!$C:$O,AA$4,FALSE))</f>
        <v/>
      </c>
      <c r="AB53" s="19" t="str">
        <f>IF($F53="","",VLOOKUP($F53,'Reference Data - Transport fuel'!$C:$O,AB$4,FALSE))</f>
        <v/>
      </c>
      <c r="AC53" s="19"/>
      <c r="AD53" s="19" t="str">
        <f>IF($F53="","",VLOOKUP($F53,'Reference Data - Transport fuel'!$C:$O,AD$4,FALSE))</f>
        <v/>
      </c>
      <c r="AE53" s="19"/>
      <c r="AF53" s="19" t="str">
        <f>IF($F53="","",VLOOKUP($F53,'Reference Data - Transport fuel'!$C:$O,AF$4,FALSE))</f>
        <v/>
      </c>
      <c r="AH53" s="19" t="str">
        <f t="shared" si="2"/>
        <v/>
      </c>
      <c r="AI53" s="19" t="str">
        <f t="shared" si="3"/>
        <v/>
      </c>
      <c r="AJ53" s="19" t="str">
        <f t="shared" si="4"/>
        <v/>
      </c>
      <c r="AK53" s="19" t="str">
        <f t="shared" si="5"/>
        <v/>
      </c>
      <c r="AL53" s="19" t="str">
        <f t="shared" si="6"/>
        <v/>
      </c>
      <c r="AM53" s="19" t="str">
        <f t="shared" si="7"/>
        <v/>
      </c>
      <c r="AN53" s="19" t="str">
        <f t="shared" si="8"/>
        <v/>
      </c>
      <c r="AO53" s="19" t="str">
        <f t="shared" si="9"/>
        <v/>
      </c>
      <c r="AP53" s="19"/>
      <c r="AQ53" s="19" t="str">
        <f t="shared" si="10"/>
        <v/>
      </c>
      <c r="AR53" s="188"/>
      <c r="AS53" s="19" t="str">
        <f t="shared" si="11"/>
        <v/>
      </c>
      <c r="AT53" s="19" t="str">
        <f t="shared" si="12"/>
        <v/>
      </c>
      <c r="AV53" s="201" t="str">
        <f t="shared" si="13"/>
        <v/>
      </c>
      <c r="AY53" s="16" t="e">
        <f>INDEX('Dropdown menus'!$A$1:$D$6,MATCH($M53,'Dropdown menus'!$A$1:$A$6,0),$AY$6)</f>
        <v>#N/A</v>
      </c>
      <c r="BA53" s="19" t="str">
        <f>IF($N53="","",VLOOKUP($N53,'Reference - Logistics Distance'!$C:$O,BA$4,FALSE))</f>
        <v/>
      </c>
      <c r="BB53" s="19" t="str">
        <f>IF($N53="","",VLOOKUP($N53,'Reference - Logistics Distance'!$C:$O,BB$4,FALSE))</f>
        <v/>
      </c>
      <c r="BC53" s="19" t="str">
        <f>IF($N53="","",VLOOKUP($N53,'Reference - Logistics Distance'!$C:$O,BC$4,FALSE))</f>
        <v/>
      </c>
      <c r="BD53" s="19" t="str">
        <f>IF($N53="","",VLOOKUP($N53,'Reference - Logistics Distance'!$C:$O,BD$4,FALSE))</f>
        <v/>
      </c>
      <c r="BE53" s="19" t="str">
        <f>IF($N53="","",VLOOKUP($N53,'Reference - Logistics Distance'!$C:$O,BE$4,FALSE))</f>
        <v/>
      </c>
      <c r="BF53" s="19" t="str">
        <f>IF($N53="","",VLOOKUP($N53,'Reference - Logistics Distance'!$C:$O,BF$4,FALSE))</f>
        <v/>
      </c>
      <c r="BG53" s="19" t="str">
        <f>IF($N53="","",VLOOKUP($N53,'Reference - Logistics Distance'!$C:$O,BG$4,FALSE))</f>
        <v/>
      </c>
      <c r="BH53" s="19" t="str">
        <f>IF($N53="","",VLOOKUP($N53,'Reference - Logistics Distance'!$C:$O,BH$4,FALSE))</f>
        <v/>
      </c>
      <c r="BI53" s="19" t="str">
        <f>IF($N53="","",VLOOKUP($N53,'Reference - Logistics Distance'!$C:$O,BI$4,FALSE))</f>
        <v/>
      </c>
      <c r="BJ53" s="19"/>
      <c r="BK53" s="19" t="str">
        <f>IF($N53="","",VLOOKUP($N53,'Reference - Logistics Distance'!$C:$O,BK$4,FALSE))</f>
        <v/>
      </c>
      <c r="BL53" s="19"/>
      <c r="BM53" s="19" t="str">
        <f>IF($N53="","",VLOOKUP($N53,'Reference - Logistics Distance'!$C:$O,BM$4,FALSE))</f>
        <v/>
      </c>
      <c r="BO53" s="19" t="str">
        <f t="shared" si="14"/>
        <v/>
      </c>
      <c r="BP53" s="19" t="str">
        <f t="shared" si="15"/>
        <v/>
      </c>
      <c r="BQ53" s="19" t="str">
        <f t="shared" si="16"/>
        <v/>
      </c>
      <c r="BR53" s="19" t="str">
        <f t="shared" si="17"/>
        <v/>
      </c>
      <c r="BS53" s="19" t="str">
        <f t="shared" si="18"/>
        <v/>
      </c>
      <c r="BT53" s="19" t="str">
        <f t="shared" si="19"/>
        <v/>
      </c>
      <c r="BU53" s="19" t="str">
        <f t="shared" si="20"/>
        <v/>
      </c>
      <c r="BV53" s="19" t="str">
        <f t="shared" si="21"/>
        <v/>
      </c>
      <c r="BW53" s="19"/>
      <c r="BX53" s="19" t="str">
        <f t="shared" si="22"/>
        <v/>
      </c>
      <c r="BY53" s="188"/>
      <c r="BZ53" s="19" t="str">
        <f t="shared" si="23"/>
        <v/>
      </c>
      <c r="CA53" s="19" t="str">
        <f t="shared" si="24"/>
        <v/>
      </c>
      <c r="CC53" s="201" t="str">
        <f t="shared" si="25"/>
        <v/>
      </c>
    </row>
    <row r="54" spans="4:81">
      <c r="D54" s="34"/>
      <c r="E54" s="146"/>
      <c r="F54" s="146"/>
      <c r="G54" s="151"/>
      <c r="L54" s="34"/>
      <c r="M54" s="146"/>
      <c r="N54" s="146"/>
      <c r="O54" s="151"/>
      <c r="R54" s="16" t="e">
        <f>INDEX('Dropdown menus'!$A$1:$D$6,MATCH($E54,'Dropdown menus'!$A$1:$A$6,0),$R$6)</f>
        <v>#N/A</v>
      </c>
      <c r="T54" s="19" t="str">
        <f>IF($F54="","",VLOOKUP($F54,'Reference Data - Transport fuel'!$C:$O,T$4,FALSE))</f>
        <v/>
      </c>
      <c r="U54" s="19" t="str">
        <f>IF($F54="","",VLOOKUP($F54,'Reference Data - Transport fuel'!$C:$O,U$4,FALSE))</f>
        <v/>
      </c>
      <c r="V54" s="19" t="str">
        <f>IF($F54="","",VLOOKUP($F54,'Reference Data - Transport fuel'!$C:$O,V$4,FALSE))</f>
        <v/>
      </c>
      <c r="W54" s="19" t="str">
        <f>IF($F54="","",VLOOKUP($F54,'Reference Data - Transport fuel'!$C:$O,W$4,FALSE))</f>
        <v/>
      </c>
      <c r="X54" s="19" t="str">
        <f>IF($F54="","",VLOOKUP($F54,'Reference Data - Transport fuel'!$C:$O,X$4,FALSE))</f>
        <v/>
      </c>
      <c r="Y54" s="19" t="str">
        <f>IF($F54="","",VLOOKUP($F54,'Reference Data - Transport fuel'!$C:$O,Y$4,FALSE))</f>
        <v/>
      </c>
      <c r="Z54" s="19" t="str">
        <f>IF($F54="","",VLOOKUP($F54,'Reference Data - Transport fuel'!$C:$O,Z$4,FALSE))</f>
        <v/>
      </c>
      <c r="AA54" s="19" t="str">
        <f>IF($F54="","",VLOOKUP($F54,'Reference Data - Transport fuel'!$C:$O,AA$4,FALSE))</f>
        <v/>
      </c>
      <c r="AB54" s="19" t="str">
        <f>IF($F54="","",VLOOKUP($F54,'Reference Data - Transport fuel'!$C:$O,AB$4,FALSE))</f>
        <v/>
      </c>
      <c r="AC54" s="19"/>
      <c r="AD54" s="19" t="str">
        <f>IF($F54="","",VLOOKUP($F54,'Reference Data - Transport fuel'!$C:$O,AD$4,FALSE))</f>
        <v/>
      </c>
      <c r="AE54" s="19"/>
      <c r="AF54" s="19" t="str">
        <f>IF($F54="","",VLOOKUP($F54,'Reference Data - Transport fuel'!$C:$O,AF$4,FALSE))</f>
        <v/>
      </c>
      <c r="AH54" s="19" t="str">
        <f t="shared" si="2"/>
        <v/>
      </c>
      <c r="AI54" s="19" t="str">
        <f t="shared" si="3"/>
        <v/>
      </c>
      <c r="AJ54" s="19" t="str">
        <f t="shared" si="4"/>
        <v/>
      </c>
      <c r="AK54" s="19" t="str">
        <f t="shared" si="5"/>
        <v/>
      </c>
      <c r="AL54" s="19" t="str">
        <f t="shared" si="6"/>
        <v/>
      </c>
      <c r="AM54" s="19" t="str">
        <f t="shared" si="7"/>
        <v/>
      </c>
      <c r="AN54" s="19" t="str">
        <f t="shared" si="8"/>
        <v/>
      </c>
      <c r="AO54" s="19" t="str">
        <f t="shared" si="9"/>
        <v/>
      </c>
      <c r="AP54" s="19"/>
      <c r="AQ54" s="19" t="str">
        <f t="shared" si="10"/>
        <v/>
      </c>
      <c r="AR54" s="188"/>
      <c r="AS54" s="19" t="str">
        <f t="shared" si="11"/>
        <v/>
      </c>
      <c r="AT54" s="19" t="str">
        <f t="shared" si="12"/>
        <v/>
      </c>
      <c r="AV54" s="201" t="str">
        <f t="shared" si="13"/>
        <v/>
      </c>
      <c r="AY54" s="16" t="e">
        <f>INDEX('Dropdown menus'!$A$1:$D$6,MATCH($M54,'Dropdown menus'!$A$1:$A$6,0),$AY$6)</f>
        <v>#N/A</v>
      </c>
      <c r="BA54" s="19" t="str">
        <f>IF($N54="","",VLOOKUP($N54,'Reference - Logistics Distance'!$C:$O,BA$4,FALSE))</f>
        <v/>
      </c>
      <c r="BB54" s="19" t="str">
        <f>IF($N54="","",VLOOKUP($N54,'Reference - Logistics Distance'!$C:$O,BB$4,FALSE))</f>
        <v/>
      </c>
      <c r="BC54" s="19" t="str">
        <f>IF($N54="","",VLOOKUP($N54,'Reference - Logistics Distance'!$C:$O,BC$4,FALSE))</f>
        <v/>
      </c>
      <c r="BD54" s="19" t="str">
        <f>IF($N54="","",VLOOKUP($N54,'Reference - Logistics Distance'!$C:$O,BD$4,FALSE))</f>
        <v/>
      </c>
      <c r="BE54" s="19" t="str">
        <f>IF($N54="","",VLOOKUP($N54,'Reference - Logistics Distance'!$C:$O,BE$4,FALSE))</f>
        <v/>
      </c>
      <c r="BF54" s="19" t="str">
        <f>IF($N54="","",VLOOKUP($N54,'Reference - Logistics Distance'!$C:$O,BF$4,FALSE))</f>
        <v/>
      </c>
      <c r="BG54" s="19" t="str">
        <f>IF($N54="","",VLOOKUP($N54,'Reference - Logistics Distance'!$C:$O,BG$4,FALSE))</f>
        <v/>
      </c>
      <c r="BH54" s="19" t="str">
        <f>IF($N54="","",VLOOKUP($N54,'Reference - Logistics Distance'!$C:$O,BH$4,FALSE))</f>
        <v/>
      </c>
      <c r="BI54" s="19" t="str">
        <f>IF($N54="","",VLOOKUP($N54,'Reference - Logistics Distance'!$C:$O,BI$4,FALSE))</f>
        <v/>
      </c>
      <c r="BJ54" s="19"/>
      <c r="BK54" s="19" t="str">
        <f>IF($N54="","",VLOOKUP($N54,'Reference - Logistics Distance'!$C:$O,BK$4,FALSE))</f>
        <v/>
      </c>
      <c r="BL54" s="19"/>
      <c r="BM54" s="19" t="str">
        <f>IF($N54="","",VLOOKUP($N54,'Reference - Logistics Distance'!$C:$O,BM$4,FALSE))</f>
        <v/>
      </c>
      <c r="BO54" s="19" t="str">
        <f t="shared" si="14"/>
        <v/>
      </c>
      <c r="BP54" s="19" t="str">
        <f t="shared" si="15"/>
        <v/>
      </c>
      <c r="BQ54" s="19" t="str">
        <f t="shared" si="16"/>
        <v/>
      </c>
      <c r="BR54" s="19" t="str">
        <f t="shared" si="17"/>
        <v/>
      </c>
      <c r="BS54" s="19" t="str">
        <f t="shared" si="18"/>
        <v/>
      </c>
      <c r="BT54" s="19" t="str">
        <f t="shared" si="19"/>
        <v/>
      </c>
      <c r="BU54" s="19" t="str">
        <f t="shared" si="20"/>
        <v/>
      </c>
      <c r="BV54" s="19" t="str">
        <f t="shared" si="21"/>
        <v/>
      </c>
      <c r="BW54" s="19"/>
      <c r="BX54" s="19" t="str">
        <f t="shared" si="22"/>
        <v/>
      </c>
      <c r="BY54" s="188"/>
      <c r="BZ54" s="19" t="str">
        <f t="shared" si="23"/>
        <v/>
      </c>
      <c r="CA54" s="19" t="str">
        <f t="shared" si="24"/>
        <v/>
      </c>
      <c r="CC54" s="201" t="str">
        <f t="shared" si="25"/>
        <v/>
      </c>
    </row>
    <row r="55" spans="4:81">
      <c r="D55" s="34"/>
      <c r="E55" s="146"/>
      <c r="F55" s="146"/>
      <c r="G55" s="151"/>
      <c r="L55" s="34"/>
      <c r="M55" s="146"/>
      <c r="N55" s="146"/>
      <c r="O55" s="151"/>
      <c r="R55" s="16" t="e">
        <f>INDEX('Dropdown menus'!$A$1:$D$6,MATCH($E55,'Dropdown menus'!$A$1:$A$6,0),$R$6)</f>
        <v>#N/A</v>
      </c>
      <c r="T55" s="19" t="str">
        <f>IF($F55="","",VLOOKUP($F55,'Reference Data - Transport fuel'!$C:$O,T$4,FALSE))</f>
        <v/>
      </c>
      <c r="U55" s="19" t="str">
        <f>IF($F55="","",VLOOKUP($F55,'Reference Data - Transport fuel'!$C:$O,U$4,FALSE))</f>
        <v/>
      </c>
      <c r="V55" s="19" t="str">
        <f>IF($F55="","",VLOOKUP($F55,'Reference Data - Transport fuel'!$C:$O,V$4,FALSE))</f>
        <v/>
      </c>
      <c r="W55" s="19" t="str">
        <f>IF($F55="","",VLOOKUP($F55,'Reference Data - Transport fuel'!$C:$O,W$4,FALSE))</f>
        <v/>
      </c>
      <c r="X55" s="19" t="str">
        <f>IF($F55="","",VLOOKUP($F55,'Reference Data - Transport fuel'!$C:$O,X$4,FALSE))</f>
        <v/>
      </c>
      <c r="Y55" s="19" t="str">
        <f>IF($F55="","",VLOOKUP($F55,'Reference Data - Transport fuel'!$C:$O,Y$4,FALSE))</f>
        <v/>
      </c>
      <c r="Z55" s="19" t="str">
        <f>IF($F55="","",VLOOKUP($F55,'Reference Data - Transport fuel'!$C:$O,Z$4,FALSE))</f>
        <v/>
      </c>
      <c r="AA55" s="19" t="str">
        <f>IF($F55="","",VLOOKUP($F55,'Reference Data - Transport fuel'!$C:$O,AA$4,FALSE))</f>
        <v/>
      </c>
      <c r="AB55" s="19" t="str">
        <f>IF($F55="","",VLOOKUP($F55,'Reference Data - Transport fuel'!$C:$O,AB$4,FALSE))</f>
        <v/>
      </c>
      <c r="AC55" s="19"/>
      <c r="AD55" s="19" t="str">
        <f>IF($F55="","",VLOOKUP($F55,'Reference Data - Transport fuel'!$C:$O,AD$4,FALSE))</f>
        <v/>
      </c>
      <c r="AE55" s="19"/>
      <c r="AF55" s="19" t="str">
        <f>IF($F55="","",VLOOKUP($F55,'Reference Data - Transport fuel'!$C:$O,AF$4,FALSE))</f>
        <v/>
      </c>
      <c r="AH55" s="19" t="str">
        <f t="shared" si="2"/>
        <v/>
      </c>
      <c r="AI55" s="19" t="str">
        <f t="shared" si="3"/>
        <v/>
      </c>
      <c r="AJ55" s="19" t="str">
        <f t="shared" si="4"/>
        <v/>
      </c>
      <c r="AK55" s="19" t="str">
        <f t="shared" si="5"/>
        <v/>
      </c>
      <c r="AL55" s="19" t="str">
        <f t="shared" si="6"/>
        <v/>
      </c>
      <c r="AM55" s="19" t="str">
        <f t="shared" si="7"/>
        <v/>
      </c>
      <c r="AN55" s="19" t="str">
        <f t="shared" si="8"/>
        <v/>
      </c>
      <c r="AO55" s="19" t="str">
        <f t="shared" si="9"/>
        <v/>
      </c>
      <c r="AP55" s="19"/>
      <c r="AQ55" s="19" t="str">
        <f t="shared" si="10"/>
        <v/>
      </c>
      <c r="AR55" s="188"/>
      <c r="AS55" s="19" t="str">
        <f t="shared" si="11"/>
        <v/>
      </c>
      <c r="AT55" s="19" t="str">
        <f t="shared" si="12"/>
        <v/>
      </c>
      <c r="AV55" s="201" t="str">
        <f t="shared" si="13"/>
        <v/>
      </c>
      <c r="AY55" s="16" t="e">
        <f>INDEX('Dropdown menus'!$A$1:$D$6,MATCH($M55,'Dropdown menus'!$A$1:$A$6,0),$AY$6)</f>
        <v>#N/A</v>
      </c>
      <c r="BA55" s="19" t="str">
        <f>IF($N55="","",VLOOKUP($N55,'Reference - Logistics Distance'!$C:$O,BA$4,FALSE))</f>
        <v/>
      </c>
      <c r="BB55" s="19" t="str">
        <f>IF($N55="","",VLOOKUP($N55,'Reference - Logistics Distance'!$C:$O,BB$4,FALSE))</f>
        <v/>
      </c>
      <c r="BC55" s="19" t="str">
        <f>IF($N55="","",VLOOKUP($N55,'Reference - Logistics Distance'!$C:$O,BC$4,FALSE))</f>
        <v/>
      </c>
      <c r="BD55" s="19" t="str">
        <f>IF($N55="","",VLOOKUP($N55,'Reference - Logistics Distance'!$C:$O,BD$4,FALSE))</f>
        <v/>
      </c>
      <c r="BE55" s="19" t="str">
        <f>IF($N55="","",VLOOKUP($N55,'Reference - Logistics Distance'!$C:$O,BE$4,FALSE))</f>
        <v/>
      </c>
      <c r="BF55" s="19" t="str">
        <f>IF($N55="","",VLOOKUP($N55,'Reference - Logistics Distance'!$C:$O,BF$4,FALSE))</f>
        <v/>
      </c>
      <c r="BG55" s="19" t="str">
        <f>IF($N55="","",VLOOKUP($N55,'Reference - Logistics Distance'!$C:$O,BG$4,FALSE))</f>
        <v/>
      </c>
      <c r="BH55" s="19" t="str">
        <f>IF($N55="","",VLOOKUP($N55,'Reference - Logistics Distance'!$C:$O,BH$4,FALSE))</f>
        <v/>
      </c>
      <c r="BI55" s="19" t="str">
        <f>IF($N55="","",VLOOKUP($N55,'Reference - Logistics Distance'!$C:$O,BI$4,FALSE))</f>
        <v/>
      </c>
      <c r="BJ55" s="19"/>
      <c r="BK55" s="19" t="str">
        <f>IF($N55="","",VLOOKUP($N55,'Reference - Logistics Distance'!$C:$O,BK$4,FALSE))</f>
        <v/>
      </c>
      <c r="BL55" s="19"/>
      <c r="BM55" s="19" t="str">
        <f>IF($N55="","",VLOOKUP($N55,'Reference - Logistics Distance'!$C:$O,BM$4,FALSE))</f>
        <v/>
      </c>
      <c r="BO55" s="19" t="str">
        <f t="shared" si="14"/>
        <v/>
      </c>
      <c r="BP55" s="19" t="str">
        <f t="shared" si="15"/>
        <v/>
      </c>
      <c r="BQ55" s="19" t="str">
        <f t="shared" si="16"/>
        <v/>
      </c>
      <c r="BR55" s="19" t="str">
        <f t="shared" si="17"/>
        <v/>
      </c>
      <c r="BS55" s="19" t="str">
        <f t="shared" si="18"/>
        <v/>
      </c>
      <c r="BT55" s="19" t="str">
        <f t="shared" si="19"/>
        <v/>
      </c>
      <c r="BU55" s="19" t="str">
        <f t="shared" si="20"/>
        <v/>
      </c>
      <c r="BV55" s="19" t="str">
        <f t="shared" si="21"/>
        <v/>
      </c>
      <c r="BW55" s="19"/>
      <c r="BX55" s="19" t="str">
        <f t="shared" si="22"/>
        <v/>
      </c>
      <c r="BY55" s="188"/>
      <c r="BZ55" s="19" t="str">
        <f t="shared" si="23"/>
        <v/>
      </c>
      <c r="CA55" s="19" t="str">
        <f t="shared" si="24"/>
        <v/>
      </c>
      <c r="CC55" s="201" t="str">
        <f t="shared" si="25"/>
        <v/>
      </c>
    </row>
    <row r="56" spans="4:81">
      <c r="D56" s="33"/>
      <c r="E56" s="146"/>
      <c r="F56" s="145"/>
      <c r="G56" s="150"/>
      <c r="L56" s="33"/>
      <c r="M56" s="146"/>
      <c r="N56" s="145"/>
      <c r="O56" s="150"/>
      <c r="R56" s="16" t="e">
        <f>INDEX('Dropdown menus'!$A$1:$D$6,MATCH($E56,'Dropdown menus'!$A$1:$A$6,0),$R$6)</f>
        <v>#N/A</v>
      </c>
      <c r="T56" s="19" t="str">
        <f>IF($F56="","",VLOOKUP($F56,'Reference Data - Transport fuel'!$C:$O,T$4,FALSE))</f>
        <v/>
      </c>
      <c r="U56" s="19" t="str">
        <f>IF($F56="","",VLOOKUP($F56,'Reference Data - Transport fuel'!$C:$O,U$4,FALSE))</f>
        <v/>
      </c>
      <c r="V56" s="19" t="str">
        <f>IF($F56="","",VLOOKUP($F56,'Reference Data - Transport fuel'!$C:$O,V$4,FALSE))</f>
        <v/>
      </c>
      <c r="W56" s="19" t="str">
        <f>IF($F56="","",VLOOKUP($F56,'Reference Data - Transport fuel'!$C:$O,W$4,FALSE))</f>
        <v/>
      </c>
      <c r="X56" s="19" t="str">
        <f>IF($F56="","",VLOOKUP($F56,'Reference Data - Transport fuel'!$C:$O,X$4,FALSE))</f>
        <v/>
      </c>
      <c r="Y56" s="19" t="str">
        <f>IF($F56="","",VLOOKUP($F56,'Reference Data - Transport fuel'!$C:$O,Y$4,FALSE))</f>
        <v/>
      </c>
      <c r="Z56" s="19" t="str">
        <f>IF($F56="","",VLOOKUP($F56,'Reference Data - Transport fuel'!$C:$O,Z$4,FALSE))</f>
        <v/>
      </c>
      <c r="AA56" s="19" t="str">
        <f>IF($F56="","",VLOOKUP($F56,'Reference Data - Transport fuel'!$C:$O,AA$4,FALSE))</f>
        <v/>
      </c>
      <c r="AB56" s="19" t="str">
        <f>IF($F56="","",VLOOKUP($F56,'Reference Data - Transport fuel'!$C:$O,AB$4,FALSE))</f>
        <v/>
      </c>
      <c r="AC56" s="19"/>
      <c r="AD56" s="19" t="str">
        <f>IF($F56="","",VLOOKUP($F56,'Reference Data - Transport fuel'!$C:$O,AD$4,FALSE))</f>
        <v/>
      </c>
      <c r="AE56" s="19"/>
      <c r="AF56" s="19" t="str">
        <f>IF($F56="","",VLOOKUP($F56,'Reference Data - Transport fuel'!$C:$O,AF$4,FALSE))</f>
        <v/>
      </c>
      <c r="AH56" s="19" t="str">
        <f t="shared" si="2"/>
        <v/>
      </c>
      <c r="AI56" s="19" t="str">
        <f t="shared" si="3"/>
        <v/>
      </c>
      <c r="AJ56" s="19" t="str">
        <f t="shared" si="4"/>
        <v/>
      </c>
      <c r="AK56" s="19" t="str">
        <f t="shared" si="5"/>
        <v/>
      </c>
      <c r="AL56" s="19" t="str">
        <f t="shared" si="6"/>
        <v/>
      </c>
      <c r="AM56" s="19" t="str">
        <f t="shared" si="7"/>
        <v/>
      </c>
      <c r="AN56" s="19" t="str">
        <f t="shared" si="8"/>
        <v/>
      </c>
      <c r="AO56" s="19" t="str">
        <f t="shared" si="9"/>
        <v/>
      </c>
      <c r="AP56" s="19"/>
      <c r="AQ56" s="19" t="str">
        <f t="shared" si="10"/>
        <v/>
      </c>
      <c r="AR56" s="188"/>
      <c r="AS56" s="19" t="str">
        <f t="shared" si="11"/>
        <v/>
      </c>
      <c r="AT56" s="19" t="str">
        <f t="shared" si="12"/>
        <v/>
      </c>
      <c r="AV56" s="201" t="str">
        <f t="shared" si="13"/>
        <v/>
      </c>
      <c r="AY56" s="16" t="e">
        <f>INDEX('Dropdown menus'!$A$1:$D$6,MATCH($M56,'Dropdown menus'!$A$1:$A$6,0),$AY$6)</f>
        <v>#N/A</v>
      </c>
      <c r="BA56" s="19" t="str">
        <f>IF($N56="","",VLOOKUP($N56,'Reference - Logistics Distance'!$C:$O,BA$4,FALSE))</f>
        <v/>
      </c>
      <c r="BB56" s="19" t="str">
        <f>IF($N56="","",VLOOKUP($N56,'Reference - Logistics Distance'!$C:$O,BB$4,FALSE))</f>
        <v/>
      </c>
      <c r="BC56" s="19" t="str">
        <f>IF($N56="","",VLOOKUP($N56,'Reference - Logistics Distance'!$C:$O,BC$4,FALSE))</f>
        <v/>
      </c>
      <c r="BD56" s="19" t="str">
        <f>IF($N56="","",VLOOKUP($N56,'Reference - Logistics Distance'!$C:$O,BD$4,FALSE))</f>
        <v/>
      </c>
      <c r="BE56" s="19" t="str">
        <f>IF($N56="","",VLOOKUP($N56,'Reference - Logistics Distance'!$C:$O,BE$4,FALSE))</f>
        <v/>
      </c>
      <c r="BF56" s="19" t="str">
        <f>IF($N56="","",VLOOKUP($N56,'Reference - Logistics Distance'!$C:$O,BF$4,FALSE))</f>
        <v/>
      </c>
      <c r="BG56" s="19" t="str">
        <f>IF($N56="","",VLOOKUP($N56,'Reference - Logistics Distance'!$C:$O,BG$4,FALSE))</f>
        <v/>
      </c>
      <c r="BH56" s="19" t="str">
        <f>IF($N56="","",VLOOKUP($N56,'Reference - Logistics Distance'!$C:$O,BH$4,FALSE))</f>
        <v/>
      </c>
      <c r="BI56" s="19" t="str">
        <f>IF($N56="","",VLOOKUP($N56,'Reference - Logistics Distance'!$C:$O,BI$4,FALSE))</f>
        <v/>
      </c>
      <c r="BJ56" s="19"/>
      <c r="BK56" s="19" t="str">
        <f>IF($N56="","",VLOOKUP($N56,'Reference - Logistics Distance'!$C:$O,BK$4,FALSE))</f>
        <v/>
      </c>
      <c r="BL56" s="19"/>
      <c r="BM56" s="19" t="str">
        <f>IF($N56="","",VLOOKUP($N56,'Reference - Logistics Distance'!$C:$O,BM$4,FALSE))</f>
        <v/>
      </c>
      <c r="BO56" s="19" t="str">
        <f t="shared" si="14"/>
        <v/>
      </c>
      <c r="BP56" s="19" t="str">
        <f t="shared" si="15"/>
        <v/>
      </c>
      <c r="BQ56" s="19" t="str">
        <f t="shared" si="16"/>
        <v/>
      </c>
      <c r="BR56" s="19" t="str">
        <f t="shared" si="17"/>
        <v/>
      </c>
      <c r="BS56" s="19" t="str">
        <f t="shared" si="18"/>
        <v/>
      </c>
      <c r="BT56" s="19" t="str">
        <f t="shared" si="19"/>
        <v/>
      </c>
      <c r="BU56" s="19" t="str">
        <f t="shared" si="20"/>
        <v/>
      </c>
      <c r="BV56" s="19" t="str">
        <f t="shared" si="21"/>
        <v/>
      </c>
      <c r="BW56" s="19"/>
      <c r="BX56" s="19" t="str">
        <f t="shared" si="22"/>
        <v/>
      </c>
      <c r="BY56" s="188"/>
      <c r="BZ56" s="19" t="str">
        <f t="shared" si="23"/>
        <v/>
      </c>
      <c r="CA56" s="19" t="str">
        <f t="shared" si="24"/>
        <v/>
      </c>
      <c r="CC56" s="201" t="str">
        <f t="shared" si="25"/>
        <v/>
      </c>
    </row>
    <row r="57" spans="4:81">
      <c r="D57" s="34"/>
      <c r="E57" s="146"/>
      <c r="F57" s="146"/>
      <c r="G57" s="151"/>
      <c r="L57" s="34"/>
      <c r="M57" s="146"/>
      <c r="N57" s="146"/>
      <c r="O57" s="151"/>
      <c r="R57" s="16" t="e">
        <f>INDEX('Dropdown menus'!$A$1:$D$6,MATCH($E57,'Dropdown menus'!$A$1:$A$6,0),$R$6)</f>
        <v>#N/A</v>
      </c>
      <c r="T57" s="19" t="str">
        <f>IF($F57="","",VLOOKUP($F57,'Reference Data - Transport fuel'!$C:$O,T$4,FALSE))</f>
        <v/>
      </c>
      <c r="U57" s="19" t="str">
        <f>IF($F57="","",VLOOKUP($F57,'Reference Data - Transport fuel'!$C:$O,U$4,FALSE))</f>
        <v/>
      </c>
      <c r="V57" s="19" t="str">
        <f>IF($F57="","",VLOOKUP($F57,'Reference Data - Transport fuel'!$C:$O,V$4,FALSE))</f>
        <v/>
      </c>
      <c r="W57" s="19" t="str">
        <f>IF($F57="","",VLOOKUP($F57,'Reference Data - Transport fuel'!$C:$O,W$4,FALSE))</f>
        <v/>
      </c>
      <c r="X57" s="19" t="str">
        <f>IF($F57="","",VLOOKUP($F57,'Reference Data - Transport fuel'!$C:$O,X$4,FALSE))</f>
        <v/>
      </c>
      <c r="Y57" s="19" t="str">
        <f>IF($F57="","",VLOOKUP($F57,'Reference Data - Transport fuel'!$C:$O,Y$4,FALSE))</f>
        <v/>
      </c>
      <c r="Z57" s="19" t="str">
        <f>IF($F57="","",VLOOKUP($F57,'Reference Data - Transport fuel'!$C:$O,Z$4,FALSE))</f>
        <v/>
      </c>
      <c r="AA57" s="19" t="str">
        <f>IF($F57="","",VLOOKUP($F57,'Reference Data - Transport fuel'!$C:$O,AA$4,FALSE))</f>
        <v/>
      </c>
      <c r="AB57" s="19" t="str">
        <f>IF($F57="","",VLOOKUP($F57,'Reference Data - Transport fuel'!$C:$O,AB$4,FALSE))</f>
        <v/>
      </c>
      <c r="AC57" s="19"/>
      <c r="AD57" s="19" t="str">
        <f>IF($F57="","",VLOOKUP($F57,'Reference Data - Transport fuel'!$C:$O,AD$4,FALSE))</f>
        <v/>
      </c>
      <c r="AE57" s="19"/>
      <c r="AF57" s="19" t="str">
        <f>IF($F57="","",VLOOKUP($F57,'Reference Data - Transport fuel'!$C:$O,AF$4,FALSE))</f>
        <v/>
      </c>
      <c r="AH57" s="19" t="str">
        <f t="shared" si="2"/>
        <v/>
      </c>
      <c r="AI57" s="19" t="str">
        <f t="shared" si="3"/>
        <v/>
      </c>
      <c r="AJ57" s="19" t="str">
        <f t="shared" si="4"/>
        <v/>
      </c>
      <c r="AK57" s="19" t="str">
        <f t="shared" si="5"/>
        <v/>
      </c>
      <c r="AL57" s="19" t="str">
        <f t="shared" si="6"/>
        <v/>
      </c>
      <c r="AM57" s="19" t="str">
        <f t="shared" si="7"/>
        <v/>
      </c>
      <c r="AN57" s="19" t="str">
        <f t="shared" si="8"/>
        <v/>
      </c>
      <c r="AO57" s="19" t="str">
        <f t="shared" si="9"/>
        <v/>
      </c>
      <c r="AP57" s="19"/>
      <c r="AQ57" s="19" t="str">
        <f t="shared" si="10"/>
        <v/>
      </c>
      <c r="AR57" s="188"/>
      <c r="AS57" s="19" t="str">
        <f t="shared" si="11"/>
        <v/>
      </c>
      <c r="AT57" s="19" t="str">
        <f t="shared" si="12"/>
        <v/>
      </c>
      <c r="AV57" s="201" t="str">
        <f t="shared" si="13"/>
        <v/>
      </c>
      <c r="AY57" s="16" t="e">
        <f>INDEX('Dropdown menus'!$A$1:$D$6,MATCH($M57,'Dropdown menus'!$A$1:$A$6,0),$AY$6)</f>
        <v>#N/A</v>
      </c>
      <c r="BA57" s="19" t="str">
        <f>IF($N57="","",VLOOKUP($N57,'Reference - Logistics Distance'!$C:$O,BA$4,FALSE))</f>
        <v/>
      </c>
      <c r="BB57" s="19" t="str">
        <f>IF($N57="","",VLOOKUP($N57,'Reference - Logistics Distance'!$C:$O,BB$4,FALSE))</f>
        <v/>
      </c>
      <c r="BC57" s="19" t="str">
        <f>IF($N57="","",VLOOKUP($N57,'Reference - Logistics Distance'!$C:$O,BC$4,FALSE))</f>
        <v/>
      </c>
      <c r="BD57" s="19" t="str">
        <f>IF($N57="","",VLOOKUP($N57,'Reference - Logistics Distance'!$C:$O,BD$4,FALSE))</f>
        <v/>
      </c>
      <c r="BE57" s="19" t="str">
        <f>IF($N57="","",VLOOKUP($N57,'Reference - Logistics Distance'!$C:$O,BE$4,FALSE))</f>
        <v/>
      </c>
      <c r="BF57" s="19" t="str">
        <f>IF($N57="","",VLOOKUP($N57,'Reference - Logistics Distance'!$C:$O,BF$4,FALSE))</f>
        <v/>
      </c>
      <c r="BG57" s="19" t="str">
        <f>IF($N57="","",VLOOKUP($N57,'Reference - Logistics Distance'!$C:$O,BG$4,FALSE))</f>
        <v/>
      </c>
      <c r="BH57" s="19" t="str">
        <f>IF($N57="","",VLOOKUP($N57,'Reference - Logistics Distance'!$C:$O,BH$4,FALSE))</f>
        <v/>
      </c>
      <c r="BI57" s="19" t="str">
        <f>IF($N57="","",VLOOKUP($N57,'Reference - Logistics Distance'!$C:$O,BI$4,FALSE))</f>
        <v/>
      </c>
      <c r="BJ57" s="19"/>
      <c r="BK57" s="19" t="str">
        <f>IF($N57="","",VLOOKUP($N57,'Reference - Logistics Distance'!$C:$O,BK$4,FALSE))</f>
        <v/>
      </c>
      <c r="BL57" s="19"/>
      <c r="BM57" s="19" t="str">
        <f>IF($N57="","",VLOOKUP($N57,'Reference - Logistics Distance'!$C:$O,BM$4,FALSE))</f>
        <v/>
      </c>
      <c r="BO57" s="19" t="str">
        <f t="shared" si="14"/>
        <v/>
      </c>
      <c r="BP57" s="19" t="str">
        <f t="shared" si="15"/>
        <v/>
      </c>
      <c r="BQ57" s="19" t="str">
        <f t="shared" si="16"/>
        <v/>
      </c>
      <c r="BR57" s="19" t="str">
        <f t="shared" si="17"/>
        <v/>
      </c>
      <c r="BS57" s="19" t="str">
        <f t="shared" si="18"/>
        <v/>
      </c>
      <c r="BT57" s="19" t="str">
        <f t="shared" si="19"/>
        <v/>
      </c>
      <c r="BU57" s="19" t="str">
        <f t="shared" si="20"/>
        <v/>
      </c>
      <c r="BV57" s="19" t="str">
        <f t="shared" si="21"/>
        <v/>
      </c>
      <c r="BW57" s="19"/>
      <c r="BX57" s="19" t="str">
        <f t="shared" si="22"/>
        <v/>
      </c>
      <c r="BY57" s="188"/>
      <c r="BZ57" s="19" t="str">
        <f t="shared" si="23"/>
        <v/>
      </c>
      <c r="CA57" s="19" t="str">
        <f t="shared" si="24"/>
        <v/>
      </c>
      <c r="CC57" s="201" t="str">
        <f t="shared" si="25"/>
        <v/>
      </c>
    </row>
    <row r="58" spans="4:81">
      <c r="D58" s="34"/>
      <c r="E58" s="146"/>
      <c r="F58" s="146"/>
      <c r="G58" s="151"/>
      <c r="L58" s="34"/>
      <c r="M58" s="146"/>
      <c r="N58" s="146"/>
      <c r="O58" s="151"/>
      <c r="R58" s="16" t="e">
        <f>INDEX('Dropdown menus'!$A$1:$D$6,MATCH($E58,'Dropdown menus'!$A$1:$A$6,0),$R$6)</f>
        <v>#N/A</v>
      </c>
      <c r="T58" s="19" t="str">
        <f>IF($F58="","",VLOOKUP($F58,'Reference Data - Transport fuel'!$C:$O,T$4,FALSE))</f>
        <v/>
      </c>
      <c r="U58" s="19" t="str">
        <f>IF($F58="","",VLOOKUP($F58,'Reference Data - Transport fuel'!$C:$O,U$4,FALSE))</f>
        <v/>
      </c>
      <c r="V58" s="19" t="str">
        <f>IF($F58="","",VLOOKUP($F58,'Reference Data - Transport fuel'!$C:$O,V$4,FALSE))</f>
        <v/>
      </c>
      <c r="W58" s="19" t="str">
        <f>IF($F58="","",VLOOKUP($F58,'Reference Data - Transport fuel'!$C:$O,W$4,FALSE))</f>
        <v/>
      </c>
      <c r="X58" s="19" t="str">
        <f>IF($F58="","",VLOOKUP($F58,'Reference Data - Transport fuel'!$C:$O,X$4,FALSE))</f>
        <v/>
      </c>
      <c r="Y58" s="19" t="str">
        <f>IF($F58="","",VLOOKUP($F58,'Reference Data - Transport fuel'!$C:$O,Y$4,FALSE))</f>
        <v/>
      </c>
      <c r="Z58" s="19" t="str">
        <f>IF($F58="","",VLOOKUP($F58,'Reference Data - Transport fuel'!$C:$O,Z$4,FALSE))</f>
        <v/>
      </c>
      <c r="AA58" s="19" t="str">
        <f>IF($F58="","",VLOOKUP($F58,'Reference Data - Transport fuel'!$C:$O,AA$4,FALSE))</f>
        <v/>
      </c>
      <c r="AB58" s="19" t="str">
        <f>IF($F58="","",VLOOKUP($F58,'Reference Data - Transport fuel'!$C:$O,AB$4,FALSE))</f>
        <v/>
      </c>
      <c r="AC58" s="19"/>
      <c r="AD58" s="19" t="str">
        <f>IF($F58="","",VLOOKUP($F58,'Reference Data - Transport fuel'!$C:$O,AD$4,FALSE))</f>
        <v/>
      </c>
      <c r="AE58" s="19"/>
      <c r="AF58" s="19" t="str">
        <f>IF($F58="","",VLOOKUP($F58,'Reference Data - Transport fuel'!$C:$O,AF$4,FALSE))</f>
        <v/>
      </c>
      <c r="AH58" s="19" t="str">
        <f t="shared" si="2"/>
        <v/>
      </c>
      <c r="AI58" s="19" t="str">
        <f t="shared" si="3"/>
        <v/>
      </c>
      <c r="AJ58" s="19" t="str">
        <f t="shared" si="4"/>
        <v/>
      </c>
      <c r="AK58" s="19" t="str">
        <f t="shared" si="5"/>
        <v/>
      </c>
      <c r="AL58" s="19" t="str">
        <f t="shared" si="6"/>
        <v/>
      </c>
      <c r="AM58" s="19" t="str">
        <f t="shared" si="7"/>
        <v/>
      </c>
      <c r="AN58" s="19" t="str">
        <f t="shared" si="8"/>
        <v/>
      </c>
      <c r="AO58" s="19" t="str">
        <f t="shared" si="9"/>
        <v/>
      </c>
      <c r="AP58" s="19"/>
      <c r="AQ58" s="19" t="str">
        <f t="shared" si="10"/>
        <v/>
      </c>
      <c r="AR58" s="188"/>
      <c r="AS58" s="19" t="str">
        <f t="shared" si="11"/>
        <v/>
      </c>
      <c r="AT58" s="19" t="str">
        <f t="shared" si="12"/>
        <v/>
      </c>
      <c r="AV58" s="201" t="str">
        <f t="shared" si="13"/>
        <v/>
      </c>
      <c r="AY58" s="16" t="e">
        <f>INDEX('Dropdown menus'!$A$1:$D$6,MATCH($M58,'Dropdown menus'!$A$1:$A$6,0),$AY$6)</f>
        <v>#N/A</v>
      </c>
      <c r="BA58" s="19" t="str">
        <f>IF($N58="","",VLOOKUP($N58,'Reference - Logistics Distance'!$C:$O,BA$4,FALSE))</f>
        <v/>
      </c>
      <c r="BB58" s="19" t="str">
        <f>IF($N58="","",VLOOKUP($N58,'Reference - Logistics Distance'!$C:$O,BB$4,FALSE))</f>
        <v/>
      </c>
      <c r="BC58" s="19" t="str">
        <f>IF($N58="","",VLOOKUP($N58,'Reference - Logistics Distance'!$C:$O,BC$4,FALSE))</f>
        <v/>
      </c>
      <c r="BD58" s="19" t="str">
        <f>IF($N58="","",VLOOKUP($N58,'Reference - Logistics Distance'!$C:$O,BD$4,FALSE))</f>
        <v/>
      </c>
      <c r="BE58" s="19" t="str">
        <f>IF($N58="","",VLOOKUP($N58,'Reference - Logistics Distance'!$C:$O,BE$4,FALSE))</f>
        <v/>
      </c>
      <c r="BF58" s="19" t="str">
        <f>IF($N58="","",VLOOKUP($N58,'Reference - Logistics Distance'!$C:$O,BF$4,FALSE))</f>
        <v/>
      </c>
      <c r="BG58" s="19" t="str">
        <f>IF($N58="","",VLOOKUP($N58,'Reference - Logistics Distance'!$C:$O,BG$4,FALSE))</f>
        <v/>
      </c>
      <c r="BH58" s="19" t="str">
        <f>IF($N58="","",VLOOKUP($N58,'Reference - Logistics Distance'!$C:$O,BH$4,FALSE))</f>
        <v/>
      </c>
      <c r="BI58" s="19" t="str">
        <f>IF($N58="","",VLOOKUP($N58,'Reference - Logistics Distance'!$C:$O,BI$4,FALSE))</f>
        <v/>
      </c>
      <c r="BJ58" s="19"/>
      <c r="BK58" s="19" t="str">
        <f>IF($N58="","",VLOOKUP($N58,'Reference - Logistics Distance'!$C:$O,BK$4,FALSE))</f>
        <v/>
      </c>
      <c r="BL58" s="19"/>
      <c r="BM58" s="19" t="str">
        <f>IF($N58="","",VLOOKUP($N58,'Reference - Logistics Distance'!$C:$O,BM$4,FALSE))</f>
        <v/>
      </c>
      <c r="BO58" s="19" t="str">
        <f t="shared" si="14"/>
        <v/>
      </c>
      <c r="BP58" s="19" t="str">
        <f t="shared" si="15"/>
        <v/>
      </c>
      <c r="BQ58" s="19" t="str">
        <f t="shared" si="16"/>
        <v/>
      </c>
      <c r="BR58" s="19" t="str">
        <f t="shared" si="17"/>
        <v/>
      </c>
      <c r="BS58" s="19" t="str">
        <f t="shared" si="18"/>
        <v/>
      </c>
      <c r="BT58" s="19" t="str">
        <f t="shared" si="19"/>
        <v/>
      </c>
      <c r="BU58" s="19" t="str">
        <f t="shared" si="20"/>
        <v/>
      </c>
      <c r="BV58" s="19" t="str">
        <f t="shared" si="21"/>
        <v/>
      </c>
      <c r="BW58" s="19"/>
      <c r="BX58" s="19" t="str">
        <f t="shared" si="22"/>
        <v/>
      </c>
      <c r="BY58" s="188"/>
      <c r="BZ58" s="19" t="str">
        <f t="shared" si="23"/>
        <v/>
      </c>
      <c r="CA58" s="19" t="str">
        <f t="shared" si="24"/>
        <v/>
      </c>
      <c r="CC58" s="201" t="str">
        <f t="shared" si="25"/>
        <v/>
      </c>
    </row>
    <row r="59" spans="4:81">
      <c r="D59" s="34"/>
      <c r="E59" s="146"/>
      <c r="F59" s="146"/>
      <c r="G59" s="151"/>
      <c r="L59" s="34"/>
      <c r="M59" s="146"/>
      <c r="N59" s="146"/>
      <c r="O59" s="151"/>
      <c r="R59" s="16" t="e">
        <f>INDEX('Dropdown menus'!$A$1:$D$6,MATCH($E59,'Dropdown menus'!$A$1:$A$6,0),$R$6)</f>
        <v>#N/A</v>
      </c>
      <c r="T59" s="19" t="str">
        <f>IF($F59="","",VLOOKUP($F59,'Reference Data - Transport fuel'!$C:$O,T$4,FALSE))</f>
        <v/>
      </c>
      <c r="U59" s="19" t="str">
        <f>IF($F59="","",VLOOKUP($F59,'Reference Data - Transport fuel'!$C:$O,U$4,FALSE))</f>
        <v/>
      </c>
      <c r="V59" s="19" t="str">
        <f>IF($F59="","",VLOOKUP($F59,'Reference Data - Transport fuel'!$C:$O,V$4,FALSE))</f>
        <v/>
      </c>
      <c r="W59" s="19" t="str">
        <f>IF($F59="","",VLOOKUP($F59,'Reference Data - Transport fuel'!$C:$O,W$4,FALSE))</f>
        <v/>
      </c>
      <c r="X59" s="19" t="str">
        <f>IF($F59="","",VLOOKUP($F59,'Reference Data - Transport fuel'!$C:$O,X$4,FALSE))</f>
        <v/>
      </c>
      <c r="Y59" s="19" t="str">
        <f>IF($F59="","",VLOOKUP($F59,'Reference Data - Transport fuel'!$C:$O,Y$4,FALSE))</f>
        <v/>
      </c>
      <c r="Z59" s="19" t="str">
        <f>IF($F59="","",VLOOKUP($F59,'Reference Data - Transport fuel'!$C:$O,Z$4,FALSE))</f>
        <v/>
      </c>
      <c r="AA59" s="19" t="str">
        <f>IF($F59="","",VLOOKUP($F59,'Reference Data - Transport fuel'!$C:$O,AA$4,FALSE))</f>
        <v/>
      </c>
      <c r="AB59" s="19" t="str">
        <f>IF($F59="","",VLOOKUP($F59,'Reference Data - Transport fuel'!$C:$O,AB$4,FALSE))</f>
        <v/>
      </c>
      <c r="AC59" s="19"/>
      <c r="AD59" s="19" t="str">
        <f>IF($F59="","",VLOOKUP($F59,'Reference Data - Transport fuel'!$C:$O,AD$4,FALSE))</f>
        <v/>
      </c>
      <c r="AE59" s="19"/>
      <c r="AF59" s="19" t="str">
        <f>IF($F59="","",VLOOKUP($F59,'Reference Data - Transport fuel'!$C:$O,AF$4,FALSE))</f>
        <v/>
      </c>
      <c r="AH59" s="19" t="str">
        <f t="shared" si="2"/>
        <v/>
      </c>
      <c r="AI59" s="19" t="str">
        <f t="shared" si="3"/>
        <v/>
      </c>
      <c r="AJ59" s="19" t="str">
        <f t="shared" si="4"/>
        <v/>
      </c>
      <c r="AK59" s="19" t="str">
        <f t="shared" si="5"/>
        <v/>
      </c>
      <c r="AL59" s="19" t="str">
        <f t="shared" si="6"/>
        <v/>
      </c>
      <c r="AM59" s="19" t="str">
        <f t="shared" si="7"/>
        <v/>
      </c>
      <c r="AN59" s="19" t="str">
        <f t="shared" si="8"/>
        <v/>
      </c>
      <c r="AO59" s="19" t="str">
        <f t="shared" si="9"/>
        <v/>
      </c>
      <c r="AP59" s="19"/>
      <c r="AQ59" s="19" t="str">
        <f t="shared" si="10"/>
        <v/>
      </c>
      <c r="AR59" s="188"/>
      <c r="AS59" s="19" t="str">
        <f t="shared" si="11"/>
        <v/>
      </c>
      <c r="AT59" s="19" t="str">
        <f t="shared" si="12"/>
        <v/>
      </c>
      <c r="AV59" s="201" t="str">
        <f t="shared" si="13"/>
        <v/>
      </c>
      <c r="AY59" s="16" t="e">
        <f>INDEX('Dropdown menus'!$A$1:$D$6,MATCH($M59,'Dropdown menus'!$A$1:$A$6,0),$AY$6)</f>
        <v>#N/A</v>
      </c>
      <c r="BA59" s="19" t="str">
        <f>IF($N59="","",VLOOKUP($N59,'Reference - Logistics Distance'!$C:$O,BA$4,FALSE))</f>
        <v/>
      </c>
      <c r="BB59" s="19" t="str">
        <f>IF($N59="","",VLOOKUP($N59,'Reference - Logistics Distance'!$C:$O,BB$4,FALSE))</f>
        <v/>
      </c>
      <c r="BC59" s="19" t="str">
        <f>IF($N59="","",VLOOKUP($N59,'Reference - Logistics Distance'!$C:$O,BC$4,FALSE))</f>
        <v/>
      </c>
      <c r="BD59" s="19" t="str">
        <f>IF($N59="","",VLOOKUP($N59,'Reference - Logistics Distance'!$C:$O,BD$4,FALSE))</f>
        <v/>
      </c>
      <c r="BE59" s="19" t="str">
        <f>IF($N59="","",VLOOKUP($N59,'Reference - Logistics Distance'!$C:$O,BE$4,FALSE))</f>
        <v/>
      </c>
      <c r="BF59" s="19" t="str">
        <f>IF($N59="","",VLOOKUP($N59,'Reference - Logistics Distance'!$C:$O,BF$4,FALSE))</f>
        <v/>
      </c>
      <c r="BG59" s="19" t="str">
        <f>IF($N59="","",VLOOKUP($N59,'Reference - Logistics Distance'!$C:$O,BG$4,FALSE))</f>
        <v/>
      </c>
      <c r="BH59" s="19" t="str">
        <f>IF($N59="","",VLOOKUP($N59,'Reference - Logistics Distance'!$C:$O,BH$4,FALSE))</f>
        <v/>
      </c>
      <c r="BI59" s="19" t="str">
        <f>IF($N59="","",VLOOKUP($N59,'Reference - Logistics Distance'!$C:$O,BI$4,FALSE))</f>
        <v/>
      </c>
      <c r="BJ59" s="19"/>
      <c r="BK59" s="19" t="str">
        <f>IF($N59="","",VLOOKUP($N59,'Reference - Logistics Distance'!$C:$O,BK$4,FALSE))</f>
        <v/>
      </c>
      <c r="BL59" s="19"/>
      <c r="BM59" s="19" t="str">
        <f>IF($N59="","",VLOOKUP($N59,'Reference - Logistics Distance'!$C:$O,BM$4,FALSE))</f>
        <v/>
      </c>
      <c r="BO59" s="19" t="str">
        <f t="shared" si="14"/>
        <v/>
      </c>
      <c r="BP59" s="19" t="str">
        <f t="shared" si="15"/>
        <v/>
      </c>
      <c r="BQ59" s="19" t="str">
        <f t="shared" si="16"/>
        <v/>
      </c>
      <c r="BR59" s="19" t="str">
        <f t="shared" si="17"/>
        <v/>
      </c>
      <c r="BS59" s="19" t="str">
        <f t="shared" si="18"/>
        <v/>
      </c>
      <c r="BT59" s="19" t="str">
        <f t="shared" si="19"/>
        <v/>
      </c>
      <c r="BU59" s="19" t="str">
        <f t="shared" si="20"/>
        <v/>
      </c>
      <c r="BV59" s="19" t="str">
        <f t="shared" si="21"/>
        <v/>
      </c>
      <c r="BW59" s="19"/>
      <c r="BX59" s="19" t="str">
        <f t="shared" si="22"/>
        <v/>
      </c>
      <c r="BY59" s="188"/>
      <c r="BZ59" s="19" t="str">
        <f t="shared" si="23"/>
        <v/>
      </c>
      <c r="CA59" s="19" t="str">
        <f t="shared" si="24"/>
        <v/>
      </c>
      <c r="CC59" s="201" t="str">
        <f t="shared" si="25"/>
        <v/>
      </c>
    </row>
    <row r="60" spans="4:81">
      <c r="D60" s="34"/>
      <c r="E60" s="146"/>
      <c r="F60" s="146"/>
      <c r="G60" s="151"/>
      <c r="L60" s="34"/>
      <c r="M60" s="146"/>
      <c r="N60" s="146"/>
      <c r="O60" s="151"/>
      <c r="R60" s="16" t="e">
        <f>INDEX('Dropdown menus'!$A$1:$D$6,MATCH($E60,'Dropdown menus'!$A$1:$A$6,0),$R$6)</f>
        <v>#N/A</v>
      </c>
      <c r="T60" s="19" t="str">
        <f>IF($F60="","",VLOOKUP($F60,'Reference Data - Transport fuel'!$C:$O,T$4,FALSE))</f>
        <v/>
      </c>
      <c r="U60" s="19" t="str">
        <f>IF($F60="","",VLOOKUP($F60,'Reference Data - Transport fuel'!$C:$O,U$4,FALSE))</f>
        <v/>
      </c>
      <c r="V60" s="19" t="str">
        <f>IF($F60="","",VLOOKUP($F60,'Reference Data - Transport fuel'!$C:$O,V$4,FALSE))</f>
        <v/>
      </c>
      <c r="W60" s="19" t="str">
        <f>IF($F60="","",VLOOKUP($F60,'Reference Data - Transport fuel'!$C:$O,W$4,FALSE))</f>
        <v/>
      </c>
      <c r="X60" s="19" t="str">
        <f>IF($F60="","",VLOOKUP($F60,'Reference Data - Transport fuel'!$C:$O,X$4,FALSE))</f>
        <v/>
      </c>
      <c r="Y60" s="19" t="str">
        <f>IF($F60="","",VLOOKUP($F60,'Reference Data - Transport fuel'!$C:$O,Y$4,FALSE))</f>
        <v/>
      </c>
      <c r="Z60" s="19" t="str">
        <f>IF($F60="","",VLOOKUP($F60,'Reference Data - Transport fuel'!$C:$O,Z$4,FALSE))</f>
        <v/>
      </c>
      <c r="AA60" s="19" t="str">
        <f>IF($F60="","",VLOOKUP($F60,'Reference Data - Transport fuel'!$C:$O,AA$4,FALSE))</f>
        <v/>
      </c>
      <c r="AB60" s="19" t="str">
        <f>IF($F60="","",VLOOKUP($F60,'Reference Data - Transport fuel'!$C:$O,AB$4,FALSE))</f>
        <v/>
      </c>
      <c r="AC60" s="19"/>
      <c r="AD60" s="19" t="str">
        <f>IF($F60="","",VLOOKUP($F60,'Reference Data - Transport fuel'!$C:$O,AD$4,FALSE))</f>
        <v/>
      </c>
      <c r="AE60" s="19"/>
      <c r="AF60" s="19" t="str">
        <f>IF($F60="","",VLOOKUP($F60,'Reference Data - Transport fuel'!$C:$O,AF$4,FALSE))</f>
        <v/>
      </c>
      <c r="AH60" s="19" t="str">
        <f t="shared" si="2"/>
        <v/>
      </c>
      <c r="AI60" s="19" t="str">
        <f t="shared" si="3"/>
        <v/>
      </c>
      <c r="AJ60" s="19" t="str">
        <f t="shared" si="4"/>
        <v/>
      </c>
      <c r="AK60" s="19" t="str">
        <f t="shared" si="5"/>
        <v/>
      </c>
      <c r="AL60" s="19" t="str">
        <f t="shared" si="6"/>
        <v/>
      </c>
      <c r="AM60" s="19" t="str">
        <f t="shared" si="7"/>
        <v/>
      </c>
      <c r="AN60" s="19" t="str">
        <f t="shared" si="8"/>
        <v/>
      </c>
      <c r="AO60" s="19" t="str">
        <f t="shared" si="9"/>
        <v/>
      </c>
      <c r="AP60" s="19"/>
      <c r="AQ60" s="19" t="str">
        <f t="shared" si="10"/>
        <v/>
      </c>
      <c r="AR60" s="188"/>
      <c r="AS60" s="19" t="str">
        <f t="shared" si="11"/>
        <v/>
      </c>
      <c r="AT60" s="19" t="str">
        <f t="shared" si="12"/>
        <v/>
      </c>
      <c r="AV60" s="201" t="str">
        <f t="shared" si="13"/>
        <v/>
      </c>
      <c r="AY60" s="16" t="e">
        <f>INDEX('Dropdown menus'!$A$1:$D$6,MATCH($M60,'Dropdown menus'!$A$1:$A$6,0),$AY$6)</f>
        <v>#N/A</v>
      </c>
      <c r="BA60" s="19" t="str">
        <f>IF($N60="","",VLOOKUP($N60,'Reference - Logistics Distance'!$C:$O,BA$4,FALSE))</f>
        <v/>
      </c>
      <c r="BB60" s="19" t="str">
        <f>IF($N60="","",VLOOKUP($N60,'Reference - Logistics Distance'!$C:$O,BB$4,FALSE))</f>
        <v/>
      </c>
      <c r="BC60" s="19" t="str">
        <f>IF($N60="","",VLOOKUP($N60,'Reference - Logistics Distance'!$C:$O,BC$4,FALSE))</f>
        <v/>
      </c>
      <c r="BD60" s="19" t="str">
        <f>IF($N60="","",VLOOKUP($N60,'Reference - Logistics Distance'!$C:$O,BD$4,FALSE))</f>
        <v/>
      </c>
      <c r="BE60" s="19" t="str">
        <f>IF($N60="","",VLOOKUP($N60,'Reference - Logistics Distance'!$C:$O,BE$4,FALSE))</f>
        <v/>
      </c>
      <c r="BF60" s="19" t="str">
        <f>IF($N60="","",VLOOKUP($N60,'Reference - Logistics Distance'!$C:$O,BF$4,FALSE))</f>
        <v/>
      </c>
      <c r="BG60" s="19" t="str">
        <f>IF($N60="","",VLOOKUP($N60,'Reference - Logistics Distance'!$C:$O,BG$4,FALSE))</f>
        <v/>
      </c>
      <c r="BH60" s="19" t="str">
        <f>IF($N60="","",VLOOKUP($N60,'Reference - Logistics Distance'!$C:$O,BH$4,FALSE))</f>
        <v/>
      </c>
      <c r="BI60" s="19" t="str">
        <f>IF($N60="","",VLOOKUP($N60,'Reference - Logistics Distance'!$C:$O,BI$4,FALSE))</f>
        <v/>
      </c>
      <c r="BJ60" s="19"/>
      <c r="BK60" s="19" t="str">
        <f>IF($N60="","",VLOOKUP($N60,'Reference - Logistics Distance'!$C:$O,BK$4,FALSE))</f>
        <v/>
      </c>
      <c r="BL60" s="19"/>
      <c r="BM60" s="19" t="str">
        <f>IF($N60="","",VLOOKUP($N60,'Reference - Logistics Distance'!$C:$O,BM$4,FALSE))</f>
        <v/>
      </c>
      <c r="BO60" s="19" t="str">
        <f t="shared" si="14"/>
        <v/>
      </c>
      <c r="BP60" s="19" t="str">
        <f t="shared" si="15"/>
        <v/>
      </c>
      <c r="BQ60" s="19" t="str">
        <f t="shared" si="16"/>
        <v/>
      </c>
      <c r="BR60" s="19" t="str">
        <f t="shared" si="17"/>
        <v/>
      </c>
      <c r="BS60" s="19" t="str">
        <f t="shared" si="18"/>
        <v/>
      </c>
      <c r="BT60" s="19" t="str">
        <f t="shared" si="19"/>
        <v/>
      </c>
      <c r="BU60" s="19" t="str">
        <f t="shared" si="20"/>
        <v/>
      </c>
      <c r="BV60" s="19" t="str">
        <f t="shared" si="21"/>
        <v/>
      </c>
      <c r="BW60" s="19"/>
      <c r="BX60" s="19" t="str">
        <f t="shared" si="22"/>
        <v/>
      </c>
      <c r="BY60" s="188"/>
      <c r="BZ60" s="19" t="str">
        <f t="shared" si="23"/>
        <v/>
      </c>
      <c r="CA60" s="19" t="str">
        <f t="shared" si="24"/>
        <v/>
      </c>
      <c r="CC60" s="201" t="str">
        <f t="shared" si="25"/>
        <v/>
      </c>
    </row>
    <row r="61" spans="4:81">
      <c r="D61" s="34"/>
      <c r="E61" s="146"/>
      <c r="F61" s="146"/>
      <c r="G61" s="151"/>
      <c r="L61" s="34"/>
      <c r="M61" s="146"/>
      <c r="N61" s="146"/>
      <c r="O61" s="151"/>
      <c r="R61" s="16" t="e">
        <f>INDEX('Dropdown menus'!$A$1:$D$6,MATCH($E61,'Dropdown menus'!$A$1:$A$6,0),$R$6)</f>
        <v>#N/A</v>
      </c>
      <c r="T61" s="19" t="str">
        <f>IF($F61="","",VLOOKUP($F61,'Reference Data - Transport fuel'!$C:$O,T$4,FALSE))</f>
        <v/>
      </c>
      <c r="U61" s="19" t="str">
        <f>IF($F61="","",VLOOKUP($F61,'Reference Data - Transport fuel'!$C:$O,U$4,FALSE))</f>
        <v/>
      </c>
      <c r="V61" s="19" t="str">
        <f>IF($F61="","",VLOOKUP($F61,'Reference Data - Transport fuel'!$C:$O,V$4,FALSE))</f>
        <v/>
      </c>
      <c r="W61" s="19" t="str">
        <f>IF($F61="","",VLOOKUP($F61,'Reference Data - Transport fuel'!$C:$O,W$4,FALSE))</f>
        <v/>
      </c>
      <c r="X61" s="19" t="str">
        <f>IF($F61="","",VLOOKUP($F61,'Reference Data - Transport fuel'!$C:$O,X$4,FALSE))</f>
        <v/>
      </c>
      <c r="Y61" s="19" t="str">
        <f>IF($F61="","",VLOOKUP($F61,'Reference Data - Transport fuel'!$C:$O,Y$4,FALSE))</f>
        <v/>
      </c>
      <c r="Z61" s="19" t="str">
        <f>IF($F61="","",VLOOKUP($F61,'Reference Data - Transport fuel'!$C:$O,Z$4,FALSE))</f>
        <v/>
      </c>
      <c r="AA61" s="19" t="str">
        <f>IF($F61="","",VLOOKUP($F61,'Reference Data - Transport fuel'!$C:$O,AA$4,FALSE))</f>
        <v/>
      </c>
      <c r="AB61" s="19" t="str">
        <f>IF($F61="","",VLOOKUP($F61,'Reference Data - Transport fuel'!$C:$O,AB$4,FALSE))</f>
        <v/>
      </c>
      <c r="AC61" s="19"/>
      <c r="AD61" s="19" t="str">
        <f>IF($F61="","",VLOOKUP($F61,'Reference Data - Transport fuel'!$C:$O,AD$4,FALSE))</f>
        <v/>
      </c>
      <c r="AE61" s="19"/>
      <c r="AF61" s="19" t="str">
        <f>IF($F61="","",VLOOKUP($F61,'Reference Data - Transport fuel'!$C:$O,AF$4,FALSE))</f>
        <v/>
      </c>
      <c r="AH61" s="19" t="str">
        <f t="shared" si="2"/>
        <v/>
      </c>
      <c r="AI61" s="19" t="str">
        <f t="shared" si="3"/>
        <v/>
      </c>
      <c r="AJ61" s="19" t="str">
        <f t="shared" si="4"/>
        <v/>
      </c>
      <c r="AK61" s="19" t="str">
        <f t="shared" si="5"/>
        <v/>
      </c>
      <c r="AL61" s="19" t="str">
        <f t="shared" si="6"/>
        <v/>
      </c>
      <c r="AM61" s="19" t="str">
        <f t="shared" si="7"/>
        <v/>
      </c>
      <c r="AN61" s="19" t="str">
        <f t="shared" si="8"/>
        <v/>
      </c>
      <c r="AO61" s="19" t="str">
        <f t="shared" si="9"/>
        <v/>
      </c>
      <c r="AP61" s="19"/>
      <c r="AQ61" s="19" t="str">
        <f t="shared" si="10"/>
        <v/>
      </c>
      <c r="AR61" s="188"/>
      <c r="AS61" s="19" t="str">
        <f t="shared" si="11"/>
        <v/>
      </c>
      <c r="AT61" s="19" t="str">
        <f t="shared" si="12"/>
        <v/>
      </c>
      <c r="AV61" s="201" t="str">
        <f t="shared" si="13"/>
        <v/>
      </c>
      <c r="AY61" s="16" t="e">
        <f>INDEX('Dropdown menus'!$A$1:$D$6,MATCH($M61,'Dropdown menus'!$A$1:$A$6,0),$AY$6)</f>
        <v>#N/A</v>
      </c>
      <c r="BA61" s="19" t="str">
        <f>IF($N61="","",VLOOKUP($N61,'Reference - Logistics Distance'!$C:$O,BA$4,FALSE))</f>
        <v/>
      </c>
      <c r="BB61" s="19" t="str">
        <f>IF($N61="","",VLOOKUP($N61,'Reference - Logistics Distance'!$C:$O,BB$4,FALSE))</f>
        <v/>
      </c>
      <c r="BC61" s="19" t="str">
        <f>IF($N61="","",VLOOKUP($N61,'Reference - Logistics Distance'!$C:$O,BC$4,FALSE))</f>
        <v/>
      </c>
      <c r="BD61" s="19" t="str">
        <f>IF($N61="","",VLOOKUP($N61,'Reference - Logistics Distance'!$C:$O,BD$4,FALSE))</f>
        <v/>
      </c>
      <c r="BE61" s="19" t="str">
        <f>IF($N61="","",VLOOKUP($N61,'Reference - Logistics Distance'!$C:$O,BE$4,FALSE))</f>
        <v/>
      </c>
      <c r="BF61" s="19" t="str">
        <f>IF($N61="","",VLOOKUP($N61,'Reference - Logistics Distance'!$C:$O,BF$4,FALSE))</f>
        <v/>
      </c>
      <c r="BG61" s="19" t="str">
        <f>IF($N61="","",VLOOKUP($N61,'Reference - Logistics Distance'!$C:$O,BG$4,FALSE))</f>
        <v/>
      </c>
      <c r="BH61" s="19" t="str">
        <f>IF($N61="","",VLOOKUP($N61,'Reference - Logistics Distance'!$C:$O,BH$4,FALSE))</f>
        <v/>
      </c>
      <c r="BI61" s="19" t="str">
        <f>IF($N61="","",VLOOKUP($N61,'Reference - Logistics Distance'!$C:$O,BI$4,FALSE))</f>
        <v/>
      </c>
      <c r="BJ61" s="19"/>
      <c r="BK61" s="19" t="str">
        <f>IF($N61="","",VLOOKUP($N61,'Reference - Logistics Distance'!$C:$O,BK$4,FALSE))</f>
        <v/>
      </c>
      <c r="BL61" s="19"/>
      <c r="BM61" s="19" t="str">
        <f>IF($N61="","",VLOOKUP($N61,'Reference - Logistics Distance'!$C:$O,BM$4,FALSE))</f>
        <v/>
      </c>
      <c r="BO61" s="19" t="str">
        <f t="shared" si="14"/>
        <v/>
      </c>
      <c r="BP61" s="19" t="str">
        <f t="shared" si="15"/>
        <v/>
      </c>
      <c r="BQ61" s="19" t="str">
        <f t="shared" si="16"/>
        <v/>
      </c>
      <c r="BR61" s="19" t="str">
        <f t="shared" si="17"/>
        <v/>
      </c>
      <c r="BS61" s="19" t="str">
        <f t="shared" si="18"/>
        <v/>
      </c>
      <c r="BT61" s="19" t="str">
        <f t="shared" si="19"/>
        <v/>
      </c>
      <c r="BU61" s="19" t="str">
        <f t="shared" si="20"/>
        <v/>
      </c>
      <c r="BV61" s="19" t="str">
        <f t="shared" si="21"/>
        <v/>
      </c>
      <c r="BW61" s="19"/>
      <c r="BX61" s="19" t="str">
        <f t="shared" si="22"/>
        <v/>
      </c>
      <c r="BY61" s="188"/>
      <c r="BZ61" s="19" t="str">
        <f t="shared" si="23"/>
        <v/>
      </c>
      <c r="CA61" s="19" t="str">
        <f t="shared" si="24"/>
        <v/>
      </c>
      <c r="CC61" s="201" t="str">
        <f t="shared" si="25"/>
        <v/>
      </c>
    </row>
    <row r="62" spans="4:81">
      <c r="D62" s="34"/>
      <c r="E62" s="146"/>
      <c r="F62" s="146"/>
      <c r="G62" s="151"/>
      <c r="L62" s="34"/>
      <c r="M62" s="146"/>
      <c r="N62" s="146"/>
      <c r="O62" s="151"/>
      <c r="R62" s="16" t="e">
        <f>INDEX('Dropdown menus'!$A$1:$D$6,MATCH($E62,'Dropdown menus'!$A$1:$A$6,0),$R$6)</f>
        <v>#N/A</v>
      </c>
      <c r="T62" s="19" t="str">
        <f>IF($F62="","",VLOOKUP($F62,'Reference Data - Transport fuel'!$C:$O,T$4,FALSE))</f>
        <v/>
      </c>
      <c r="U62" s="19" t="str">
        <f>IF($F62="","",VLOOKUP($F62,'Reference Data - Transport fuel'!$C:$O,U$4,FALSE))</f>
        <v/>
      </c>
      <c r="V62" s="19" t="str">
        <f>IF($F62="","",VLOOKUP($F62,'Reference Data - Transport fuel'!$C:$O,V$4,FALSE))</f>
        <v/>
      </c>
      <c r="W62" s="19" t="str">
        <f>IF($F62="","",VLOOKUP($F62,'Reference Data - Transport fuel'!$C:$O,W$4,FALSE))</f>
        <v/>
      </c>
      <c r="X62" s="19" t="str">
        <f>IF($F62="","",VLOOKUP($F62,'Reference Data - Transport fuel'!$C:$O,X$4,FALSE))</f>
        <v/>
      </c>
      <c r="Y62" s="19" t="str">
        <f>IF($F62="","",VLOOKUP($F62,'Reference Data - Transport fuel'!$C:$O,Y$4,FALSE))</f>
        <v/>
      </c>
      <c r="Z62" s="19" t="str">
        <f>IF($F62="","",VLOOKUP($F62,'Reference Data - Transport fuel'!$C:$O,Z$4,FALSE))</f>
        <v/>
      </c>
      <c r="AA62" s="19" t="str">
        <f>IF($F62="","",VLOOKUP($F62,'Reference Data - Transport fuel'!$C:$O,AA$4,FALSE))</f>
        <v/>
      </c>
      <c r="AB62" s="19" t="str">
        <f>IF($F62="","",VLOOKUP($F62,'Reference Data - Transport fuel'!$C:$O,AB$4,FALSE))</f>
        <v/>
      </c>
      <c r="AC62" s="19"/>
      <c r="AD62" s="19" t="str">
        <f>IF($F62="","",VLOOKUP($F62,'Reference Data - Transport fuel'!$C:$O,AD$4,FALSE))</f>
        <v/>
      </c>
      <c r="AE62" s="19"/>
      <c r="AF62" s="19" t="str">
        <f>IF($F62="","",VLOOKUP($F62,'Reference Data - Transport fuel'!$C:$O,AF$4,FALSE))</f>
        <v/>
      </c>
      <c r="AH62" s="19" t="str">
        <f t="shared" si="2"/>
        <v/>
      </c>
      <c r="AI62" s="19" t="str">
        <f t="shared" si="3"/>
        <v/>
      </c>
      <c r="AJ62" s="19" t="str">
        <f t="shared" si="4"/>
        <v/>
      </c>
      <c r="AK62" s="19" t="str">
        <f t="shared" si="5"/>
        <v/>
      </c>
      <c r="AL62" s="19" t="str">
        <f t="shared" si="6"/>
        <v/>
      </c>
      <c r="AM62" s="19" t="str">
        <f t="shared" si="7"/>
        <v/>
      </c>
      <c r="AN62" s="19" t="str">
        <f t="shared" si="8"/>
        <v/>
      </c>
      <c r="AO62" s="19" t="str">
        <f t="shared" si="9"/>
        <v/>
      </c>
      <c r="AP62" s="19"/>
      <c r="AQ62" s="19" t="str">
        <f t="shared" si="10"/>
        <v/>
      </c>
      <c r="AR62" s="188"/>
      <c r="AS62" s="19" t="str">
        <f t="shared" si="11"/>
        <v/>
      </c>
      <c r="AT62" s="19" t="str">
        <f t="shared" si="12"/>
        <v/>
      </c>
      <c r="AV62" s="201" t="str">
        <f t="shared" si="13"/>
        <v/>
      </c>
      <c r="AY62" s="16" t="e">
        <f>INDEX('Dropdown menus'!$A$1:$D$6,MATCH($M62,'Dropdown menus'!$A$1:$A$6,0),$AY$6)</f>
        <v>#N/A</v>
      </c>
      <c r="BA62" s="19" t="str">
        <f>IF($N62="","",VLOOKUP($N62,'Reference - Logistics Distance'!$C:$O,BA$4,FALSE))</f>
        <v/>
      </c>
      <c r="BB62" s="19" t="str">
        <f>IF($N62="","",VLOOKUP($N62,'Reference - Logistics Distance'!$C:$O,BB$4,FALSE))</f>
        <v/>
      </c>
      <c r="BC62" s="19" t="str">
        <f>IF($N62="","",VLOOKUP($N62,'Reference - Logistics Distance'!$C:$O,BC$4,FALSE))</f>
        <v/>
      </c>
      <c r="BD62" s="19" t="str">
        <f>IF($N62="","",VLOOKUP($N62,'Reference - Logistics Distance'!$C:$O,BD$4,FALSE))</f>
        <v/>
      </c>
      <c r="BE62" s="19" t="str">
        <f>IF($N62="","",VLOOKUP($N62,'Reference - Logistics Distance'!$C:$O,BE$4,FALSE))</f>
        <v/>
      </c>
      <c r="BF62" s="19" t="str">
        <f>IF($N62="","",VLOOKUP($N62,'Reference - Logistics Distance'!$C:$O,BF$4,FALSE))</f>
        <v/>
      </c>
      <c r="BG62" s="19" t="str">
        <f>IF($N62="","",VLOOKUP($N62,'Reference - Logistics Distance'!$C:$O,BG$4,FALSE))</f>
        <v/>
      </c>
      <c r="BH62" s="19" t="str">
        <f>IF($N62="","",VLOOKUP($N62,'Reference - Logistics Distance'!$C:$O,BH$4,FALSE))</f>
        <v/>
      </c>
      <c r="BI62" s="19" t="str">
        <f>IF($N62="","",VLOOKUP($N62,'Reference - Logistics Distance'!$C:$O,BI$4,FALSE))</f>
        <v/>
      </c>
      <c r="BJ62" s="19"/>
      <c r="BK62" s="19" t="str">
        <f>IF($N62="","",VLOOKUP($N62,'Reference - Logistics Distance'!$C:$O,BK$4,FALSE))</f>
        <v/>
      </c>
      <c r="BL62" s="19"/>
      <c r="BM62" s="19" t="str">
        <f>IF($N62="","",VLOOKUP($N62,'Reference - Logistics Distance'!$C:$O,BM$4,FALSE))</f>
        <v/>
      </c>
      <c r="BO62" s="19" t="str">
        <f t="shared" si="14"/>
        <v/>
      </c>
      <c r="BP62" s="19" t="str">
        <f t="shared" si="15"/>
        <v/>
      </c>
      <c r="BQ62" s="19" t="str">
        <f t="shared" si="16"/>
        <v/>
      </c>
      <c r="BR62" s="19" t="str">
        <f t="shared" si="17"/>
        <v/>
      </c>
      <c r="BS62" s="19" t="str">
        <f t="shared" si="18"/>
        <v/>
      </c>
      <c r="BT62" s="19" t="str">
        <f t="shared" si="19"/>
        <v/>
      </c>
      <c r="BU62" s="19" t="str">
        <f t="shared" si="20"/>
        <v/>
      </c>
      <c r="BV62" s="19" t="str">
        <f t="shared" si="21"/>
        <v/>
      </c>
      <c r="BW62" s="19"/>
      <c r="BX62" s="19" t="str">
        <f t="shared" si="22"/>
        <v/>
      </c>
      <c r="BY62" s="188"/>
      <c r="BZ62" s="19" t="str">
        <f t="shared" si="23"/>
        <v/>
      </c>
      <c r="CA62" s="19" t="str">
        <f t="shared" si="24"/>
        <v/>
      </c>
      <c r="CC62" s="201" t="str">
        <f t="shared" si="25"/>
        <v/>
      </c>
    </row>
    <row r="63" spans="4:81">
      <c r="D63" s="34"/>
      <c r="E63" s="146"/>
      <c r="F63" s="146"/>
      <c r="G63" s="151"/>
      <c r="L63" s="34"/>
      <c r="M63" s="146"/>
      <c r="N63" s="146"/>
      <c r="O63" s="151"/>
      <c r="R63" s="16" t="e">
        <f>INDEX('Dropdown menus'!$A$1:$D$6,MATCH($E63,'Dropdown menus'!$A$1:$A$6,0),$R$6)</f>
        <v>#N/A</v>
      </c>
      <c r="T63" s="19" t="str">
        <f>IF($F63="","",VLOOKUP($F63,'Reference Data - Transport fuel'!$C:$O,T$4,FALSE))</f>
        <v/>
      </c>
      <c r="U63" s="19" t="str">
        <f>IF($F63="","",VLOOKUP($F63,'Reference Data - Transport fuel'!$C:$O,U$4,FALSE))</f>
        <v/>
      </c>
      <c r="V63" s="19" t="str">
        <f>IF($F63="","",VLOOKUP($F63,'Reference Data - Transport fuel'!$C:$O,V$4,FALSE))</f>
        <v/>
      </c>
      <c r="W63" s="19" t="str">
        <f>IF($F63="","",VLOOKUP($F63,'Reference Data - Transport fuel'!$C:$O,W$4,FALSE))</f>
        <v/>
      </c>
      <c r="X63" s="19" t="str">
        <f>IF($F63="","",VLOOKUP($F63,'Reference Data - Transport fuel'!$C:$O,X$4,FALSE))</f>
        <v/>
      </c>
      <c r="Y63" s="19" t="str">
        <f>IF($F63="","",VLOOKUP($F63,'Reference Data - Transport fuel'!$C:$O,Y$4,FALSE))</f>
        <v/>
      </c>
      <c r="Z63" s="19" t="str">
        <f>IF($F63="","",VLOOKUP($F63,'Reference Data - Transport fuel'!$C:$O,Z$4,FALSE))</f>
        <v/>
      </c>
      <c r="AA63" s="19" t="str">
        <f>IF($F63="","",VLOOKUP($F63,'Reference Data - Transport fuel'!$C:$O,AA$4,FALSE))</f>
        <v/>
      </c>
      <c r="AB63" s="19" t="str">
        <f>IF($F63="","",VLOOKUP($F63,'Reference Data - Transport fuel'!$C:$O,AB$4,FALSE))</f>
        <v/>
      </c>
      <c r="AC63" s="19"/>
      <c r="AD63" s="19" t="str">
        <f>IF($F63="","",VLOOKUP($F63,'Reference Data - Transport fuel'!$C:$O,AD$4,FALSE))</f>
        <v/>
      </c>
      <c r="AE63" s="19"/>
      <c r="AF63" s="19" t="str">
        <f>IF($F63="","",VLOOKUP($F63,'Reference Data - Transport fuel'!$C:$O,AF$4,FALSE))</f>
        <v/>
      </c>
      <c r="AH63" s="19" t="str">
        <f t="shared" si="2"/>
        <v/>
      </c>
      <c r="AI63" s="19" t="str">
        <f t="shared" si="3"/>
        <v/>
      </c>
      <c r="AJ63" s="19" t="str">
        <f t="shared" si="4"/>
        <v/>
      </c>
      <c r="AK63" s="19" t="str">
        <f t="shared" si="5"/>
        <v/>
      </c>
      <c r="AL63" s="19" t="str">
        <f t="shared" si="6"/>
        <v/>
      </c>
      <c r="AM63" s="19" t="str">
        <f t="shared" si="7"/>
        <v/>
      </c>
      <c r="AN63" s="19" t="str">
        <f t="shared" si="8"/>
        <v/>
      </c>
      <c r="AO63" s="19" t="str">
        <f t="shared" si="9"/>
        <v/>
      </c>
      <c r="AP63" s="19"/>
      <c r="AQ63" s="19" t="str">
        <f t="shared" si="10"/>
        <v/>
      </c>
      <c r="AR63" s="188"/>
      <c r="AS63" s="19" t="str">
        <f t="shared" si="11"/>
        <v/>
      </c>
      <c r="AT63" s="19" t="str">
        <f t="shared" si="12"/>
        <v/>
      </c>
      <c r="AV63" s="201" t="str">
        <f t="shared" si="13"/>
        <v/>
      </c>
      <c r="AY63" s="16" t="e">
        <f>INDEX('Dropdown menus'!$A$1:$D$6,MATCH($M63,'Dropdown menus'!$A$1:$A$6,0),$AY$6)</f>
        <v>#N/A</v>
      </c>
      <c r="BA63" s="19" t="str">
        <f>IF($N63="","",VLOOKUP($N63,'Reference - Logistics Distance'!$C:$O,BA$4,FALSE))</f>
        <v/>
      </c>
      <c r="BB63" s="19" t="str">
        <f>IF($N63="","",VLOOKUP($N63,'Reference - Logistics Distance'!$C:$O,BB$4,FALSE))</f>
        <v/>
      </c>
      <c r="BC63" s="19" t="str">
        <f>IF($N63="","",VLOOKUP($N63,'Reference - Logistics Distance'!$C:$O,BC$4,FALSE))</f>
        <v/>
      </c>
      <c r="BD63" s="19" t="str">
        <f>IF($N63="","",VLOOKUP($N63,'Reference - Logistics Distance'!$C:$O,BD$4,FALSE))</f>
        <v/>
      </c>
      <c r="BE63" s="19" t="str">
        <f>IF($N63="","",VLOOKUP($N63,'Reference - Logistics Distance'!$C:$O,BE$4,FALSE))</f>
        <v/>
      </c>
      <c r="BF63" s="19" t="str">
        <f>IF($N63="","",VLOOKUP($N63,'Reference - Logistics Distance'!$C:$O,BF$4,FALSE))</f>
        <v/>
      </c>
      <c r="BG63" s="19" t="str">
        <f>IF($N63="","",VLOOKUP($N63,'Reference - Logistics Distance'!$C:$O,BG$4,FALSE))</f>
        <v/>
      </c>
      <c r="BH63" s="19" t="str">
        <f>IF($N63="","",VLOOKUP($N63,'Reference - Logistics Distance'!$C:$O,BH$4,FALSE))</f>
        <v/>
      </c>
      <c r="BI63" s="19" t="str">
        <f>IF($N63="","",VLOOKUP($N63,'Reference - Logistics Distance'!$C:$O,BI$4,FALSE))</f>
        <v/>
      </c>
      <c r="BJ63" s="19"/>
      <c r="BK63" s="19" t="str">
        <f>IF($N63="","",VLOOKUP($N63,'Reference - Logistics Distance'!$C:$O,BK$4,FALSE))</f>
        <v/>
      </c>
      <c r="BL63" s="19"/>
      <c r="BM63" s="19" t="str">
        <f>IF($N63="","",VLOOKUP($N63,'Reference - Logistics Distance'!$C:$O,BM$4,FALSE))</f>
        <v/>
      </c>
      <c r="BO63" s="19" t="str">
        <f t="shared" si="14"/>
        <v/>
      </c>
      <c r="BP63" s="19" t="str">
        <f t="shared" si="15"/>
        <v/>
      </c>
      <c r="BQ63" s="19" t="str">
        <f t="shared" si="16"/>
        <v/>
      </c>
      <c r="BR63" s="19" t="str">
        <f t="shared" si="17"/>
        <v/>
      </c>
      <c r="BS63" s="19" t="str">
        <f t="shared" si="18"/>
        <v/>
      </c>
      <c r="BT63" s="19" t="str">
        <f t="shared" si="19"/>
        <v/>
      </c>
      <c r="BU63" s="19" t="str">
        <f t="shared" si="20"/>
        <v/>
      </c>
      <c r="BV63" s="19" t="str">
        <f t="shared" si="21"/>
        <v/>
      </c>
      <c r="BW63" s="19"/>
      <c r="BX63" s="19" t="str">
        <f t="shared" si="22"/>
        <v/>
      </c>
      <c r="BY63" s="188"/>
      <c r="BZ63" s="19" t="str">
        <f t="shared" si="23"/>
        <v/>
      </c>
      <c r="CA63" s="19" t="str">
        <f t="shared" si="24"/>
        <v/>
      </c>
      <c r="CC63" s="201" t="str">
        <f t="shared" si="25"/>
        <v/>
      </c>
    </row>
    <row r="64" spans="4:81">
      <c r="D64" s="34"/>
      <c r="E64" s="146"/>
      <c r="F64" s="146"/>
      <c r="G64" s="151"/>
      <c r="L64" s="34"/>
      <c r="M64" s="146"/>
      <c r="N64" s="146"/>
      <c r="O64" s="151"/>
      <c r="R64" s="16" t="e">
        <f>INDEX('Dropdown menus'!$A$1:$D$6,MATCH($E64,'Dropdown menus'!$A$1:$A$6,0),$R$6)</f>
        <v>#N/A</v>
      </c>
      <c r="T64" s="19" t="str">
        <f>IF($F64="","",VLOOKUP($F64,'Reference Data - Transport fuel'!$C:$O,T$4,FALSE))</f>
        <v/>
      </c>
      <c r="U64" s="19" t="str">
        <f>IF($F64="","",VLOOKUP($F64,'Reference Data - Transport fuel'!$C:$O,U$4,FALSE))</f>
        <v/>
      </c>
      <c r="V64" s="19" t="str">
        <f>IF($F64="","",VLOOKUP($F64,'Reference Data - Transport fuel'!$C:$O,V$4,FALSE))</f>
        <v/>
      </c>
      <c r="W64" s="19" t="str">
        <f>IF($F64="","",VLOOKUP($F64,'Reference Data - Transport fuel'!$C:$O,W$4,FALSE))</f>
        <v/>
      </c>
      <c r="X64" s="19" t="str">
        <f>IF($F64="","",VLOOKUP($F64,'Reference Data - Transport fuel'!$C:$O,X$4,FALSE))</f>
        <v/>
      </c>
      <c r="Y64" s="19" t="str">
        <f>IF($F64="","",VLOOKUP($F64,'Reference Data - Transport fuel'!$C:$O,Y$4,FALSE))</f>
        <v/>
      </c>
      <c r="Z64" s="19" t="str">
        <f>IF($F64="","",VLOOKUP($F64,'Reference Data - Transport fuel'!$C:$O,Z$4,FALSE))</f>
        <v/>
      </c>
      <c r="AA64" s="19" t="str">
        <f>IF($F64="","",VLOOKUP($F64,'Reference Data - Transport fuel'!$C:$O,AA$4,FALSE))</f>
        <v/>
      </c>
      <c r="AB64" s="19" t="str">
        <f>IF($F64="","",VLOOKUP($F64,'Reference Data - Transport fuel'!$C:$O,AB$4,FALSE))</f>
        <v/>
      </c>
      <c r="AC64" s="19"/>
      <c r="AD64" s="19" t="str">
        <f>IF($F64="","",VLOOKUP($F64,'Reference Data - Transport fuel'!$C:$O,AD$4,FALSE))</f>
        <v/>
      </c>
      <c r="AE64" s="19"/>
      <c r="AF64" s="19" t="str">
        <f>IF($F64="","",VLOOKUP($F64,'Reference Data - Transport fuel'!$C:$O,AF$4,FALSE))</f>
        <v/>
      </c>
      <c r="AH64" s="19" t="str">
        <f t="shared" si="2"/>
        <v/>
      </c>
      <c r="AI64" s="19" t="str">
        <f t="shared" si="3"/>
        <v/>
      </c>
      <c r="AJ64" s="19" t="str">
        <f t="shared" si="4"/>
        <v/>
      </c>
      <c r="AK64" s="19" t="str">
        <f t="shared" si="5"/>
        <v/>
      </c>
      <c r="AL64" s="19" t="str">
        <f t="shared" si="6"/>
        <v/>
      </c>
      <c r="AM64" s="19" t="str">
        <f t="shared" si="7"/>
        <v/>
      </c>
      <c r="AN64" s="19" t="str">
        <f t="shared" si="8"/>
        <v/>
      </c>
      <c r="AO64" s="19" t="str">
        <f t="shared" si="9"/>
        <v/>
      </c>
      <c r="AP64" s="19"/>
      <c r="AQ64" s="19" t="str">
        <f t="shared" si="10"/>
        <v/>
      </c>
      <c r="AR64" s="188"/>
      <c r="AS64" s="19" t="str">
        <f t="shared" si="11"/>
        <v/>
      </c>
      <c r="AT64" s="19" t="str">
        <f t="shared" si="12"/>
        <v/>
      </c>
      <c r="AV64" s="201" t="str">
        <f t="shared" si="13"/>
        <v/>
      </c>
      <c r="AY64" s="16" t="e">
        <f>INDEX('Dropdown menus'!$A$1:$D$6,MATCH($M64,'Dropdown menus'!$A$1:$A$6,0),$AY$6)</f>
        <v>#N/A</v>
      </c>
      <c r="BA64" s="19" t="str">
        <f>IF($N64="","",VLOOKUP($N64,'Reference - Logistics Distance'!$C:$O,BA$4,FALSE))</f>
        <v/>
      </c>
      <c r="BB64" s="19" t="str">
        <f>IF($N64="","",VLOOKUP($N64,'Reference - Logistics Distance'!$C:$O,BB$4,FALSE))</f>
        <v/>
      </c>
      <c r="BC64" s="19" t="str">
        <f>IF($N64="","",VLOOKUP($N64,'Reference - Logistics Distance'!$C:$O,BC$4,FALSE))</f>
        <v/>
      </c>
      <c r="BD64" s="19" t="str">
        <f>IF($N64="","",VLOOKUP($N64,'Reference - Logistics Distance'!$C:$O,BD$4,FALSE))</f>
        <v/>
      </c>
      <c r="BE64" s="19" t="str">
        <f>IF($N64="","",VLOOKUP($N64,'Reference - Logistics Distance'!$C:$O,BE$4,FALSE))</f>
        <v/>
      </c>
      <c r="BF64" s="19" t="str">
        <f>IF($N64="","",VLOOKUP($N64,'Reference - Logistics Distance'!$C:$O,BF$4,FALSE))</f>
        <v/>
      </c>
      <c r="BG64" s="19" t="str">
        <f>IF($N64="","",VLOOKUP($N64,'Reference - Logistics Distance'!$C:$O,BG$4,FALSE))</f>
        <v/>
      </c>
      <c r="BH64" s="19" t="str">
        <f>IF($N64="","",VLOOKUP($N64,'Reference - Logistics Distance'!$C:$O,BH$4,FALSE))</f>
        <v/>
      </c>
      <c r="BI64" s="19" t="str">
        <f>IF($N64="","",VLOOKUP($N64,'Reference - Logistics Distance'!$C:$O,BI$4,FALSE))</f>
        <v/>
      </c>
      <c r="BJ64" s="19"/>
      <c r="BK64" s="19" t="str">
        <f>IF($N64="","",VLOOKUP($N64,'Reference - Logistics Distance'!$C:$O,BK$4,FALSE))</f>
        <v/>
      </c>
      <c r="BL64" s="19"/>
      <c r="BM64" s="19" t="str">
        <f>IF($N64="","",VLOOKUP($N64,'Reference - Logistics Distance'!$C:$O,BM$4,FALSE))</f>
        <v/>
      </c>
      <c r="BO64" s="19" t="str">
        <f t="shared" si="14"/>
        <v/>
      </c>
      <c r="BP64" s="19" t="str">
        <f t="shared" si="15"/>
        <v/>
      </c>
      <c r="BQ64" s="19" t="str">
        <f t="shared" si="16"/>
        <v/>
      </c>
      <c r="BR64" s="19" t="str">
        <f t="shared" si="17"/>
        <v/>
      </c>
      <c r="BS64" s="19" t="str">
        <f t="shared" si="18"/>
        <v/>
      </c>
      <c r="BT64" s="19" t="str">
        <f t="shared" si="19"/>
        <v/>
      </c>
      <c r="BU64" s="19" t="str">
        <f t="shared" si="20"/>
        <v/>
      </c>
      <c r="BV64" s="19" t="str">
        <f t="shared" si="21"/>
        <v/>
      </c>
      <c r="BW64" s="19"/>
      <c r="BX64" s="19" t="str">
        <f t="shared" si="22"/>
        <v/>
      </c>
      <c r="BY64" s="188"/>
      <c r="BZ64" s="19" t="str">
        <f t="shared" si="23"/>
        <v/>
      </c>
      <c r="CA64" s="19" t="str">
        <f t="shared" si="24"/>
        <v/>
      </c>
      <c r="CC64" s="201" t="str">
        <f t="shared" si="25"/>
        <v/>
      </c>
    </row>
    <row r="65" spans="4:81">
      <c r="D65" s="34"/>
      <c r="E65" s="146"/>
      <c r="F65" s="146"/>
      <c r="G65" s="151"/>
      <c r="L65" s="34"/>
      <c r="M65" s="146"/>
      <c r="N65" s="146"/>
      <c r="O65" s="151"/>
      <c r="R65" s="16" t="e">
        <f>INDEX('Dropdown menus'!$A$1:$D$6,MATCH($E65,'Dropdown menus'!$A$1:$A$6,0),$R$6)</f>
        <v>#N/A</v>
      </c>
      <c r="T65" s="19" t="str">
        <f>IF($F65="","",VLOOKUP($F65,'Reference Data - Transport fuel'!$C:$O,T$4,FALSE))</f>
        <v/>
      </c>
      <c r="U65" s="19" t="str">
        <f>IF($F65="","",VLOOKUP($F65,'Reference Data - Transport fuel'!$C:$O,U$4,FALSE))</f>
        <v/>
      </c>
      <c r="V65" s="19" t="str">
        <f>IF($F65="","",VLOOKUP($F65,'Reference Data - Transport fuel'!$C:$O,V$4,FALSE))</f>
        <v/>
      </c>
      <c r="W65" s="19" t="str">
        <f>IF($F65="","",VLOOKUP($F65,'Reference Data - Transport fuel'!$C:$O,W$4,FALSE))</f>
        <v/>
      </c>
      <c r="X65" s="19" t="str">
        <f>IF($F65="","",VLOOKUP($F65,'Reference Data - Transport fuel'!$C:$O,X$4,FALSE))</f>
        <v/>
      </c>
      <c r="Y65" s="19" t="str">
        <f>IF($F65="","",VLOOKUP($F65,'Reference Data - Transport fuel'!$C:$O,Y$4,FALSE))</f>
        <v/>
      </c>
      <c r="Z65" s="19" t="str">
        <f>IF($F65="","",VLOOKUP($F65,'Reference Data - Transport fuel'!$C:$O,Z$4,FALSE))</f>
        <v/>
      </c>
      <c r="AA65" s="19" t="str">
        <f>IF($F65="","",VLOOKUP($F65,'Reference Data - Transport fuel'!$C:$O,AA$4,FALSE))</f>
        <v/>
      </c>
      <c r="AB65" s="19" t="str">
        <f>IF($F65="","",VLOOKUP($F65,'Reference Data - Transport fuel'!$C:$O,AB$4,FALSE))</f>
        <v/>
      </c>
      <c r="AC65" s="19"/>
      <c r="AD65" s="19" t="str">
        <f>IF($F65="","",VLOOKUP($F65,'Reference Data - Transport fuel'!$C:$O,AD$4,FALSE))</f>
        <v/>
      </c>
      <c r="AE65" s="19"/>
      <c r="AF65" s="19" t="str">
        <f>IF($F65="","",VLOOKUP($F65,'Reference Data - Transport fuel'!$C:$O,AF$4,FALSE))</f>
        <v/>
      </c>
      <c r="AH65" s="19" t="str">
        <f t="shared" si="2"/>
        <v/>
      </c>
      <c r="AI65" s="19" t="str">
        <f t="shared" si="3"/>
        <v/>
      </c>
      <c r="AJ65" s="19" t="str">
        <f t="shared" si="4"/>
        <v/>
      </c>
      <c r="AK65" s="19" t="str">
        <f t="shared" si="5"/>
        <v/>
      </c>
      <c r="AL65" s="19" t="str">
        <f t="shared" si="6"/>
        <v/>
      </c>
      <c r="AM65" s="19" t="str">
        <f t="shared" si="7"/>
        <v/>
      </c>
      <c r="AN65" s="19" t="str">
        <f t="shared" si="8"/>
        <v/>
      </c>
      <c r="AO65" s="19" t="str">
        <f t="shared" si="9"/>
        <v/>
      </c>
      <c r="AP65" s="19"/>
      <c r="AQ65" s="19" t="str">
        <f t="shared" si="10"/>
        <v/>
      </c>
      <c r="AR65" s="188"/>
      <c r="AS65" s="19" t="str">
        <f t="shared" si="11"/>
        <v/>
      </c>
      <c r="AT65" s="19" t="str">
        <f t="shared" si="12"/>
        <v/>
      </c>
      <c r="AV65" s="201" t="str">
        <f t="shared" si="13"/>
        <v/>
      </c>
      <c r="AY65" s="16" t="e">
        <f>INDEX('Dropdown menus'!$A$1:$D$6,MATCH($M65,'Dropdown menus'!$A$1:$A$6,0),$AY$6)</f>
        <v>#N/A</v>
      </c>
      <c r="BA65" s="19" t="str">
        <f>IF($N65="","",VLOOKUP($N65,'Reference - Logistics Distance'!$C:$O,BA$4,FALSE))</f>
        <v/>
      </c>
      <c r="BB65" s="19" t="str">
        <f>IF($N65="","",VLOOKUP($N65,'Reference - Logistics Distance'!$C:$O,BB$4,FALSE))</f>
        <v/>
      </c>
      <c r="BC65" s="19" t="str">
        <f>IF($N65="","",VLOOKUP($N65,'Reference - Logistics Distance'!$C:$O,BC$4,FALSE))</f>
        <v/>
      </c>
      <c r="BD65" s="19" t="str">
        <f>IF($N65="","",VLOOKUP($N65,'Reference - Logistics Distance'!$C:$O,BD$4,FALSE))</f>
        <v/>
      </c>
      <c r="BE65" s="19" t="str">
        <f>IF($N65="","",VLOOKUP($N65,'Reference - Logistics Distance'!$C:$O,BE$4,FALSE))</f>
        <v/>
      </c>
      <c r="BF65" s="19" t="str">
        <f>IF($N65="","",VLOOKUP($N65,'Reference - Logistics Distance'!$C:$O,BF$4,FALSE))</f>
        <v/>
      </c>
      <c r="BG65" s="19" t="str">
        <f>IF($N65="","",VLOOKUP($N65,'Reference - Logistics Distance'!$C:$O,BG$4,FALSE))</f>
        <v/>
      </c>
      <c r="BH65" s="19" t="str">
        <f>IF($N65="","",VLOOKUP($N65,'Reference - Logistics Distance'!$C:$O,BH$4,FALSE))</f>
        <v/>
      </c>
      <c r="BI65" s="19" t="str">
        <f>IF($N65="","",VLOOKUP($N65,'Reference - Logistics Distance'!$C:$O,BI$4,FALSE))</f>
        <v/>
      </c>
      <c r="BJ65" s="19"/>
      <c r="BK65" s="19" t="str">
        <f>IF($N65="","",VLOOKUP($N65,'Reference - Logistics Distance'!$C:$O,BK$4,FALSE))</f>
        <v/>
      </c>
      <c r="BL65" s="19"/>
      <c r="BM65" s="19" t="str">
        <f>IF($N65="","",VLOOKUP($N65,'Reference - Logistics Distance'!$C:$O,BM$4,FALSE))</f>
        <v/>
      </c>
      <c r="BO65" s="19" t="str">
        <f t="shared" si="14"/>
        <v/>
      </c>
      <c r="BP65" s="19" t="str">
        <f t="shared" si="15"/>
        <v/>
      </c>
      <c r="BQ65" s="19" t="str">
        <f t="shared" si="16"/>
        <v/>
      </c>
      <c r="BR65" s="19" t="str">
        <f t="shared" si="17"/>
        <v/>
      </c>
      <c r="BS65" s="19" t="str">
        <f t="shared" si="18"/>
        <v/>
      </c>
      <c r="BT65" s="19" t="str">
        <f t="shared" si="19"/>
        <v/>
      </c>
      <c r="BU65" s="19" t="str">
        <f t="shared" si="20"/>
        <v/>
      </c>
      <c r="BV65" s="19" t="str">
        <f t="shared" si="21"/>
        <v/>
      </c>
      <c r="BW65" s="19"/>
      <c r="BX65" s="19" t="str">
        <f t="shared" si="22"/>
        <v/>
      </c>
      <c r="BY65" s="188"/>
      <c r="BZ65" s="19" t="str">
        <f t="shared" si="23"/>
        <v/>
      </c>
      <c r="CA65" s="19" t="str">
        <f t="shared" si="24"/>
        <v/>
      </c>
      <c r="CC65" s="201" t="str">
        <f t="shared" si="25"/>
        <v/>
      </c>
    </row>
    <row r="66" spans="4:81">
      <c r="D66" s="34"/>
      <c r="E66" s="146"/>
      <c r="F66" s="146"/>
      <c r="G66" s="151"/>
      <c r="L66" s="34"/>
      <c r="M66" s="146"/>
      <c r="N66" s="146"/>
      <c r="O66" s="151"/>
      <c r="R66" s="16" t="e">
        <f>INDEX('Dropdown menus'!$A$1:$D$6,MATCH($E66,'Dropdown menus'!$A$1:$A$6,0),$R$6)</f>
        <v>#N/A</v>
      </c>
      <c r="T66" s="19" t="str">
        <f>IF($F66="","",VLOOKUP($F66,'Reference Data - Transport fuel'!$C:$O,T$4,FALSE))</f>
        <v/>
      </c>
      <c r="U66" s="19" t="str">
        <f>IF($F66="","",VLOOKUP($F66,'Reference Data - Transport fuel'!$C:$O,U$4,FALSE))</f>
        <v/>
      </c>
      <c r="V66" s="19" t="str">
        <f>IF($F66="","",VLOOKUP($F66,'Reference Data - Transport fuel'!$C:$O,V$4,FALSE))</f>
        <v/>
      </c>
      <c r="W66" s="19" t="str">
        <f>IF($F66="","",VLOOKUP($F66,'Reference Data - Transport fuel'!$C:$O,W$4,FALSE))</f>
        <v/>
      </c>
      <c r="X66" s="19" t="str">
        <f>IF($F66="","",VLOOKUP($F66,'Reference Data - Transport fuel'!$C:$O,X$4,FALSE))</f>
        <v/>
      </c>
      <c r="Y66" s="19" t="str">
        <f>IF($F66="","",VLOOKUP($F66,'Reference Data - Transport fuel'!$C:$O,Y$4,FALSE))</f>
        <v/>
      </c>
      <c r="Z66" s="19" t="str">
        <f>IF($F66="","",VLOOKUP($F66,'Reference Data - Transport fuel'!$C:$O,Z$4,FALSE))</f>
        <v/>
      </c>
      <c r="AA66" s="19" t="str">
        <f>IF($F66="","",VLOOKUP($F66,'Reference Data - Transport fuel'!$C:$O,AA$4,FALSE))</f>
        <v/>
      </c>
      <c r="AB66" s="19" t="str">
        <f>IF($F66="","",VLOOKUP($F66,'Reference Data - Transport fuel'!$C:$O,AB$4,FALSE))</f>
        <v/>
      </c>
      <c r="AC66" s="19"/>
      <c r="AD66" s="19" t="str">
        <f>IF($F66="","",VLOOKUP($F66,'Reference Data - Transport fuel'!$C:$O,AD$4,FALSE))</f>
        <v/>
      </c>
      <c r="AE66" s="19"/>
      <c r="AF66" s="19" t="str">
        <f>IF($F66="","",VLOOKUP($F66,'Reference Data - Transport fuel'!$C:$O,AF$4,FALSE))</f>
        <v/>
      </c>
      <c r="AH66" s="19" t="str">
        <f t="shared" si="2"/>
        <v/>
      </c>
      <c r="AI66" s="19" t="str">
        <f t="shared" si="3"/>
        <v/>
      </c>
      <c r="AJ66" s="19" t="str">
        <f t="shared" si="4"/>
        <v/>
      </c>
      <c r="AK66" s="19" t="str">
        <f t="shared" si="5"/>
        <v/>
      </c>
      <c r="AL66" s="19" t="str">
        <f t="shared" si="6"/>
        <v/>
      </c>
      <c r="AM66" s="19" t="str">
        <f t="shared" si="7"/>
        <v/>
      </c>
      <c r="AN66" s="19" t="str">
        <f t="shared" si="8"/>
        <v/>
      </c>
      <c r="AO66" s="19" t="str">
        <f t="shared" si="9"/>
        <v/>
      </c>
      <c r="AP66" s="19"/>
      <c r="AQ66" s="19" t="str">
        <f t="shared" si="10"/>
        <v/>
      </c>
      <c r="AR66" s="188"/>
      <c r="AS66" s="19" t="str">
        <f t="shared" si="11"/>
        <v/>
      </c>
      <c r="AT66" s="19" t="str">
        <f t="shared" si="12"/>
        <v/>
      </c>
      <c r="AV66" s="201" t="str">
        <f t="shared" si="13"/>
        <v/>
      </c>
      <c r="AY66" s="16" t="e">
        <f>INDEX('Dropdown menus'!$A$1:$D$6,MATCH($M66,'Dropdown menus'!$A$1:$A$6,0),$AY$6)</f>
        <v>#N/A</v>
      </c>
      <c r="BA66" s="19" t="str">
        <f>IF($N66="","",VLOOKUP($N66,'Reference - Logistics Distance'!$C:$O,BA$4,FALSE))</f>
        <v/>
      </c>
      <c r="BB66" s="19" t="str">
        <f>IF($N66="","",VLOOKUP($N66,'Reference - Logistics Distance'!$C:$O,BB$4,FALSE))</f>
        <v/>
      </c>
      <c r="BC66" s="19" t="str">
        <f>IF($N66="","",VLOOKUP($N66,'Reference - Logistics Distance'!$C:$O,BC$4,FALSE))</f>
        <v/>
      </c>
      <c r="BD66" s="19" t="str">
        <f>IF($N66="","",VLOOKUP($N66,'Reference - Logistics Distance'!$C:$O,BD$4,FALSE))</f>
        <v/>
      </c>
      <c r="BE66" s="19" t="str">
        <f>IF($N66="","",VLOOKUP($N66,'Reference - Logistics Distance'!$C:$O,BE$4,FALSE))</f>
        <v/>
      </c>
      <c r="BF66" s="19" t="str">
        <f>IF($N66="","",VLOOKUP($N66,'Reference - Logistics Distance'!$C:$O,BF$4,FALSE))</f>
        <v/>
      </c>
      <c r="BG66" s="19" t="str">
        <f>IF($N66="","",VLOOKUP($N66,'Reference - Logistics Distance'!$C:$O,BG$4,FALSE))</f>
        <v/>
      </c>
      <c r="BH66" s="19" t="str">
        <f>IF($N66="","",VLOOKUP($N66,'Reference - Logistics Distance'!$C:$O,BH$4,FALSE))</f>
        <v/>
      </c>
      <c r="BI66" s="19" t="str">
        <f>IF($N66="","",VLOOKUP($N66,'Reference - Logistics Distance'!$C:$O,BI$4,FALSE))</f>
        <v/>
      </c>
      <c r="BJ66" s="19"/>
      <c r="BK66" s="19" t="str">
        <f>IF($N66="","",VLOOKUP($N66,'Reference - Logistics Distance'!$C:$O,BK$4,FALSE))</f>
        <v/>
      </c>
      <c r="BL66" s="19"/>
      <c r="BM66" s="19" t="str">
        <f>IF($N66="","",VLOOKUP($N66,'Reference - Logistics Distance'!$C:$O,BM$4,FALSE))</f>
        <v/>
      </c>
      <c r="BO66" s="19" t="str">
        <f t="shared" si="14"/>
        <v/>
      </c>
      <c r="BP66" s="19" t="str">
        <f t="shared" si="15"/>
        <v/>
      </c>
      <c r="BQ66" s="19" t="str">
        <f t="shared" si="16"/>
        <v/>
      </c>
      <c r="BR66" s="19" t="str">
        <f t="shared" si="17"/>
        <v/>
      </c>
      <c r="BS66" s="19" t="str">
        <f t="shared" si="18"/>
        <v/>
      </c>
      <c r="BT66" s="19" t="str">
        <f t="shared" si="19"/>
        <v/>
      </c>
      <c r="BU66" s="19" t="str">
        <f t="shared" si="20"/>
        <v/>
      </c>
      <c r="BV66" s="19" t="str">
        <f t="shared" si="21"/>
        <v/>
      </c>
      <c r="BW66" s="19"/>
      <c r="BX66" s="19" t="str">
        <f t="shared" si="22"/>
        <v/>
      </c>
      <c r="BY66" s="188"/>
      <c r="BZ66" s="19" t="str">
        <f t="shared" si="23"/>
        <v/>
      </c>
      <c r="CA66" s="19" t="str">
        <f t="shared" si="24"/>
        <v/>
      </c>
      <c r="CC66" s="201" t="str">
        <f t="shared" si="25"/>
        <v/>
      </c>
    </row>
    <row r="67" spans="4:81">
      <c r="D67" s="34"/>
      <c r="E67" s="146"/>
      <c r="F67" s="146"/>
      <c r="G67" s="151"/>
      <c r="L67" s="34"/>
      <c r="M67" s="146"/>
      <c r="N67" s="146"/>
      <c r="O67" s="151"/>
      <c r="R67" s="16" t="e">
        <f>INDEX('Dropdown menus'!$A$1:$D$6,MATCH($E67,'Dropdown menus'!$A$1:$A$6,0),$R$6)</f>
        <v>#N/A</v>
      </c>
      <c r="T67" s="19" t="str">
        <f>IF($F67="","",VLOOKUP($F67,'Reference Data - Transport fuel'!$C:$O,T$4,FALSE))</f>
        <v/>
      </c>
      <c r="U67" s="19" t="str">
        <f>IF($F67="","",VLOOKUP($F67,'Reference Data - Transport fuel'!$C:$O,U$4,FALSE))</f>
        <v/>
      </c>
      <c r="V67" s="19" t="str">
        <f>IF($F67="","",VLOOKUP($F67,'Reference Data - Transport fuel'!$C:$O,V$4,FALSE))</f>
        <v/>
      </c>
      <c r="W67" s="19" t="str">
        <f>IF($F67="","",VLOOKUP($F67,'Reference Data - Transport fuel'!$C:$O,W$4,FALSE))</f>
        <v/>
      </c>
      <c r="X67" s="19" t="str">
        <f>IF($F67="","",VLOOKUP($F67,'Reference Data - Transport fuel'!$C:$O,X$4,FALSE))</f>
        <v/>
      </c>
      <c r="Y67" s="19" t="str">
        <f>IF($F67="","",VLOOKUP($F67,'Reference Data - Transport fuel'!$C:$O,Y$4,FALSE))</f>
        <v/>
      </c>
      <c r="Z67" s="19" t="str">
        <f>IF($F67="","",VLOOKUP($F67,'Reference Data - Transport fuel'!$C:$O,Z$4,FALSE))</f>
        <v/>
      </c>
      <c r="AA67" s="19" t="str">
        <f>IF($F67="","",VLOOKUP($F67,'Reference Data - Transport fuel'!$C:$O,AA$4,FALSE))</f>
        <v/>
      </c>
      <c r="AB67" s="19" t="str">
        <f>IF($F67="","",VLOOKUP($F67,'Reference Data - Transport fuel'!$C:$O,AB$4,FALSE))</f>
        <v/>
      </c>
      <c r="AC67" s="19"/>
      <c r="AD67" s="19" t="str">
        <f>IF($F67="","",VLOOKUP($F67,'Reference Data - Transport fuel'!$C:$O,AD$4,FALSE))</f>
        <v/>
      </c>
      <c r="AE67" s="19"/>
      <c r="AF67" s="19" t="str">
        <f>IF($F67="","",VLOOKUP($F67,'Reference Data - Transport fuel'!$C:$O,AF$4,FALSE))</f>
        <v/>
      </c>
      <c r="AH67" s="19" t="str">
        <f t="shared" si="2"/>
        <v/>
      </c>
      <c r="AI67" s="19" t="str">
        <f t="shared" si="3"/>
        <v/>
      </c>
      <c r="AJ67" s="19" t="str">
        <f t="shared" si="4"/>
        <v/>
      </c>
      <c r="AK67" s="19" t="str">
        <f t="shared" si="5"/>
        <v/>
      </c>
      <c r="AL67" s="19" t="str">
        <f t="shared" si="6"/>
        <v/>
      </c>
      <c r="AM67" s="19" t="str">
        <f t="shared" si="7"/>
        <v/>
      </c>
      <c r="AN67" s="19" t="str">
        <f t="shared" si="8"/>
        <v/>
      </c>
      <c r="AO67" s="19" t="str">
        <f t="shared" si="9"/>
        <v/>
      </c>
      <c r="AP67" s="19"/>
      <c r="AQ67" s="19" t="str">
        <f t="shared" si="10"/>
        <v/>
      </c>
      <c r="AR67" s="188"/>
      <c r="AS67" s="19" t="str">
        <f t="shared" si="11"/>
        <v/>
      </c>
      <c r="AT67" s="19" t="str">
        <f t="shared" si="12"/>
        <v/>
      </c>
      <c r="AV67" s="201" t="str">
        <f t="shared" si="13"/>
        <v/>
      </c>
      <c r="AY67" s="16" t="e">
        <f>INDEX('Dropdown menus'!$A$1:$D$6,MATCH($M67,'Dropdown menus'!$A$1:$A$6,0),$AY$6)</f>
        <v>#N/A</v>
      </c>
      <c r="BA67" s="19" t="str">
        <f>IF($N67="","",VLOOKUP($N67,'Reference - Logistics Distance'!$C:$O,BA$4,FALSE))</f>
        <v/>
      </c>
      <c r="BB67" s="19" t="str">
        <f>IF($N67="","",VLOOKUP($N67,'Reference - Logistics Distance'!$C:$O,BB$4,FALSE))</f>
        <v/>
      </c>
      <c r="BC67" s="19" t="str">
        <f>IF($N67="","",VLOOKUP($N67,'Reference - Logistics Distance'!$C:$O,BC$4,FALSE))</f>
        <v/>
      </c>
      <c r="BD67" s="19" t="str">
        <f>IF($N67="","",VLOOKUP($N67,'Reference - Logistics Distance'!$C:$O,BD$4,FALSE))</f>
        <v/>
      </c>
      <c r="BE67" s="19" t="str">
        <f>IF($N67="","",VLOOKUP($N67,'Reference - Logistics Distance'!$C:$O,BE$4,FALSE))</f>
        <v/>
      </c>
      <c r="BF67" s="19" t="str">
        <f>IF($N67="","",VLOOKUP($N67,'Reference - Logistics Distance'!$C:$O,BF$4,FALSE))</f>
        <v/>
      </c>
      <c r="BG67" s="19" t="str">
        <f>IF($N67="","",VLOOKUP($N67,'Reference - Logistics Distance'!$C:$O,BG$4,FALSE))</f>
        <v/>
      </c>
      <c r="BH67" s="19" t="str">
        <f>IF($N67="","",VLOOKUP($N67,'Reference - Logistics Distance'!$C:$O,BH$4,FALSE))</f>
        <v/>
      </c>
      <c r="BI67" s="19" t="str">
        <f>IF($N67="","",VLOOKUP($N67,'Reference - Logistics Distance'!$C:$O,BI$4,FALSE))</f>
        <v/>
      </c>
      <c r="BJ67" s="19"/>
      <c r="BK67" s="19" t="str">
        <f>IF($N67="","",VLOOKUP($N67,'Reference - Logistics Distance'!$C:$O,BK$4,FALSE))</f>
        <v/>
      </c>
      <c r="BL67" s="19"/>
      <c r="BM67" s="19" t="str">
        <f>IF($N67="","",VLOOKUP($N67,'Reference - Logistics Distance'!$C:$O,BM$4,FALSE))</f>
        <v/>
      </c>
      <c r="BO67" s="19" t="str">
        <f t="shared" si="14"/>
        <v/>
      </c>
      <c r="BP67" s="19" t="str">
        <f t="shared" si="15"/>
        <v/>
      </c>
      <c r="BQ67" s="19" t="str">
        <f t="shared" si="16"/>
        <v/>
      </c>
      <c r="BR67" s="19" t="str">
        <f t="shared" si="17"/>
        <v/>
      </c>
      <c r="BS67" s="19" t="str">
        <f t="shared" si="18"/>
        <v/>
      </c>
      <c r="BT67" s="19" t="str">
        <f t="shared" si="19"/>
        <v/>
      </c>
      <c r="BU67" s="19" t="str">
        <f t="shared" si="20"/>
        <v/>
      </c>
      <c r="BV67" s="19" t="str">
        <f t="shared" si="21"/>
        <v/>
      </c>
      <c r="BW67" s="19"/>
      <c r="BX67" s="19" t="str">
        <f t="shared" si="22"/>
        <v/>
      </c>
      <c r="BY67" s="188"/>
      <c r="BZ67" s="19" t="str">
        <f t="shared" si="23"/>
        <v/>
      </c>
      <c r="CA67" s="19" t="str">
        <f t="shared" si="24"/>
        <v/>
      </c>
      <c r="CC67" s="201" t="str">
        <f t="shared" si="25"/>
        <v/>
      </c>
    </row>
    <row r="68" spans="4:81">
      <c r="D68" s="34"/>
      <c r="E68" s="146"/>
      <c r="F68" s="146"/>
      <c r="G68" s="151"/>
      <c r="L68" s="34"/>
      <c r="M68" s="146"/>
      <c r="N68" s="146"/>
      <c r="O68" s="151"/>
      <c r="R68" s="16" t="e">
        <f>INDEX('Dropdown menus'!$A$1:$D$6,MATCH($E68,'Dropdown menus'!$A$1:$A$6,0),$R$6)</f>
        <v>#N/A</v>
      </c>
      <c r="T68" s="19" t="str">
        <f>IF($F68="","",VLOOKUP($F68,'Reference Data - Transport fuel'!$C:$O,T$4,FALSE))</f>
        <v/>
      </c>
      <c r="U68" s="19" t="str">
        <f>IF($F68="","",VLOOKUP($F68,'Reference Data - Transport fuel'!$C:$O,U$4,FALSE))</f>
        <v/>
      </c>
      <c r="V68" s="19" t="str">
        <f>IF($F68="","",VLOOKUP($F68,'Reference Data - Transport fuel'!$C:$O,V$4,FALSE))</f>
        <v/>
      </c>
      <c r="W68" s="19" t="str">
        <f>IF($F68="","",VLOOKUP($F68,'Reference Data - Transport fuel'!$C:$O,W$4,FALSE))</f>
        <v/>
      </c>
      <c r="X68" s="19" t="str">
        <f>IF($F68="","",VLOOKUP($F68,'Reference Data - Transport fuel'!$C:$O,X$4,FALSE))</f>
        <v/>
      </c>
      <c r="Y68" s="19" t="str">
        <f>IF($F68="","",VLOOKUP($F68,'Reference Data - Transport fuel'!$C:$O,Y$4,FALSE))</f>
        <v/>
      </c>
      <c r="Z68" s="19" t="str">
        <f>IF($F68="","",VLOOKUP($F68,'Reference Data - Transport fuel'!$C:$O,Z$4,FALSE))</f>
        <v/>
      </c>
      <c r="AA68" s="19" t="str">
        <f>IF($F68="","",VLOOKUP($F68,'Reference Data - Transport fuel'!$C:$O,AA$4,FALSE))</f>
        <v/>
      </c>
      <c r="AB68" s="19" t="str">
        <f>IF($F68="","",VLOOKUP($F68,'Reference Data - Transport fuel'!$C:$O,AB$4,FALSE))</f>
        <v/>
      </c>
      <c r="AC68" s="19"/>
      <c r="AD68" s="19" t="str">
        <f>IF($F68="","",VLOOKUP($F68,'Reference Data - Transport fuel'!$C:$O,AD$4,FALSE))</f>
        <v/>
      </c>
      <c r="AE68" s="19"/>
      <c r="AF68" s="19" t="str">
        <f>IF($F68="","",VLOOKUP($F68,'Reference Data - Transport fuel'!$C:$O,AF$4,FALSE))</f>
        <v/>
      </c>
      <c r="AH68" s="19" t="str">
        <f t="shared" si="2"/>
        <v/>
      </c>
      <c r="AI68" s="19" t="str">
        <f t="shared" si="3"/>
        <v/>
      </c>
      <c r="AJ68" s="19" t="str">
        <f t="shared" si="4"/>
        <v/>
      </c>
      <c r="AK68" s="19" t="str">
        <f t="shared" si="5"/>
        <v/>
      </c>
      <c r="AL68" s="19" t="str">
        <f t="shared" si="6"/>
        <v/>
      </c>
      <c r="AM68" s="19" t="str">
        <f t="shared" si="7"/>
        <v/>
      </c>
      <c r="AN68" s="19" t="str">
        <f t="shared" si="8"/>
        <v/>
      </c>
      <c r="AO68" s="19" t="str">
        <f t="shared" si="9"/>
        <v/>
      </c>
      <c r="AP68" s="19"/>
      <c r="AQ68" s="19" t="str">
        <f t="shared" si="10"/>
        <v/>
      </c>
      <c r="AR68" s="188"/>
      <c r="AS68" s="19" t="str">
        <f t="shared" si="11"/>
        <v/>
      </c>
      <c r="AT68" s="19" t="str">
        <f t="shared" si="12"/>
        <v/>
      </c>
      <c r="AV68" s="201" t="str">
        <f t="shared" si="13"/>
        <v/>
      </c>
      <c r="AY68" s="16" t="e">
        <f>INDEX('Dropdown menus'!$A$1:$D$6,MATCH($M68,'Dropdown menus'!$A$1:$A$6,0),$AY$6)</f>
        <v>#N/A</v>
      </c>
      <c r="BA68" s="19" t="str">
        <f>IF($N68="","",VLOOKUP($N68,'Reference - Logistics Distance'!$C:$O,BA$4,FALSE))</f>
        <v/>
      </c>
      <c r="BB68" s="19" t="str">
        <f>IF($N68="","",VLOOKUP($N68,'Reference - Logistics Distance'!$C:$O,BB$4,FALSE))</f>
        <v/>
      </c>
      <c r="BC68" s="19" t="str">
        <f>IF($N68="","",VLOOKUP($N68,'Reference - Logistics Distance'!$C:$O,BC$4,FALSE))</f>
        <v/>
      </c>
      <c r="BD68" s="19" t="str">
        <f>IF($N68="","",VLOOKUP($N68,'Reference - Logistics Distance'!$C:$O,BD$4,FALSE))</f>
        <v/>
      </c>
      <c r="BE68" s="19" t="str">
        <f>IF($N68="","",VLOOKUP($N68,'Reference - Logistics Distance'!$C:$O,BE$4,FALSE))</f>
        <v/>
      </c>
      <c r="BF68" s="19" t="str">
        <f>IF($N68="","",VLOOKUP($N68,'Reference - Logistics Distance'!$C:$O,BF$4,FALSE))</f>
        <v/>
      </c>
      <c r="BG68" s="19" t="str">
        <f>IF($N68="","",VLOOKUP($N68,'Reference - Logistics Distance'!$C:$O,BG$4,FALSE))</f>
        <v/>
      </c>
      <c r="BH68" s="19" t="str">
        <f>IF($N68="","",VLOOKUP($N68,'Reference - Logistics Distance'!$C:$O,BH$4,FALSE))</f>
        <v/>
      </c>
      <c r="BI68" s="19" t="str">
        <f>IF($N68="","",VLOOKUP($N68,'Reference - Logistics Distance'!$C:$O,BI$4,FALSE))</f>
        <v/>
      </c>
      <c r="BJ68" s="19"/>
      <c r="BK68" s="19" t="str">
        <f>IF($N68="","",VLOOKUP($N68,'Reference - Logistics Distance'!$C:$O,BK$4,FALSE))</f>
        <v/>
      </c>
      <c r="BL68" s="19"/>
      <c r="BM68" s="19" t="str">
        <f>IF($N68="","",VLOOKUP($N68,'Reference - Logistics Distance'!$C:$O,BM$4,FALSE))</f>
        <v/>
      </c>
      <c r="BO68" s="19" t="str">
        <f t="shared" si="14"/>
        <v/>
      </c>
      <c r="BP68" s="19" t="str">
        <f t="shared" si="15"/>
        <v/>
      </c>
      <c r="BQ68" s="19" t="str">
        <f t="shared" si="16"/>
        <v/>
      </c>
      <c r="BR68" s="19" t="str">
        <f t="shared" si="17"/>
        <v/>
      </c>
      <c r="BS68" s="19" t="str">
        <f t="shared" si="18"/>
        <v/>
      </c>
      <c r="BT68" s="19" t="str">
        <f t="shared" si="19"/>
        <v/>
      </c>
      <c r="BU68" s="19" t="str">
        <f t="shared" si="20"/>
        <v/>
      </c>
      <c r="BV68" s="19" t="str">
        <f t="shared" si="21"/>
        <v/>
      </c>
      <c r="BW68" s="19"/>
      <c r="BX68" s="19" t="str">
        <f t="shared" si="22"/>
        <v/>
      </c>
      <c r="BY68" s="188"/>
      <c r="BZ68" s="19" t="str">
        <f t="shared" si="23"/>
        <v/>
      </c>
      <c r="CA68" s="19" t="str">
        <f t="shared" si="24"/>
        <v/>
      </c>
      <c r="CC68" s="201" t="str">
        <f t="shared" si="25"/>
        <v/>
      </c>
    </row>
    <row r="69" spans="4:81">
      <c r="D69" s="34"/>
      <c r="E69" s="146"/>
      <c r="F69" s="146"/>
      <c r="G69" s="151"/>
      <c r="L69" s="34"/>
      <c r="M69" s="146"/>
      <c r="N69" s="146"/>
      <c r="O69" s="151"/>
      <c r="R69" s="16" t="e">
        <f>INDEX('Dropdown menus'!$A$1:$D$6,MATCH($E69,'Dropdown menus'!$A$1:$A$6,0),$R$6)</f>
        <v>#N/A</v>
      </c>
      <c r="T69" s="19" t="str">
        <f>IF($F69="","",VLOOKUP($F69,'Reference Data - Transport fuel'!$C:$O,T$4,FALSE))</f>
        <v/>
      </c>
      <c r="U69" s="19" t="str">
        <f>IF($F69="","",VLOOKUP($F69,'Reference Data - Transport fuel'!$C:$O,U$4,FALSE))</f>
        <v/>
      </c>
      <c r="V69" s="19" t="str">
        <f>IF($F69="","",VLOOKUP($F69,'Reference Data - Transport fuel'!$C:$O,V$4,FALSE))</f>
        <v/>
      </c>
      <c r="W69" s="19" t="str">
        <f>IF($F69="","",VLOOKUP($F69,'Reference Data - Transport fuel'!$C:$O,W$4,FALSE))</f>
        <v/>
      </c>
      <c r="X69" s="19" t="str">
        <f>IF($F69="","",VLOOKUP($F69,'Reference Data - Transport fuel'!$C:$O,X$4,FALSE))</f>
        <v/>
      </c>
      <c r="Y69" s="19" t="str">
        <f>IF($F69="","",VLOOKUP($F69,'Reference Data - Transport fuel'!$C:$O,Y$4,FALSE))</f>
        <v/>
      </c>
      <c r="Z69" s="19" t="str">
        <f>IF($F69="","",VLOOKUP($F69,'Reference Data - Transport fuel'!$C:$O,Z$4,FALSE))</f>
        <v/>
      </c>
      <c r="AA69" s="19" t="str">
        <f>IF($F69="","",VLOOKUP($F69,'Reference Data - Transport fuel'!$C:$O,AA$4,FALSE))</f>
        <v/>
      </c>
      <c r="AB69" s="19" t="str">
        <f>IF($F69="","",VLOOKUP($F69,'Reference Data - Transport fuel'!$C:$O,AB$4,FALSE))</f>
        <v/>
      </c>
      <c r="AC69" s="19"/>
      <c r="AD69" s="19" t="str">
        <f>IF($F69="","",VLOOKUP($F69,'Reference Data - Transport fuel'!$C:$O,AD$4,FALSE))</f>
        <v/>
      </c>
      <c r="AE69" s="19"/>
      <c r="AF69" s="19" t="str">
        <f>IF($F69="","",VLOOKUP($F69,'Reference Data - Transport fuel'!$C:$O,AF$4,FALSE))</f>
        <v/>
      </c>
      <c r="AH69" s="19" t="str">
        <f t="shared" si="2"/>
        <v/>
      </c>
      <c r="AI69" s="19" t="str">
        <f t="shared" si="3"/>
        <v/>
      </c>
      <c r="AJ69" s="19" t="str">
        <f t="shared" si="4"/>
        <v/>
      </c>
      <c r="AK69" s="19" t="str">
        <f t="shared" si="5"/>
        <v/>
      </c>
      <c r="AL69" s="19" t="str">
        <f t="shared" si="6"/>
        <v/>
      </c>
      <c r="AM69" s="19" t="str">
        <f t="shared" si="7"/>
        <v/>
      </c>
      <c r="AN69" s="19" t="str">
        <f t="shared" si="8"/>
        <v/>
      </c>
      <c r="AO69" s="19" t="str">
        <f t="shared" si="9"/>
        <v/>
      </c>
      <c r="AP69" s="19"/>
      <c r="AQ69" s="19" t="str">
        <f t="shared" si="10"/>
        <v/>
      </c>
      <c r="AR69" s="188"/>
      <c r="AS69" s="19" t="str">
        <f t="shared" si="11"/>
        <v/>
      </c>
      <c r="AT69" s="19" t="str">
        <f t="shared" si="12"/>
        <v/>
      </c>
      <c r="AV69" s="201" t="str">
        <f t="shared" si="13"/>
        <v/>
      </c>
      <c r="AY69" s="16" t="e">
        <f>INDEX('Dropdown menus'!$A$1:$D$6,MATCH($M69,'Dropdown menus'!$A$1:$A$6,0),$AY$6)</f>
        <v>#N/A</v>
      </c>
      <c r="BA69" s="19" t="str">
        <f>IF($N69="","",VLOOKUP($N69,'Reference - Logistics Distance'!$C:$O,BA$4,FALSE))</f>
        <v/>
      </c>
      <c r="BB69" s="19" t="str">
        <f>IF($N69="","",VLOOKUP($N69,'Reference - Logistics Distance'!$C:$O,BB$4,FALSE))</f>
        <v/>
      </c>
      <c r="BC69" s="19" t="str">
        <f>IF($N69="","",VLOOKUP($N69,'Reference - Logistics Distance'!$C:$O,BC$4,FALSE))</f>
        <v/>
      </c>
      <c r="BD69" s="19" t="str">
        <f>IF($N69="","",VLOOKUP($N69,'Reference - Logistics Distance'!$C:$O,BD$4,FALSE))</f>
        <v/>
      </c>
      <c r="BE69" s="19" t="str">
        <f>IF($N69="","",VLOOKUP($N69,'Reference - Logistics Distance'!$C:$O,BE$4,FALSE))</f>
        <v/>
      </c>
      <c r="BF69" s="19" t="str">
        <f>IF($N69="","",VLOOKUP($N69,'Reference - Logistics Distance'!$C:$O,BF$4,FALSE))</f>
        <v/>
      </c>
      <c r="BG69" s="19" t="str">
        <f>IF($N69="","",VLOOKUP($N69,'Reference - Logistics Distance'!$C:$O,BG$4,FALSE))</f>
        <v/>
      </c>
      <c r="BH69" s="19" t="str">
        <f>IF($N69="","",VLOOKUP($N69,'Reference - Logistics Distance'!$C:$O,BH$4,FALSE))</f>
        <v/>
      </c>
      <c r="BI69" s="19" t="str">
        <f>IF($N69="","",VLOOKUP($N69,'Reference - Logistics Distance'!$C:$O,BI$4,FALSE))</f>
        <v/>
      </c>
      <c r="BJ69" s="19"/>
      <c r="BK69" s="19" t="str">
        <f>IF($N69="","",VLOOKUP($N69,'Reference - Logistics Distance'!$C:$O,BK$4,FALSE))</f>
        <v/>
      </c>
      <c r="BL69" s="19"/>
      <c r="BM69" s="19" t="str">
        <f>IF($N69="","",VLOOKUP($N69,'Reference - Logistics Distance'!$C:$O,BM$4,FALSE))</f>
        <v/>
      </c>
      <c r="BO69" s="19" t="str">
        <f t="shared" si="14"/>
        <v/>
      </c>
      <c r="BP69" s="19" t="str">
        <f t="shared" si="15"/>
        <v/>
      </c>
      <c r="BQ69" s="19" t="str">
        <f t="shared" si="16"/>
        <v/>
      </c>
      <c r="BR69" s="19" t="str">
        <f t="shared" si="17"/>
        <v/>
      </c>
      <c r="BS69" s="19" t="str">
        <f t="shared" si="18"/>
        <v/>
      </c>
      <c r="BT69" s="19" t="str">
        <f t="shared" si="19"/>
        <v/>
      </c>
      <c r="BU69" s="19" t="str">
        <f t="shared" si="20"/>
        <v/>
      </c>
      <c r="BV69" s="19" t="str">
        <f t="shared" si="21"/>
        <v/>
      </c>
      <c r="BW69" s="19"/>
      <c r="BX69" s="19" t="str">
        <f t="shared" si="22"/>
        <v/>
      </c>
      <c r="BY69" s="188"/>
      <c r="BZ69" s="19" t="str">
        <f t="shared" si="23"/>
        <v/>
      </c>
      <c r="CA69" s="19" t="str">
        <f t="shared" si="24"/>
        <v/>
      </c>
      <c r="CC69" s="201" t="str">
        <f t="shared" si="25"/>
        <v/>
      </c>
    </row>
    <row r="70" spans="4:81">
      <c r="D70" s="34"/>
      <c r="E70" s="146"/>
      <c r="F70" s="146"/>
      <c r="G70" s="151"/>
      <c r="L70" s="34"/>
      <c r="M70" s="146"/>
      <c r="N70" s="146"/>
      <c r="O70" s="151"/>
      <c r="R70" s="16" t="e">
        <f>INDEX('Dropdown menus'!$A$1:$D$6,MATCH($E70,'Dropdown menus'!$A$1:$A$6,0),$R$6)</f>
        <v>#N/A</v>
      </c>
      <c r="T70" s="19" t="str">
        <f>IF($F70="","",VLOOKUP($F70,'Reference Data - Transport fuel'!$C:$O,T$4,FALSE))</f>
        <v/>
      </c>
      <c r="U70" s="19" t="str">
        <f>IF($F70="","",VLOOKUP($F70,'Reference Data - Transport fuel'!$C:$O,U$4,FALSE))</f>
        <v/>
      </c>
      <c r="V70" s="19" t="str">
        <f>IF($F70="","",VLOOKUP($F70,'Reference Data - Transport fuel'!$C:$O,V$4,FALSE))</f>
        <v/>
      </c>
      <c r="W70" s="19" t="str">
        <f>IF($F70="","",VLOOKUP($F70,'Reference Data - Transport fuel'!$C:$O,W$4,FALSE))</f>
        <v/>
      </c>
      <c r="X70" s="19" t="str">
        <f>IF($F70="","",VLOOKUP($F70,'Reference Data - Transport fuel'!$C:$O,X$4,FALSE))</f>
        <v/>
      </c>
      <c r="Y70" s="19" t="str">
        <f>IF($F70="","",VLOOKUP($F70,'Reference Data - Transport fuel'!$C:$O,Y$4,FALSE))</f>
        <v/>
      </c>
      <c r="Z70" s="19" t="str">
        <f>IF($F70="","",VLOOKUP($F70,'Reference Data - Transport fuel'!$C:$O,Z$4,FALSE))</f>
        <v/>
      </c>
      <c r="AA70" s="19" t="str">
        <f>IF($F70="","",VLOOKUP($F70,'Reference Data - Transport fuel'!$C:$O,AA$4,FALSE))</f>
        <v/>
      </c>
      <c r="AB70" s="19" t="str">
        <f>IF($F70="","",VLOOKUP($F70,'Reference Data - Transport fuel'!$C:$O,AB$4,FALSE))</f>
        <v/>
      </c>
      <c r="AC70" s="19"/>
      <c r="AD70" s="19" t="str">
        <f>IF($F70="","",VLOOKUP($F70,'Reference Data - Transport fuel'!$C:$O,AD$4,FALSE))</f>
        <v/>
      </c>
      <c r="AE70" s="19"/>
      <c r="AF70" s="19" t="str">
        <f>IF($F70="","",VLOOKUP($F70,'Reference Data - Transport fuel'!$C:$O,AF$4,FALSE))</f>
        <v/>
      </c>
      <c r="AH70" s="19" t="str">
        <f t="shared" si="2"/>
        <v/>
      </c>
      <c r="AI70" s="19" t="str">
        <f t="shared" si="3"/>
        <v/>
      </c>
      <c r="AJ70" s="19" t="str">
        <f t="shared" si="4"/>
        <v/>
      </c>
      <c r="AK70" s="19" t="str">
        <f t="shared" si="5"/>
        <v/>
      </c>
      <c r="AL70" s="19" t="str">
        <f t="shared" si="6"/>
        <v/>
      </c>
      <c r="AM70" s="19" t="str">
        <f t="shared" si="7"/>
        <v/>
      </c>
      <c r="AN70" s="19" t="str">
        <f t="shared" si="8"/>
        <v/>
      </c>
      <c r="AO70" s="19" t="str">
        <f t="shared" si="9"/>
        <v/>
      </c>
      <c r="AP70" s="19"/>
      <c r="AQ70" s="19" t="str">
        <f t="shared" si="10"/>
        <v/>
      </c>
      <c r="AR70" s="188"/>
      <c r="AS70" s="19" t="str">
        <f t="shared" si="11"/>
        <v/>
      </c>
      <c r="AT70" s="19" t="str">
        <f t="shared" si="12"/>
        <v/>
      </c>
      <c r="AV70" s="201" t="str">
        <f t="shared" si="13"/>
        <v/>
      </c>
      <c r="AY70" s="16" t="e">
        <f>INDEX('Dropdown menus'!$A$1:$D$6,MATCH($M70,'Dropdown menus'!$A$1:$A$6,0),$AY$6)</f>
        <v>#N/A</v>
      </c>
      <c r="BA70" s="19" t="str">
        <f>IF($N70="","",VLOOKUP($N70,'Reference - Logistics Distance'!$C:$O,BA$4,FALSE))</f>
        <v/>
      </c>
      <c r="BB70" s="19" t="str">
        <f>IF($N70="","",VLOOKUP($N70,'Reference - Logistics Distance'!$C:$O,BB$4,FALSE))</f>
        <v/>
      </c>
      <c r="BC70" s="19" t="str">
        <f>IF($N70="","",VLOOKUP($N70,'Reference - Logistics Distance'!$C:$O,BC$4,FALSE))</f>
        <v/>
      </c>
      <c r="BD70" s="19" t="str">
        <f>IF($N70="","",VLOOKUP($N70,'Reference - Logistics Distance'!$C:$O,BD$4,FALSE))</f>
        <v/>
      </c>
      <c r="BE70" s="19" t="str">
        <f>IF($N70="","",VLOOKUP($N70,'Reference - Logistics Distance'!$C:$O,BE$4,FALSE))</f>
        <v/>
      </c>
      <c r="BF70" s="19" t="str">
        <f>IF($N70="","",VLOOKUP($N70,'Reference - Logistics Distance'!$C:$O,BF$4,FALSE))</f>
        <v/>
      </c>
      <c r="BG70" s="19" t="str">
        <f>IF($N70="","",VLOOKUP($N70,'Reference - Logistics Distance'!$C:$O,BG$4,FALSE))</f>
        <v/>
      </c>
      <c r="BH70" s="19" t="str">
        <f>IF($N70="","",VLOOKUP($N70,'Reference - Logistics Distance'!$C:$O,BH$4,FALSE))</f>
        <v/>
      </c>
      <c r="BI70" s="19" t="str">
        <f>IF($N70="","",VLOOKUP($N70,'Reference - Logistics Distance'!$C:$O,BI$4,FALSE))</f>
        <v/>
      </c>
      <c r="BJ70" s="19"/>
      <c r="BK70" s="19" t="str">
        <f>IF($N70="","",VLOOKUP($N70,'Reference - Logistics Distance'!$C:$O,BK$4,FALSE))</f>
        <v/>
      </c>
      <c r="BL70" s="19"/>
      <c r="BM70" s="19" t="str">
        <f>IF($N70="","",VLOOKUP($N70,'Reference - Logistics Distance'!$C:$O,BM$4,FALSE))</f>
        <v/>
      </c>
      <c r="BO70" s="19" t="str">
        <f t="shared" si="14"/>
        <v/>
      </c>
      <c r="BP70" s="19" t="str">
        <f t="shared" si="15"/>
        <v/>
      </c>
      <c r="BQ70" s="19" t="str">
        <f t="shared" si="16"/>
        <v/>
      </c>
      <c r="BR70" s="19" t="str">
        <f t="shared" si="17"/>
        <v/>
      </c>
      <c r="BS70" s="19" t="str">
        <f t="shared" si="18"/>
        <v/>
      </c>
      <c r="BT70" s="19" t="str">
        <f t="shared" si="19"/>
        <v/>
      </c>
      <c r="BU70" s="19" t="str">
        <f t="shared" si="20"/>
        <v/>
      </c>
      <c r="BV70" s="19" t="str">
        <f t="shared" si="21"/>
        <v/>
      </c>
      <c r="BW70" s="19"/>
      <c r="BX70" s="19" t="str">
        <f t="shared" si="22"/>
        <v/>
      </c>
      <c r="BY70" s="188"/>
      <c r="BZ70" s="19" t="str">
        <f t="shared" si="23"/>
        <v/>
      </c>
      <c r="CA70" s="19" t="str">
        <f t="shared" si="24"/>
        <v/>
      </c>
      <c r="CC70" s="201" t="str">
        <f t="shared" si="25"/>
        <v/>
      </c>
    </row>
    <row r="71" spans="4:81">
      <c r="D71" s="34"/>
      <c r="E71" s="146"/>
      <c r="F71" s="146"/>
      <c r="G71" s="151"/>
      <c r="L71" s="34"/>
      <c r="M71" s="146"/>
      <c r="N71" s="146"/>
      <c r="O71" s="151"/>
      <c r="R71" s="16" t="e">
        <f>INDEX('Dropdown menus'!$A$1:$D$6,MATCH($E71,'Dropdown menus'!$A$1:$A$6,0),$R$6)</f>
        <v>#N/A</v>
      </c>
      <c r="T71" s="19" t="str">
        <f>IF($F71="","",VLOOKUP($F71,'Reference Data - Transport fuel'!$C:$O,T$4,FALSE))</f>
        <v/>
      </c>
      <c r="U71" s="19" t="str">
        <f>IF($F71="","",VLOOKUP($F71,'Reference Data - Transport fuel'!$C:$O,U$4,FALSE))</f>
        <v/>
      </c>
      <c r="V71" s="19" t="str">
        <f>IF($F71="","",VLOOKUP($F71,'Reference Data - Transport fuel'!$C:$O,V$4,FALSE))</f>
        <v/>
      </c>
      <c r="W71" s="19" t="str">
        <f>IF($F71="","",VLOOKUP($F71,'Reference Data - Transport fuel'!$C:$O,W$4,FALSE))</f>
        <v/>
      </c>
      <c r="X71" s="19" t="str">
        <f>IF($F71="","",VLOOKUP($F71,'Reference Data - Transport fuel'!$C:$O,X$4,FALSE))</f>
        <v/>
      </c>
      <c r="Y71" s="19" t="str">
        <f>IF($F71="","",VLOOKUP($F71,'Reference Data - Transport fuel'!$C:$O,Y$4,FALSE))</f>
        <v/>
      </c>
      <c r="Z71" s="19" t="str">
        <f>IF($F71="","",VLOOKUP($F71,'Reference Data - Transport fuel'!$C:$O,Z$4,FALSE))</f>
        <v/>
      </c>
      <c r="AA71" s="19" t="str">
        <f>IF($F71="","",VLOOKUP($F71,'Reference Data - Transport fuel'!$C:$O,AA$4,FALSE))</f>
        <v/>
      </c>
      <c r="AB71" s="19" t="str">
        <f>IF($F71="","",VLOOKUP($F71,'Reference Data - Transport fuel'!$C:$O,AB$4,FALSE))</f>
        <v/>
      </c>
      <c r="AC71" s="19"/>
      <c r="AD71" s="19" t="str">
        <f>IF($F71="","",VLOOKUP($F71,'Reference Data - Transport fuel'!$C:$O,AD$4,FALSE))</f>
        <v/>
      </c>
      <c r="AE71" s="19"/>
      <c r="AF71" s="19" t="str">
        <f>IF($F71="","",VLOOKUP($F71,'Reference Data - Transport fuel'!$C:$O,AF$4,FALSE))</f>
        <v/>
      </c>
      <c r="AH71" s="19" t="str">
        <f t="shared" si="2"/>
        <v/>
      </c>
      <c r="AI71" s="19" t="str">
        <f t="shared" si="3"/>
        <v/>
      </c>
      <c r="AJ71" s="19" t="str">
        <f t="shared" si="4"/>
        <v/>
      </c>
      <c r="AK71" s="19" t="str">
        <f t="shared" si="5"/>
        <v/>
      </c>
      <c r="AL71" s="19" t="str">
        <f t="shared" si="6"/>
        <v/>
      </c>
      <c r="AM71" s="19" t="str">
        <f t="shared" si="7"/>
        <v/>
      </c>
      <c r="AN71" s="19" t="str">
        <f t="shared" si="8"/>
        <v/>
      </c>
      <c r="AO71" s="19" t="str">
        <f t="shared" si="9"/>
        <v/>
      </c>
      <c r="AP71" s="19"/>
      <c r="AQ71" s="19" t="str">
        <f t="shared" si="10"/>
        <v/>
      </c>
      <c r="AR71" s="188"/>
      <c r="AS71" s="19" t="str">
        <f t="shared" si="11"/>
        <v/>
      </c>
      <c r="AT71" s="19" t="str">
        <f t="shared" si="12"/>
        <v/>
      </c>
      <c r="AV71" s="201" t="str">
        <f t="shared" si="13"/>
        <v/>
      </c>
      <c r="AY71" s="16" t="e">
        <f>INDEX('Dropdown menus'!$A$1:$D$6,MATCH($M71,'Dropdown menus'!$A$1:$A$6,0),$AY$6)</f>
        <v>#N/A</v>
      </c>
      <c r="BA71" s="19" t="str">
        <f>IF($N71="","",VLOOKUP($N71,'Reference - Logistics Distance'!$C:$O,BA$4,FALSE))</f>
        <v/>
      </c>
      <c r="BB71" s="19" t="str">
        <f>IF($N71="","",VLOOKUP($N71,'Reference - Logistics Distance'!$C:$O,BB$4,FALSE))</f>
        <v/>
      </c>
      <c r="BC71" s="19" t="str">
        <f>IF($N71="","",VLOOKUP($N71,'Reference - Logistics Distance'!$C:$O,BC$4,FALSE))</f>
        <v/>
      </c>
      <c r="BD71" s="19" t="str">
        <f>IF($N71="","",VLOOKUP($N71,'Reference - Logistics Distance'!$C:$O,BD$4,FALSE))</f>
        <v/>
      </c>
      <c r="BE71" s="19" t="str">
        <f>IF($N71="","",VLOOKUP($N71,'Reference - Logistics Distance'!$C:$O,BE$4,FALSE))</f>
        <v/>
      </c>
      <c r="BF71" s="19" t="str">
        <f>IF($N71="","",VLOOKUP($N71,'Reference - Logistics Distance'!$C:$O,BF$4,FALSE))</f>
        <v/>
      </c>
      <c r="BG71" s="19" t="str">
        <f>IF($N71="","",VLOOKUP($N71,'Reference - Logistics Distance'!$C:$O,BG$4,FALSE))</f>
        <v/>
      </c>
      <c r="BH71" s="19" t="str">
        <f>IF($N71="","",VLOOKUP($N71,'Reference - Logistics Distance'!$C:$O,BH$4,FALSE))</f>
        <v/>
      </c>
      <c r="BI71" s="19" t="str">
        <f>IF($N71="","",VLOOKUP($N71,'Reference - Logistics Distance'!$C:$O,BI$4,FALSE))</f>
        <v/>
      </c>
      <c r="BJ71" s="19"/>
      <c r="BK71" s="19" t="str">
        <f>IF($N71="","",VLOOKUP($N71,'Reference - Logistics Distance'!$C:$O,BK$4,FALSE))</f>
        <v/>
      </c>
      <c r="BL71" s="19"/>
      <c r="BM71" s="19" t="str">
        <f>IF($N71="","",VLOOKUP($N71,'Reference - Logistics Distance'!$C:$O,BM$4,FALSE))</f>
        <v/>
      </c>
      <c r="BO71" s="19" t="str">
        <f t="shared" si="14"/>
        <v/>
      </c>
      <c r="BP71" s="19" t="str">
        <f t="shared" si="15"/>
        <v/>
      </c>
      <c r="BQ71" s="19" t="str">
        <f t="shared" si="16"/>
        <v/>
      </c>
      <c r="BR71" s="19" t="str">
        <f t="shared" si="17"/>
        <v/>
      </c>
      <c r="BS71" s="19" t="str">
        <f t="shared" si="18"/>
        <v/>
      </c>
      <c r="BT71" s="19" t="str">
        <f t="shared" si="19"/>
        <v/>
      </c>
      <c r="BU71" s="19" t="str">
        <f t="shared" si="20"/>
        <v/>
      </c>
      <c r="BV71" s="19" t="str">
        <f t="shared" si="21"/>
        <v/>
      </c>
      <c r="BW71" s="19"/>
      <c r="BX71" s="19" t="str">
        <f t="shared" si="22"/>
        <v/>
      </c>
      <c r="BY71" s="188"/>
      <c r="BZ71" s="19" t="str">
        <f t="shared" si="23"/>
        <v/>
      </c>
      <c r="CA71" s="19" t="str">
        <f t="shared" si="24"/>
        <v/>
      </c>
      <c r="CC71" s="201" t="str">
        <f t="shared" si="25"/>
        <v/>
      </c>
    </row>
    <row r="72" spans="4:81">
      <c r="D72" s="34"/>
      <c r="E72" s="146"/>
      <c r="F72" s="146"/>
      <c r="G72" s="151"/>
      <c r="L72" s="34"/>
      <c r="M72" s="146"/>
      <c r="N72" s="146"/>
      <c r="O72" s="151"/>
      <c r="R72" s="16" t="e">
        <f>INDEX('Dropdown menus'!$A$1:$D$6,MATCH($E72,'Dropdown menus'!$A$1:$A$6,0),$R$6)</f>
        <v>#N/A</v>
      </c>
      <c r="T72" s="19" t="str">
        <f>IF($F72="","",VLOOKUP($F72,'Reference Data - Transport fuel'!$C:$O,T$4,FALSE))</f>
        <v/>
      </c>
      <c r="U72" s="19" t="str">
        <f>IF($F72="","",VLOOKUP($F72,'Reference Data - Transport fuel'!$C:$O,U$4,FALSE))</f>
        <v/>
      </c>
      <c r="V72" s="19" t="str">
        <f>IF($F72="","",VLOOKUP($F72,'Reference Data - Transport fuel'!$C:$O,V$4,FALSE))</f>
        <v/>
      </c>
      <c r="W72" s="19" t="str">
        <f>IF($F72="","",VLOOKUP($F72,'Reference Data - Transport fuel'!$C:$O,W$4,FALSE))</f>
        <v/>
      </c>
      <c r="X72" s="19" t="str">
        <f>IF($F72="","",VLOOKUP($F72,'Reference Data - Transport fuel'!$C:$O,X$4,FALSE))</f>
        <v/>
      </c>
      <c r="Y72" s="19" t="str">
        <f>IF($F72="","",VLOOKUP($F72,'Reference Data - Transport fuel'!$C:$O,Y$4,FALSE))</f>
        <v/>
      </c>
      <c r="Z72" s="19" t="str">
        <f>IF($F72="","",VLOOKUP($F72,'Reference Data - Transport fuel'!$C:$O,Z$4,FALSE))</f>
        <v/>
      </c>
      <c r="AA72" s="19" t="str">
        <f>IF($F72="","",VLOOKUP($F72,'Reference Data - Transport fuel'!$C:$O,AA$4,FALSE))</f>
        <v/>
      </c>
      <c r="AB72" s="19" t="str">
        <f>IF($F72="","",VLOOKUP($F72,'Reference Data - Transport fuel'!$C:$O,AB$4,FALSE))</f>
        <v/>
      </c>
      <c r="AC72" s="19"/>
      <c r="AD72" s="19" t="str">
        <f>IF($F72="","",VLOOKUP($F72,'Reference Data - Transport fuel'!$C:$O,AD$4,FALSE))</f>
        <v/>
      </c>
      <c r="AE72" s="19"/>
      <c r="AF72" s="19" t="str">
        <f>IF($F72="","",VLOOKUP($F72,'Reference Data - Transport fuel'!$C:$O,AF$4,FALSE))</f>
        <v/>
      </c>
      <c r="AH72" s="19" t="str">
        <f t="shared" ref="AH72:AH106" si="26">IF($F72="","",IF($R72=1,(T72*$G72)-AQ72,""))</f>
        <v/>
      </c>
      <c r="AI72" s="19" t="str">
        <f t="shared" ref="AI72:AI106" si="27">IF($F72="","",IF($R72=1,IF(AD72="Yes",0,U72*$G72),""))</f>
        <v/>
      </c>
      <c r="AJ72" s="19" t="str">
        <f t="shared" ref="AJ72:AJ106" si="28">IF($F72="","",IF($R72=1,V72*$G72,""))</f>
        <v/>
      </c>
      <c r="AK72" s="19" t="str">
        <f t="shared" ref="AK72:AK106" si="29">IF($F72="","",IF($R72=1,W72*$G72,""))</f>
        <v/>
      </c>
      <c r="AL72" s="19" t="str">
        <f t="shared" ref="AL72:AL106" si="30">IF($F72="","",IF($R72=1,X72*$G72,""))</f>
        <v/>
      </c>
      <c r="AM72" s="19" t="str">
        <f t="shared" ref="AM72:AM106" si="31">IF($F72="","",IF($R72=1,Y72*$G72,""))</f>
        <v/>
      </c>
      <c r="AN72" s="19" t="str">
        <f t="shared" ref="AN72:AN106" si="32">IF($F72="","",IF($R72=1,Z72*$G72,""))</f>
        <v/>
      </c>
      <c r="AO72" s="19" t="str">
        <f t="shared" ref="AO72:AO106" si="33">IF($F72="","",IF($R72=1,AA72*$G72,""))</f>
        <v/>
      </c>
      <c r="AP72" s="19"/>
      <c r="AQ72" s="19" t="str">
        <f t="shared" ref="AQ72:AQ106" si="34">IF($F72="","",IF($R72=1,IF(AD72="Yes",G72*U72,0),""))</f>
        <v/>
      </c>
      <c r="AR72" s="188"/>
      <c r="AS72" s="19" t="str">
        <f t="shared" ref="AS72:AS106" si="35">IF($F72="","",$G72*AB72)</f>
        <v/>
      </c>
      <c r="AT72" s="19" t="str">
        <f t="shared" ref="AT72:AT106" si="36">IF($F72="","",IF($R72=3,$G72*T72,""))</f>
        <v/>
      </c>
      <c r="AV72" s="201" t="str">
        <f t="shared" ref="AV72:AV106" si="37">IF($F72="","",IF($R72=1,G72*AF72,""))</f>
        <v/>
      </c>
      <c r="AY72" s="16" t="e">
        <f>INDEX('Dropdown menus'!$A$1:$D$6,MATCH($M72,'Dropdown menus'!$A$1:$A$6,0),$AY$6)</f>
        <v>#N/A</v>
      </c>
      <c r="BA72" s="19" t="str">
        <f>IF($N72="","",VLOOKUP($N72,'Reference - Logistics Distance'!$C:$O,BA$4,FALSE))</f>
        <v/>
      </c>
      <c r="BB72" s="19" t="str">
        <f>IF($N72="","",VLOOKUP($N72,'Reference - Logistics Distance'!$C:$O,BB$4,FALSE))</f>
        <v/>
      </c>
      <c r="BC72" s="19" t="str">
        <f>IF($N72="","",VLOOKUP($N72,'Reference - Logistics Distance'!$C:$O,BC$4,FALSE))</f>
        <v/>
      </c>
      <c r="BD72" s="19" t="str">
        <f>IF($N72="","",VLOOKUP($N72,'Reference - Logistics Distance'!$C:$O,BD$4,FALSE))</f>
        <v/>
      </c>
      <c r="BE72" s="19" t="str">
        <f>IF($N72="","",VLOOKUP($N72,'Reference - Logistics Distance'!$C:$O,BE$4,FALSE))</f>
        <v/>
      </c>
      <c r="BF72" s="19" t="str">
        <f>IF($N72="","",VLOOKUP($N72,'Reference - Logistics Distance'!$C:$O,BF$4,FALSE))</f>
        <v/>
      </c>
      <c r="BG72" s="19" t="str">
        <f>IF($N72="","",VLOOKUP($N72,'Reference - Logistics Distance'!$C:$O,BG$4,FALSE))</f>
        <v/>
      </c>
      <c r="BH72" s="19" t="str">
        <f>IF($N72="","",VLOOKUP($N72,'Reference - Logistics Distance'!$C:$O,BH$4,FALSE))</f>
        <v/>
      </c>
      <c r="BI72" s="19" t="str">
        <f>IF($N72="","",VLOOKUP($N72,'Reference - Logistics Distance'!$C:$O,BI$4,FALSE))</f>
        <v/>
      </c>
      <c r="BJ72" s="19"/>
      <c r="BK72" s="19" t="str">
        <f>IF($N72="","",VLOOKUP($N72,'Reference - Logistics Distance'!$C:$O,BK$4,FALSE))</f>
        <v/>
      </c>
      <c r="BL72" s="19"/>
      <c r="BM72" s="19" t="str">
        <f>IF($N72="","",VLOOKUP($N72,'Reference - Logistics Distance'!$C:$O,BM$4,FALSE))</f>
        <v/>
      </c>
      <c r="BO72" s="19" t="str">
        <f t="shared" ref="BO72:BO106" si="38">IF($N72="","",IF($AY72=1,(BA72*$O72)-BX72,""))</f>
        <v/>
      </c>
      <c r="BP72" s="19" t="str">
        <f t="shared" ref="BP72:BP106" si="39">IF($N72="","",IF($AY72=1,IF(BK72="Yes",0,BB72*$O72),""))</f>
        <v/>
      </c>
      <c r="BQ72" s="19" t="str">
        <f t="shared" ref="BQ72:BQ106" si="40">IF($N72="","",IF($AY72=1,BC72*$O72,""))</f>
        <v/>
      </c>
      <c r="BR72" s="19" t="str">
        <f t="shared" ref="BR72:BR106" si="41">IF($N72="","",IF($AY72=1,BD72*$O72,""))</f>
        <v/>
      </c>
      <c r="BS72" s="19" t="str">
        <f t="shared" ref="BS72:BS106" si="42">IF($N72="","",IF($AY72=1,BE72*$O72,""))</f>
        <v/>
      </c>
      <c r="BT72" s="19" t="str">
        <f t="shared" ref="BT72:BT106" si="43">IF($N72="","",IF($AY72=1,BF72*$O72,""))</f>
        <v/>
      </c>
      <c r="BU72" s="19" t="str">
        <f t="shared" ref="BU72:BU106" si="44">IF($N72="","",IF($AY72=1,BG72*$O72,""))</f>
        <v/>
      </c>
      <c r="BV72" s="19" t="str">
        <f t="shared" ref="BV72:BV106" si="45">IF($N72="","",IF($AY72=1,BH72*$O72,""))</f>
        <v/>
      </c>
      <c r="BW72" s="19"/>
      <c r="BX72" s="19" t="str">
        <f t="shared" ref="BX72:BX106" si="46">IF($N72="","",IF($AY72=1,IF(BK72="Yes",O72*BB72,0),""))</f>
        <v/>
      </c>
      <c r="BY72" s="188"/>
      <c r="BZ72" s="19" t="str">
        <f t="shared" ref="BZ72:BZ106" si="47">IF($N72="","",$O72*BI72)</f>
        <v/>
      </c>
      <c r="CA72" s="19" t="str">
        <f t="shared" ref="CA72:CA106" si="48">IF($N72="","",IF($AY72=3,BA72*$O72,""))</f>
        <v/>
      </c>
      <c r="CC72" s="201" t="str">
        <f t="shared" ref="CC72:CC106" si="49">IF($N72="","",IF($AY72=1,$O72*BM72,""))</f>
        <v/>
      </c>
    </row>
    <row r="73" spans="4:81">
      <c r="D73" s="34"/>
      <c r="E73" s="146"/>
      <c r="F73" s="146"/>
      <c r="G73" s="151"/>
      <c r="L73" s="34"/>
      <c r="M73" s="146"/>
      <c r="N73" s="146"/>
      <c r="O73" s="151"/>
      <c r="R73" s="16" t="e">
        <f>INDEX('Dropdown menus'!$A$1:$D$6,MATCH($E73,'Dropdown menus'!$A$1:$A$6,0),$R$6)</f>
        <v>#N/A</v>
      </c>
      <c r="T73" s="19" t="str">
        <f>IF($F73="","",VLOOKUP($F73,'Reference Data - Transport fuel'!$C:$O,T$4,FALSE))</f>
        <v/>
      </c>
      <c r="U73" s="19" t="str">
        <f>IF($F73="","",VLOOKUP($F73,'Reference Data - Transport fuel'!$C:$O,U$4,FALSE))</f>
        <v/>
      </c>
      <c r="V73" s="19" t="str">
        <f>IF($F73="","",VLOOKUP($F73,'Reference Data - Transport fuel'!$C:$O,V$4,FALSE))</f>
        <v/>
      </c>
      <c r="W73" s="19" t="str">
        <f>IF($F73="","",VLOOKUP($F73,'Reference Data - Transport fuel'!$C:$O,W$4,FALSE))</f>
        <v/>
      </c>
      <c r="X73" s="19" t="str">
        <f>IF($F73="","",VLOOKUP($F73,'Reference Data - Transport fuel'!$C:$O,X$4,FALSE))</f>
        <v/>
      </c>
      <c r="Y73" s="19" t="str">
        <f>IF($F73="","",VLOOKUP($F73,'Reference Data - Transport fuel'!$C:$O,Y$4,FALSE))</f>
        <v/>
      </c>
      <c r="Z73" s="19" t="str">
        <f>IF($F73="","",VLOOKUP($F73,'Reference Data - Transport fuel'!$C:$O,Z$4,FALSE))</f>
        <v/>
      </c>
      <c r="AA73" s="19" t="str">
        <f>IF($F73="","",VLOOKUP($F73,'Reference Data - Transport fuel'!$C:$O,AA$4,FALSE))</f>
        <v/>
      </c>
      <c r="AB73" s="19" t="str">
        <f>IF($F73="","",VLOOKUP($F73,'Reference Data - Transport fuel'!$C:$O,AB$4,FALSE))</f>
        <v/>
      </c>
      <c r="AC73" s="19"/>
      <c r="AD73" s="19" t="str">
        <f>IF($F73="","",VLOOKUP($F73,'Reference Data - Transport fuel'!$C:$O,AD$4,FALSE))</f>
        <v/>
      </c>
      <c r="AE73" s="19"/>
      <c r="AF73" s="19" t="str">
        <f>IF($F73="","",VLOOKUP($F73,'Reference Data - Transport fuel'!$C:$O,AF$4,FALSE))</f>
        <v/>
      </c>
      <c r="AH73" s="19" t="str">
        <f t="shared" si="26"/>
        <v/>
      </c>
      <c r="AI73" s="19" t="str">
        <f t="shared" si="27"/>
        <v/>
      </c>
      <c r="AJ73" s="19" t="str">
        <f t="shared" si="28"/>
        <v/>
      </c>
      <c r="AK73" s="19" t="str">
        <f t="shared" si="29"/>
        <v/>
      </c>
      <c r="AL73" s="19" t="str">
        <f t="shared" si="30"/>
        <v/>
      </c>
      <c r="AM73" s="19" t="str">
        <f t="shared" si="31"/>
        <v/>
      </c>
      <c r="AN73" s="19" t="str">
        <f t="shared" si="32"/>
        <v/>
      </c>
      <c r="AO73" s="19" t="str">
        <f t="shared" si="33"/>
        <v/>
      </c>
      <c r="AP73" s="19"/>
      <c r="AQ73" s="19" t="str">
        <f t="shared" si="34"/>
        <v/>
      </c>
      <c r="AR73" s="188"/>
      <c r="AS73" s="19" t="str">
        <f t="shared" si="35"/>
        <v/>
      </c>
      <c r="AT73" s="19" t="str">
        <f t="shared" si="36"/>
        <v/>
      </c>
      <c r="AV73" s="201" t="str">
        <f t="shared" si="37"/>
        <v/>
      </c>
      <c r="AY73" s="16" t="e">
        <f>INDEX('Dropdown menus'!$A$1:$D$6,MATCH($M73,'Dropdown menus'!$A$1:$A$6,0),$AY$6)</f>
        <v>#N/A</v>
      </c>
      <c r="BA73" s="19" t="str">
        <f>IF($N73="","",VLOOKUP($N73,'Reference - Logistics Distance'!$C:$O,BA$4,FALSE))</f>
        <v/>
      </c>
      <c r="BB73" s="19" t="str">
        <f>IF($N73="","",VLOOKUP($N73,'Reference - Logistics Distance'!$C:$O,BB$4,FALSE))</f>
        <v/>
      </c>
      <c r="BC73" s="19" t="str">
        <f>IF($N73="","",VLOOKUP($N73,'Reference - Logistics Distance'!$C:$O,BC$4,FALSE))</f>
        <v/>
      </c>
      <c r="BD73" s="19" t="str">
        <f>IF($N73="","",VLOOKUP($N73,'Reference - Logistics Distance'!$C:$O,BD$4,FALSE))</f>
        <v/>
      </c>
      <c r="BE73" s="19" t="str">
        <f>IF($N73="","",VLOOKUP($N73,'Reference - Logistics Distance'!$C:$O,BE$4,FALSE))</f>
        <v/>
      </c>
      <c r="BF73" s="19" t="str">
        <f>IF($N73="","",VLOOKUP($N73,'Reference - Logistics Distance'!$C:$O,BF$4,FALSE))</f>
        <v/>
      </c>
      <c r="BG73" s="19" t="str">
        <f>IF($N73="","",VLOOKUP($N73,'Reference - Logistics Distance'!$C:$O,BG$4,FALSE))</f>
        <v/>
      </c>
      <c r="BH73" s="19" t="str">
        <f>IF($N73="","",VLOOKUP($N73,'Reference - Logistics Distance'!$C:$O,BH$4,FALSE))</f>
        <v/>
      </c>
      <c r="BI73" s="19" t="str">
        <f>IF($N73="","",VLOOKUP($N73,'Reference - Logistics Distance'!$C:$O,BI$4,FALSE))</f>
        <v/>
      </c>
      <c r="BJ73" s="19"/>
      <c r="BK73" s="19" t="str">
        <f>IF($N73="","",VLOOKUP($N73,'Reference - Logistics Distance'!$C:$O,BK$4,FALSE))</f>
        <v/>
      </c>
      <c r="BL73" s="19"/>
      <c r="BM73" s="19" t="str">
        <f>IF($N73="","",VLOOKUP($N73,'Reference - Logistics Distance'!$C:$O,BM$4,FALSE))</f>
        <v/>
      </c>
      <c r="BO73" s="19" t="str">
        <f t="shared" si="38"/>
        <v/>
      </c>
      <c r="BP73" s="19" t="str">
        <f t="shared" si="39"/>
        <v/>
      </c>
      <c r="BQ73" s="19" t="str">
        <f t="shared" si="40"/>
        <v/>
      </c>
      <c r="BR73" s="19" t="str">
        <f t="shared" si="41"/>
        <v/>
      </c>
      <c r="BS73" s="19" t="str">
        <f t="shared" si="42"/>
        <v/>
      </c>
      <c r="BT73" s="19" t="str">
        <f t="shared" si="43"/>
        <v/>
      </c>
      <c r="BU73" s="19" t="str">
        <f t="shared" si="44"/>
        <v/>
      </c>
      <c r="BV73" s="19" t="str">
        <f t="shared" si="45"/>
        <v/>
      </c>
      <c r="BW73" s="19"/>
      <c r="BX73" s="19" t="str">
        <f t="shared" si="46"/>
        <v/>
      </c>
      <c r="BY73" s="188"/>
      <c r="BZ73" s="19" t="str">
        <f t="shared" si="47"/>
        <v/>
      </c>
      <c r="CA73" s="19" t="str">
        <f t="shared" si="48"/>
        <v/>
      </c>
      <c r="CC73" s="201" t="str">
        <f t="shared" si="49"/>
        <v/>
      </c>
    </row>
    <row r="74" spans="4:81">
      <c r="D74" s="34"/>
      <c r="E74" s="146"/>
      <c r="F74" s="146"/>
      <c r="G74" s="151"/>
      <c r="L74" s="34"/>
      <c r="M74" s="146"/>
      <c r="N74" s="146"/>
      <c r="O74" s="151"/>
      <c r="R74" s="16" t="e">
        <f>INDEX('Dropdown menus'!$A$1:$D$6,MATCH($E74,'Dropdown menus'!$A$1:$A$6,0),$R$6)</f>
        <v>#N/A</v>
      </c>
      <c r="T74" s="19" t="str">
        <f>IF($F74="","",VLOOKUP($F74,'Reference Data - Transport fuel'!$C:$O,T$4,FALSE))</f>
        <v/>
      </c>
      <c r="U74" s="19" t="str">
        <f>IF($F74="","",VLOOKUP($F74,'Reference Data - Transport fuel'!$C:$O,U$4,FALSE))</f>
        <v/>
      </c>
      <c r="V74" s="19" t="str">
        <f>IF($F74="","",VLOOKUP($F74,'Reference Data - Transport fuel'!$C:$O,V$4,FALSE))</f>
        <v/>
      </c>
      <c r="W74" s="19" t="str">
        <f>IF($F74="","",VLOOKUP($F74,'Reference Data - Transport fuel'!$C:$O,W$4,FALSE))</f>
        <v/>
      </c>
      <c r="X74" s="19" t="str">
        <f>IF($F74="","",VLOOKUP($F74,'Reference Data - Transport fuel'!$C:$O,X$4,FALSE))</f>
        <v/>
      </c>
      <c r="Y74" s="19" t="str">
        <f>IF($F74="","",VLOOKUP($F74,'Reference Data - Transport fuel'!$C:$O,Y$4,FALSE))</f>
        <v/>
      </c>
      <c r="Z74" s="19" t="str">
        <f>IF($F74="","",VLOOKUP($F74,'Reference Data - Transport fuel'!$C:$O,Z$4,FALSE))</f>
        <v/>
      </c>
      <c r="AA74" s="19" t="str">
        <f>IF($F74="","",VLOOKUP($F74,'Reference Data - Transport fuel'!$C:$O,AA$4,FALSE))</f>
        <v/>
      </c>
      <c r="AB74" s="19" t="str">
        <f>IF($F74="","",VLOOKUP($F74,'Reference Data - Transport fuel'!$C:$O,AB$4,FALSE))</f>
        <v/>
      </c>
      <c r="AC74" s="19"/>
      <c r="AD74" s="19" t="str">
        <f>IF($F74="","",VLOOKUP($F74,'Reference Data - Transport fuel'!$C:$O,AD$4,FALSE))</f>
        <v/>
      </c>
      <c r="AE74" s="19"/>
      <c r="AF74" s="19" t="str">
        <f>IF($F74="","",VLOOKUP($F74,'Reference Data - Transport fuel'!$C:$O,AF$4,FALSE))</f>
        <v/>
      </c>
      <c r="AH74" s="19" t="str">
        <f t="shared" si="26"/>
        <v/>
      </c>
      <c r="AI74" s="19" t="str">
        <f t="shared" si="27"/>
        <v/>
      </c>
      <c r="AJ74" s="19" t="str">
        <f t="shared" si="28"/>
        <v/>
      </c>
      <c r="AK74" s="19" t="str">
        <f t="shared" si="29"/>
        <v/>
      </c>
      <c r="AL74" s="19" t="str">
        <f t="shared" si="30"/>
        <v/>
      </c>
      <c r="AM74" s="19" t="str">
        <f t="shared" si="31"/>
        <v/>
      </c>
      <c r="AN74" s="19" t="str">
        <f t="shared" si="32"/>
        <v/>
      </c>
      <c r="AO74" s="19" t="str">
        <f t="shared" si="33"/>
        <v/>
      </c>
      <c r="AP74" s="19"/>
      <c r="AQ74" s="19" t="str">
        <f t="shared" si="34"/>
        <v/>
      </c>
      <c r="AR74" s="188"/>
      <c r="AS74" s="19" t="str">
        <f t="shared" si="35"/>
        <v/>
      </c>
      <c r="AT74" s="19" t="str">
        <f t="shared" si="36"/>
        <v/>
      </c>
      <c r="AV74" s="201" t="str">
        <f t="shared" si="37"/>
        <v/>
      </c>
      <c r="AY74" s="16" t="e">
        <f>INDEX('Dropdown menus'!$A$1:$D$6,MATCH($M74,'Dropdown menus'!$A$1:$A$6,0),$AY$6)</f>
        <v>#N/A</v>
      </c>
      <c r="BA74" s="19" t="str">
        <f>IF($N74="","",VLOOKUP($N74,'Reference - Logistics Distance'!$C:$O,BA$4,FALSE))</f>
        <v/>
      </c>
      <c r="BB74" s="19" t="str">
        <f>IF($N74="","",VLOOKUP($N74,'Reference - Logistics Distance'!$C:$O,BB$4,FALSE))</f>
        <v/>
      </c>
      <c r="BC74" s="19" t="str">
        <f>IF($N74="","",VLOOKUP($N74,'Reference - Logistics Distance'!$C:$O,BC$4,FALSE))</f>
        <v/>
      </c>
      <c r="BD74" s="19" t="str">
        <f>IF($N74="","",VLOOKUP($N74,'Reference - Logistics Distance'!$C:$O,BD$4,FALSE))</f>
        <v/>
      </c>
      <c r="BE74" s="19" t="str">
        <f>IF($N74="","",VLOOKUP($N74,'Reference - Logistics Distance'!$C:$O,BE$4,FALSE))</f>
        <v/>
      </c>
      <c r="BF74" s="19" t="str">
        <f>IF($N74="","",VLOOKUP($N74,'Reference - Logistics Distance'!$C:$O,BF$4,FALSE))</f>
        <v/>
      </c>
      <c r="BG74" s="19" t="str">
        <f>IF($N74="","",VLOOKUP($N74,'Reference - Logistics Distance'!$C:$O,BG$4,FALSE))</f>
        <v/>
      </c>
      <c r="BH74" s="19" t="str">
        <f>IF($N74="","",VLOOKUP($N74,'Reference - Logistics Distance'!$C:$O,BH$4,FALSE))</f>
        <v/>
      </c>
      <c r="BI74" s="19" t="str">
        <f>IF($N74="","",VLOOKUP($N74,'Reference - Logistics Distance'!$C:$O,BI$4,FALSE))</f>
        <v/>
      </c>
      <c r="BJ74" s="19"/>
      <c r="BK74" s="19" t="str">
        <f>IF($N74="","",VLOOKUP($N74,'Reference - Logistics Distance'!$C:$O,BK$4,FALSE))</f>
        <v/>
      </c>
      <c r="BL74" s="19"/>
      <c r="BM74" s="19" t="str">
        <f>IF($N74="","",VLOOKUP($N74,'Reference - Logistics Distance'!$C:$O,BM$4,FALSE))</f>
        <v/>
      </c>
      <c r="BO74" s="19" t="str">
        <f t="shared" si="38"/>
        <v/>
      </c>
      <c r="BP74" s="19" t="str">
        <f t="shared" si="39"/>
        <v/>
      </c>
      <c r="BQ74" s="19" t="str">
        <f t="shared" si="40"/>
        <v/>
      </c>
      <c r="BR74" s="19" t="str">
        <f t="shared" si="41"/>
        <v/>
      </c>
      <c r="BS74" s="19" t="str">
        <f t="shared" si="42"/>
        <v/>
      </c>
      <c r="BT74" s="19" t="str">
        <f t="shared" si="43"/>
        <v/>
      </c>
      <c r="BU74" s="19" t="str">
        <f t="shared" si="44"/>
        <v/>
      </c>
      <c r="BV74" s="19" t="str">
        <f t="shared" si="45"/>
        <v/>
      </c>
      <c r="BW74" s="19"/>
      <c r="BX74" s="19" t="str">
        <f t="shared" si="46"/>
        <v/>
      </c>
      <c r="BY74" s="188"/>
      <c r="BZ74" s="19" t="str">
        <f t="shared" si="47"/>
        <v/>
      </c>
      <c r="CA74" s="19" t="str">
        <f t="shared" si="48"/>
        <v/>
      </c>
      <c r="CC74" s="201" t="str">
        <f t="shared" si="49"/>
        <v/>
      </c>
    </row>
    <row r="75" spans="4:81">
      <c r="D75" s="34"/>
      <c r="E75" s="146"/>
      <c r="F75" s="146"/>
      <c r="G75" s="151"/>
      <c r="L75" s="34"/>
      <c r="M75" s="146"/>
      <c r="N75" s="146"/>
      <c r="O75" s="151"/>
      <c r="R75" s="16" t="e">
        <f>INDEX('Dropdown menus'!$A$1:$D$6,MATCH($E75,'Dropdown menus'!$A$1:$A$6,0),$R$6)</f>
        <v>#N/A</v>
      </c>
      <c r="T75" s="19" t="str">
        <f>IF($F75="","",VLOOKUP($F75,'Reference Data - Transport fuel'!$C:$O,T$4,FALSE))</f>
        <v/>
      </c>
      <c r="U75" s="19" t="str">
        <f>IF($F75="","",VLOOKUP($F75,'Reference Data - Transport fuel'!$C:$O,U$4,FALSE))</f>
        <v/>
      </c>
      <c r="V75" s="19" t="str">
        <f>IF($F75="","",VLOOKUP($F75,'Reference Data - Transport fuel'!$C:$O,V$4,FALSE))</f>
        <v/>
      </c>
      <c r="W75" s="19" t="str">
        <f>IF($F75="","",VLOOKUP($F75,'Reference Data - Transport fuel'!$C:$O,W$4,FALSE))</f>
        <v/>
      </c>
      <c r="X75" s="19" t="str">
        <f>IF($F75="","",VLOOKUP($F75,'Reference Data - Transport fuel'!$C:$O,X$4,FALSE))</f>
        <v/>
      </c>
      <c r="Y75" s="19" t="str">
        <f>IF($F75="","",VLOOKUP($F75,'Reference Data - Transport fuel'!$C:$O,Y$4,FALSE))</f>
        <v/>
      </c>
      <c r="Z75" s="19" t="str">
        <f>IF($F75="","",VLOOKUP($F75,'Reference Data - Transport fuel'!$C:$O,Z$4,FALSE))</f>
        <v/>
      </c>
      <c r="AA75" s="19" t="str">
        <f>IF($F75="","",VLOOKUP($F75,'Reference Data - Transport fuel'!$C:$O,AA$4,FALSE))</f>
        <v/>
      </c>
      <c r="AB75" s="19" t="str">
        <f>IF($F75="","",VLOOKUP($F75,'Reference Data - Transport fuel'!$C:$O,AB$4,FALSE))</f>
        <v/>
      </c>
      <c r="AC75" s="19"/>
      <c r="AD75" s="19" t="str">
        <f>IF($F75="","",VLOOKUP($F75,'Reference Data - Transport fuel'!$C:$O,AD$4,FALSE))</f>
        <v/>
      </c>
      <c r="AE75" s="19"/>
      <c r="AF75" s="19" t="str">
        <f>IF($F75="","",VLOOKUP($F75,'Reference Data - Transport fuel'!$C:$O,AF$4,FALSE))</f>
        <v/>
      </c>
      <c r="AH75" s="19" t="str">
        <f t="shared" si="26"/>
        <v/>
      </c>
      <c r="AI75" s="19" t="str">
        <f t="shared" si="27"/>
        <v/>
      </c>
      <c r="AJ75" s="19" t="str">
        <f t="shared" si="28"/>
        <v/>
      </c>
      <c r="AK75" s="19" t="str">
        <f t="shared" si="29"/>
        <v/>
      </c>
      <c r="AL75" s="19" t="str">
        <f t="shared" si="30"/>
        <v/>
      </c>
      <c r="AM75" s="19" t="str">
        <f t="shared" si="31"/>
        <v/>
      </c>
      <c r="AN75" s="19" t="str">
        <f t="shared" si="32"/>
        <v/>
      </c>
      <c r="AO75" s="19" t="str">
        <f t="shared" si="33"/>
        <v/>
      </c>
      <c r="AP75" s="19"/>
      <c r="AQ75" s="19" t="str">
        <f t="shared" si="34"/>
        <v/>
      </c>
      <c r="AR75" s="188"/>
      <c r="AS75" s="19" t="str">
        <f t="shared" si="35"/>
        <v/>
      </c>
      <c r="AT75" s="19" t="str">
        <f t="shared" si="36"/>
        <v/>
      </c>
      <c r="AV75" s="201" t="str">
        <f t="shared" si="37"/>
        <v/>
      </c>
      <c r="AY75" s="16" t="e">
        <f>INDEX('Dropdown menus'!$A$1:$D$6,MATCH($M75,'Dropdown menus'!$A$1:$A$6,0),$AY$6)</f>
        <v>#N/A</v>
      </c>
      <c r="BA75" s="19" t="str">
        <f>IF($N75="","",VLOOKUP($N75,'Reference - Logistics Distance'!$C:$O,BA$4,FALSE))</f>
        <v/>
      </c>
      <c r="BB75" s="19" t="str">
        <f>IF($N75="","",VLOOKUP($N75,'Reference - Logistics Distance'!$C:$O,BB$4,FALSE))</f>
        <v/>
      </c>
      <c r="BC75" s="19" t="str">
        <f>IF($N75="","",VLOOKUP($N75,'Reference - Logistics Distance'!$C:$O,BC$4,FALSE))</f>
        <v/>
      </c>
      <c r="BD75" s="19" t="str">
        <f>IF($N75="","",VLOOKUP($N75,'Reference - Logistics Distance'!$C:$O,BD$4,FALSE))</f>
        <v/>
      </c>
      <c r="BE75" s="19" t="str">
        <f>IF($N75="","",VLOOKUP($N75,'Reference - Logistics Distance'!$C:$O,BE$4,FALSE))</f>
        <v/>
      </c>
      <c r="BF75" s="19" t="str">
        <f>IF($N75="","",VLOOKUP($N75,'Reference - Logistics Distance'!$C:$O,BF$4,FALSE))</f>
        <v/>
      </c>
      <c r="BG75" s="19" t="str">
        <f>IF($N75="","",VLOOKUP($N75,'Reference - Logistics Distance'!$C:$O,BG$4,FALSE))</f>
        <v/>
      </c>
      <c r="BH75" s="19" t="str">
        <f>IF($N75="","",VLOOKUP($N75,'Reference - Logistics Distance'!$C:$O,BH$4,FALSE))</f>
        <v/>
      </c>
      <c r="BI75" s="19" t="str">
        <f>IF($N75="","",VLOOKUP($N75,'Reference - Logistics Distance'!$C:$O,BI$4,FALSE))</f>
        <v/>
      </c>
      <c r="BJ75" s="19"/>
      <c r="BK75" s="19" t="str">
        <f>IF($N75="","",VLOOKUP($N75,'Reference - Logistics Distance'!$C:$O,BK$4,FALSE))</f>
        <v/>
      </c>
      <c r="BL75" s="19"/>
      <c r="BM75" s="19" t="str">
        <f>IF($N75="","",VLOOKUP($N75,'Reference - Logistics Distance'!$C:$O,BM$4,FALSE))</f>
        <v/>
      </c>
      <c r="BO75" s="19" t="str">
        <f t="shared" si="38"/>
        <v/>
      </c>
      <c r="BP75" s="19" t="str">
        <f t="shared" si="39"/>
        <v/>
      </c>
      <c r="BQ75" s="19" t="str">
        <f t="shared" si="40"/>
        <v/>
      </c>
      <c r="BR75" s="19" t="str">
        <f t="shared" si="41"/>
        <v/>
      </c>
      <c r="BS75" s="19" t="str">
        <f t="shared" si="42"/>
        <v/>
      </c>
      <c r="BT75" s="19" t="str">
        <f t="shared" si="43"/>
        <v/>
      </c>
      <c r="BU75" s="19" t="str">
        <f t="shared" si="44"/>
        <v/>
      </c>
      <c r="BV75" s="19" t="str">
        <f t="shared" si="45"/>
        <v/>
      </c>
      <c r="BW75" s="19"/>
      <c r="BX75" s="19" t="str">
        <f t="shared" si="46"/>
        <v/>
      </c>
      <c r="BY75" s="188"/>
      <c r="BZ75" s="19" t="str">
        <f t="shared" si="47"/>
        <v/>
      </c>
      <c r="CA75" s="19" t="str">
        <f t="shared" si="48"/>
        <v/>
      </c>
      <c r="CC75" s="201" t="str">
        <f t="shared" si="49"/>
        <v/>
      </c>
    </row>
    <row r="76" spans="4:81">
      <c r="D76" s="34"/>
      <c r="E76" s="146"/>
      <c r="F76" s="146"/>
      <c r="G76" s="151"/>
      <c r="L76" s="34"/>
      <c r="M76" s="146"/>
      <c r="N76" s="146"/>
      <c r="O76" s="151"/>
      <c r="R76" s="16" t="e">
        <f>INDEX('Dropdown menus'!$A$1:$D$6,MATCH($E76,'Dropdown menus'!$A$1:$A$6,0),$R$6)</f>
        <v>#N/A</v>
      </c>
      <c r="T76" s="19" t="str">
        <f>IF($F76="","",VLOOKUP($F76,'Reference Data - Transport fuel'!$C:$O,T$4,FALSE))</f>
        <v/>
      </c>
      <c r="U76" s="19" t="str">
        <f>IF($F76="","",VLOOKUP($F76,'Reference Data - Transport fuel'!$C:$O,U$4,FALSE))</f>
        <v/>
      </c>
      <c r="V76" s="19" t="str">
        <f>IF($F76="","",VLOOKUP($F76,'Reference Data - Transport fuel'!$C:$O,V$4,FALSE))</f>
        <v/>
      </c>
      <c r="W76" s="19" t="str">
        <f>IF($F76="","",VLOOKUP($F76,'Reference Data - Transport fuel'!$C:$O,W$4,FALSE))</f>
        <v/>
      </c>
      <c r="X76" s="19" t="str">
        <f>IF($F76="","",VLOOKUP($F76,'Reference Data - Transport fuel'!$C:$O,X$4,FALSE))</f>
        <v/>
      </c>
      <c r="Y76" s="19" t="str">
        <f>IF($F76="","",VLOOKUP($F76,'Reference Data - Transport fuel'!$C:$O,Y$4,FALSE))</f>
        <v/>
      </c>
      <c r="Z76" s="19" t="str">
        <f>IF($F76="","",VLOOKUP($F76,'Reference Data - Transport fuel'!$C:$O,Z$4,FALSE))</f>
        <v/>
      </c>
      <c r="AA76" s="19" t="str">
        <f>IF($F76="","",VLOOKUP($F76,'Reference Data - Transport fuel'!$C:$O,AA$4,FALSE))</f>
        <v/>
      </c>
      <c r="AB76" s="19" t="str">
        <f>IF($F76="","",VLOOKUP($F76,'Reference Data - Transport fuel'!$C:$O,AB$4,FALSE))</f>
        <v/>
      </c>
      <c r="AC76" s="19"/>
      <c r="AD76" s="19" t="str">
        <f>IF($F76="","",VLOOKUP($F76,'Reference Data - Transport fuel'!$C:$O,AD$4,FALSE))</f>
        <v/>
      </c>
      <c r="AE76" s="19"/>
      <c r="AF76" s="19" t="str">
        <f>IF($F76="","",VLOOKUP($F76,'Reference Data - Transport fuel'!$C:$O,AF$4,FALSE))</f>
        <v/>
      </c>
      <c r="AH76" s="19" t="str">
        <f t="shared" si="26"/>
        <v/>
      </c>
      <c r="AI76" s="19" t="str">
        <f t="shared" si="27"/>
        <v/>
      </c>
      <c r="AJ76" s="19" t="str">
        <f t="shared" si="28"/>
        <v/>
      </c>
      <c r="AK76" s="19" t="str">
        <f t="shared" si="29"/>
        <v/>
      </c>
      <c r="AL76" s="19" t="str">
        <f t="shared" si="30"/>
        <v/>
      </c>
      <c r="AM76" s="19" t="str">
        <f t="shared" si="31"/>
        <v/>
      </c>
      <c r="AN76" s="19" t="str">
        <f t="shared" si="32"/>
        <v/>
      </c>
      <c r="AO76" s="19" t="str">
        <f t="shared" si="33"/>
        <v/>
      </c>
      <c r="AP76" s="19"/>
      <c r="AQ76" s="19" t="str">
        <f t="shared" si="34"/>
        <v/>
      </c>
      <c r="AR76" s="188"/>
      <c r="AS76" s="19" t="str">
        <f t="shared" si="35"/>
        <v/>
      </c>
      <c r="AT76" s="19" t="str">
        <f t="shared" si="36"/>
        <v/>
      </c>
      <c r="AV76" s="201" t="str">
        <f t="shared" si="37"/>
        <v/>
      </c>
      <c r="AY76" s="16" t="e">
        <f>INDEX('Dropdown menus'!$A$1:$D$6,MATCH($M76,'Dropdown menus'!$A$1:$A$6,0),$AY$6)</f>
        <v>#N/A</v>
      </c>
      <c r="BA76" s="19" t="str">
        <f>IF($N76="","",VLOOKUP($N76,'Reference - Logistics Distance'!$C:$O,BA$4,FALSE))</f>
        <v/>
      </c>
      <c r="BB76" s="19" t="str">
        <f>IF($N76="","",VLOOKUP($N76,'Reference - Logistics Distance'!$C:$O,BB$4,FALSE))</f>
        <v/>
      </c>
      <c r="BC76" s="19" t="str">
        <f>IF($N76="","",VLOOKUP($N76,'Reference - Logistics Distance'!$C:$O,BC$4,FALSE))</f>
        <v/>
      </c>
      <c r="BD76" s="19" t="str">
        <f>IF($N76="","",VLOOKUP($N76,'Reference - Logistics Distance'!$C:$O,BD$4,FALSE))</f>
        <v/>
      </c>
      <c r="BE76" s="19" t="str">
        <f>IF($N76="","",VLOOKUP($N76,'Reference - Logistics Distance'!$C:$O,BE$4,FALSE))</f>
        <v/>
      </c>
      <c r="BF76" s="19" t="str">
        <f>IF($N76="","",VLOOKUP($N76,'Reference - Logistics Distance'!$C:$O,BF$4,FALSE))</f>
        <v/>
      </c>
      <c r="BG76" s="19" t="str">
        <f>IF($N76="","",VLOOKUP($N76,'Reference - Logistics Distance'!$C:$O,BG$4,FALSE))</f>
        <v/>
      </c>
      <c r="BH76" s="19" t="str">
        <f>IF($N76="","",VLOOKUP($N76,'Reference - Logistics Distance'!$C:$O,BH$4,FALSE))</f>
        <v/>
      </c>
      <c r="BI76" s="19" t="str">
        <f>IF($N76="","",VLOOKUP($N76,'Reference - Logistics Distance'!$C:$O,BI$4,FALSE))</f>
        <v/>
      </c>
      <c r="BJ76" s="19"/>
      <c r="BK76" s="19" t="str">
        <f>IF($N76="","",VLOOKUP($N76,'Reference - Logistics Distance'!$C:$O,BK$4,FALSE))</f>
        <v/>
      </c>
      <c r="BL76" s="19"/>
      <c r="BM76" s="19" t="str">
        <f>IF($N76="","",VLOOKUP($N76,'Reference - Logistics Distance'!$C:$O,BM$4,FALSE))</f>
        <v/>
      </c>
      <c r="BO76" s="19" t="str">
        <f t="shared" si="38"/>
        <v/>
      </c>
      <c r="BP76" s="19" t="str">
        <f t="shared" si="39"/>
        <v/>
      </c>
      <c r="BQ76" s="19" t="str">
        <f t="shared" si="40"/>
        <v/>
      </c>
      <c r="BR76" s="19" t="str">
        <f t="shared" si="41"/>
        <v/>
      </c>
      <c r="BS76" s="19" t="str">
        <f t="shared" si="42"/>
        <v/>
      </c>
      <c r="BT76" s="19" t="str">
        <f t="shared" si="43"/>
        <v/>
      </c>
      <c r="BU76" s="19" t="str">
        <f t="shared" si="44"/>
        <v/>
      </c>
      <c r="BV76" s="19" t="str">
        <f t="shared" si="45"/>
        <v/>
      </c>
      <c r="BW76" s="19"/>
      <c r="BX76" s="19" t="str">
        <f t="shared" si="46"/>
        <v/>
      </c>
      <c r="BY76" s="188"/>
      <c r="BZ76" s="19" t="str">
        <f t="shared" si="47"/>
        <v/>
      </c>
      <c r="CA76" s="19" t="str">
        <f t="shared" si="48"/>
        <v/>
      </c>
      <c r="CC76" s="201" t="str">
        <f t="shared" si="49"/>
        <v/>
      </c>
    </row>
    <row r="77" spans="4:81">
      <c r="D77" s="34"/>
      <c r="E77" s="146"/>
      <c r="F77" s="146"/>
      <c r="G77" s="151"/>
      <c r="L77" s="34"/>
      <c r="M77" s="146"/>
      <c r="N77" s="146"/>
      <c r="O77" s="151"/>
      <c r="R77" s="16" t="e">
        <f>INDEX('Dropdown menus'!$A$1:$D$6,MATCH($E77,'Dropdown menus'!$A$1:$A$6,0),$R$6)</f>
        <v>#N/A</v>
      </c>
      <c r="T77" s="19" t="str">
        <f>IF($F77="","",VLOOKUP($F77,'Reference Data - Transport fuel'!$C:$O,T$4,FALSE))</f>
        <v/>
      </c>
      <c r="U77" s="19" t="str">
        <f>IF($F77="","",VLOOKUP($F77,'Reference Data - Transport fuel'!$C:$O,U$4,FALSE))</f>
        <v/>
      </c>
      <c r="V77" s="19" t="str">
        <f>IF($F77="","",VLOOKUP($F77,'Reference Data - Transport fuel'!$C:$O,V$4,FALSE))</f>
        <v/>
      </c>
      <c r="W77" s="19" t="str">
        <f>IF($F77="","",VLOOKUP($F77,'Reference Data - Transport fuel'!$C:$O,W$4,FALSE))</f>
        <v/>
      </c>
      <c r="X77" s="19" t="str">
        <f>IF($F77="","",VLOOKUP($F77,'Reference Data - Transport fuel'!$C:$O,X$4,FALSE))</f>
        <v/>
      </c>
      <c r="Y77" s="19" t="str">
        <f>IF($F77="","",VLOOKUP($F77,'Reference Data - Transport fuel'!$C:$O,Y$4,FALSE))</f>
        <v/>
      </c>
      <c r="Z77" s="19" t="str">
        <f>IF($F77="","",VLOOKUP($F77,'Reference Data - Transport fuel'!$C:$O,Z$4,FALSE))</f>
        <v/>
      </c>
      <c r="AA77" s="19" t="str">
        <f>IF($F77="","",VLOOKUP($F77,'Reference Data - Transport fuel'!$C:$O,AA$4,FALSE))</f>
        <v/>
      </c>
      <c r="AB77" s="19" t="str">
        <f>IF($F77="","",VLOOKUP($F77,'Reference Data - Transport fuel'!$C:$O,AB$4,FALSE))</f>
        <v/>
      </c>
      <c r="AC77" s="19"/>
      <c r="AD77" s="19" t="str">
        <f>IF($F77="","",VLOOKUP($F77,'Reference Data - Transport fuel'!$C:$O,AD$4,FALSE))</f>
        <v/>
      </c>
      <c r="AE77" s="19"/>
      <c r="AF77" s="19" t="str">
        <f>IF($F77="","",VLOOKUP($F77,'Reference Data - Transport fuel'!$C:$O,AF$4,FALSE))</f>
        <v/>
      </c>
      <c r="AH77" s="19" t="str">
        <f t="shared" si="26"/>
        <v/>
      </c>
      <c r="AI77" s="19" t="str">
        <f t="shared" si="27"/>
        <v/>
      </c>
      <c r="AJ77" s="19" t="str">
        <f t="shared" si="28"/>
        <v/>
      </c>
      <c r="AK77" s="19" t="str">
        <f t="shared" si="29"/>
        <v/>
      </c>
      <c r="AL77" s="19" t="str">
        <f t="shared" si="30"/>
        <v/>
      </c>
      <c r="AM77" s="19" t="str">
        <f t="shared" si="31"/>
        <v/>
      </c>
      <c r="AN77" s="19" t="str">
        <f t="shared" si="32"/>
        <v/>
      </c>
      <c r="AO77" s="19" t="str">
        <f t="shared" si="33"/>
        <v/>
      </c>
      <c r="AP77" s="19"/>
      <c r="AQ77" s="19" t="str">
        <f t="shared" si="34"/>
        <v/>
      </c>
      <c r="AR77" s="188"/>
      <c r="AS77" s="19" t="str">
        <f t="shared" si="35"/>
        <v/>
      </c>
      <c r="AT77" s="19" t="str">
        <f t="shared" si="36"/>
        <v/>
      </c>
      <c r="AV77" s="201" t="str">
        <f t="shared" si="37"/>
        <v/>
      </c>
      <c r="AY77" s="16" t="e">
        <f>INDEX('Dropdown menus'!$A$1:$D$6,MATCH($M77,'Dropdown menus'!$A$1:$A$6,0),$AY$6)</f>
        <v>#N/A</v>
      </c>
      <c r="BA77" s="19" t="str">
        <f>IF($N77="","",VLOOKUP($N77,'Reference - Logistics Distance'!$C:$O,BA$4,FALSE))</f>
        <v/>
      </c>
      <c r="BB77" s="19" t="str">
        <f>IF($N77="","",VLOOKUP($N77,'Reference - Logistics Distance'!$C:$O,BB$4,FALSE))</f>
        <v/>
      </c>
      <c r="BC77" s="19" t="str">
        <f>IF($N77="","",VLOOKUP($N77,'Reference - Logistics Distance'!$C:$O,BC$4,FALSE))</f>
        <v/>
      </c>
      <c r="BD77" s="19" t="str">
        <f>IF($N77="","",VLOOKUP($N77,'Reference - Logistics Distance'!$C:$O,BD$4,FALSE))</f>
        <v/>
      </c>
      <c r="BE77" s="19" t="str">
        <f>IF($N77="","",VLOOKUP($N77,'Reference - Logistics Distance'!$C:$O,BE$4,FALSE))</f>
        <v/>
      </c>
      <c r="BF77" s="19" t="str">
        <f>IF($N77="","",VLOOKUP($N77,'Reference - Logistics Distance'!$C:$O,BF$4,FALSE))</f>
        <v/>
      </c>
      <c r="BG77" s="19" t="str">
        <f>IF($N77="","",VLOOKUP($N77,'Reference - Logistics Distance'!$C:$O,BG$4,FALSE))</f>
        <v/>
      </c>
      <c r="BH77" s="19" t="str">
        <f>IF($N77="","",VLOOKUP($N77,'Reference - Logistics Distance'!$C:$O,BH$4,FALSE))</f>
        <v/>
      </c>
      <c r="BI77" s="19" t="str">
        <f>IF($N77="","",VLOOKUP($N77,'Reference - Logistics Distance'!$C:$O,BI$4,FALSE))</f>
        <v/>
      </c>
      <c r="BJ77" s="19"/>
      <c r="BK77" s="19" t="str">
        <f>IF($N77="","",VLOOKUP($N77,'Reference - Logistics Distance'!$C:$O,BK$4,FALSE))</f>
        <v/>
      </c>
      <c r="BL77" s="19"/>
      <c r="BM77" s="19" t="str">
        <f>IF($N77="","",VLOOKUP($N77,'Reference - Logistics Distance'!$C:$O,BM$4,FALSE))</f>
        <v/>
      </c>
      <c r="BO77" s="19" t="str">
        <f t="shared" si="38"/>
        <v/>
      </c>
      <c r="BP77" s="19" t="str">
        <f t="shared" si="39"/>
        <v/>
      </c>
      <c r="BQ77" s="19" t="str">
        <f t="shared" si="40"/>
        <v/>
      </c>
      <c r="BR77" s="19" t="str">
        <f t="shared" si="41"/>
        <v/>
      </c>
      <c r="BS77" s="19" t="str">
        <f t="shared" si="42"/>
        <v/>
      </c>
      <c r="BT77" s="19" t="str">
        <f t="shared" si="43"/>
        <v/>
      </c>
      <c r="BU77" s="19" t="str">
        <f t="shared" si="44"/>
        <v/>
      </c>
      <c r="BV77" s="19" t="str">
        <f t="shared" si="45"/>
        <v/>
      </c>
      <c r="BW77" s="19"/>
      <c r="BX77" s="19" t="str">
        <f t="shared" si="46"/>
        <v/>
      </c>
      <c r="BY77" s="188"/>
      <c r="BZ77" s="19" t="str">
        <f t="shared" si="47"/>
        <v/>
      </c>
      <c r="CA77" s="19" t="str">
        <f t="shared" si="48"/>
        <v/>
      </c>
      <c r="CC77" s="201" t="str">
        <f t="shared" si="49"/>
        <v/>
      </c>
    </row>
    <row r="78" spans="4:81">
      <c r="D78" s="34"/>
      <c r="E78" s="146"/>
      <c r="F78" s="146"/>
      <c r="G78" s="151"/>
      <c r="L78" s="34"/>
      <c r="M78" s="146"/>
      <c r="N78" s="146"/>
      <c r="O78" s="151"/>
      <c r="R78" s="16" t="e">
        <f>INDEX('Dropdown menus'!$A$1:$D$6,MATCH($E78,'Dropdown menus'!$A$1:$A$6,0),$R$6)</f>
        <v>#N/A</v>
      </c>
      <c r="T78" s="19" t="str">
        <f>IF($F78="","",VLOOKUP($F78,'Reference Data - Transport fuel'!$C:$O,T$4,FALSE))</f>
        <v/>
      </c>
      <c r="U78" s="19" t="str">
        <f>IF($F78="","",VLOOKUP($F78,'Reference Data - Transport fuel'!$C:$O,U$4,FALSE))</f>
        <v/>
      </c>
      <c r="V78" s="19" t="str">
        <f>IF($F78="","",VLOOKUP($F78,'Reference Data - Transport fuel'!$C:$O,V$4,FALSE))</f>
        <v/>
      </c>
      <c r="W78" s="19" t="str">
        <f>IF($F78="","",VLOOKUP($F78,'Reference Data - Transport fuel'!$C:$O,W$4,FALSE))</f>
        <v/>
      </c>
      <c r="X78" s="19" t="str">
        <f>IF($F78="","",VLOOKUP($F78,'Reference Data - Transport fuel'!$C:$O,X$4,FALSE))</f>
        <v/>
      </c>
      <c r="Y78" s="19" t="str">
        <f>IF($F78="","",VLOOKUP($F78,'Reference Data - Transport fuel'!$C:$O,Y$4,FALSE))</f>
        <v/>
      </c>
      <c r="Z78" s="19" t="str">
        <f>IF($F78="","",VLOOKUP($F78,'Reference Data - Transport fuel'!$C:$O,Z$4,FALSE))</f>
        <v/>
      </c>
      <c r="AA78" s="19" t="str">
        <f>IF($F78="","",VLOOKUP($F78,'Reference Data - Transport fuel'!$C:$O,AA$4,FALSE))</f>
        <v/>
      </c>
      <c r="AB78" s="19" t="str">
        <f>IF($F78="","",VLOOKUP($F78,'Reference Data - Transport fuel'!$C:$O,AB$4,FALSE))</f>
        <v/>
      </c>
      <c r="AC78" s="19"/>
      <c r="AD78" s="19" t="str">
        <f>IF($F78="","",VLOOKUP($F78,'Reference Data - Transport fuel'!$C:$O,AD$4,FALSE))</f>
        <v/>
      </c>
      <c r="AE78" s="19"/>
      <c r="AF78" s="19" t="str">
        <f>IF($F78="","",VLOOKUP($F78,'Reference Data - Transport fuel'!$C:$O,AF$4,FALSE))</f>
        <v/>
      </c>
      <c r="AH78" s="19" t="str">
        <f t="shared" si="26"/>
        <v/>
      </c>
      <c r="AI78" s="19" t="str">
        <f t="shared" si="27"/>
        <v/>
      </c>
      <c r="AJ78" s="19" t="str">
        <f t="shared" si="28"/>
        <v/>
      </c>
      <c r="AK78" s="19" t="str">
        <f t="shared" si="29"/>
        <v/>
      </c>
      <c r="AL78" s="19" t="str">
        <f t="shared" si="30"/>
        <v/>
      </c>
      <c r="AM78" s="19" t="str">
        <f t="shared" si="31"/>
        <v/>
      </c>
      <c r="AN78" s="19" t="str">
        <f t="shared" si="32"/>
        <v/>
      </c>
      <c r="AO78" s="19" t="str">
        <f t="shared" si="33"/>
        <v/>
      </c>
      <c r="AP78" s="19"/>
      <c r="AQ78" s="19" t="str">
        <f t="shared" si="34"/>
        <v/>
      </c>
      <c r="AR78" s="188"/>
      <c r="AS78" s="19" t="str">
        <f t="shared" si="35"/>
        <v/>
      </c>
      <c r="AT78" s="19" t="str">
        <f t="shared" si="36"/>
        <v/>
      </c>
      <c r="AV78" s="201" t="str">
        <f t="shared" si="37"/>
        <v/>
      </c>
      <c r="AY78" s="16" t="e">
        <f>INDEX('Dropdown menus'!$A$1:$D$6,MATCH($M78,'Dropdown menus'!$A$1:$A$6,0),$AY$6)</f>
        <v>#N/A</v>
      </c>
      <c r="BA78" s="19" t="str">
        <f>IF($N78="","",VLOOKUP($N78,'Reference - Logistics Distance'!$C:$O,BA$4,FALSE))</f>
        <v/>
      </c>
      <c r="BB78" s="19" t="str">
        <f>IF($N78="","",VLOOKUP($N78,'Reference - Logistics Distance'!$C:$O,BB$4,FALSE))</f>
        <v/>
      </c>
      <c r="BC78" s="19" t="str">
        <f>IF($N78="","",VLOOKUP($N78,'Reference - Logistics Distance'!$C:$O,BC$4,FALSE))</f>
        <v/>
      </c>
      <c r="BD78" s="19" t="str">
        <f>IF($N78="","",VLOOKUP($N78,'Reference - Logistics Distance'!$C:$O,BD$4,FALSE))</f>
        <v/>
      </c>
      <c r="BE78" s="19" t="str">
        <f>IF($N78="","",VLOOKUP($N78,'Reference - Logistics Distance'!$C:$O,BE$4,FALSE))</f>
        <v/>
      </c>
      <c r="BF78" s="19" t="str">
        <f>IF($N78="","",VLOOKUP($N78,'Reference - Logistics Distance'!$C:$O,BF$4,FALSE))</f>
        <v/>
      </c>
      <c r="BG78" s="19" t="str">
        <f>IF($N78="","",VLOOKUP($N78,'Reference - Logistics Distance'!$C:$O,BG$4,FALSE))</f>
        <v/>
      </c>
      <c r="BH78" s="19" t="str">
        <f>IF($N78="","",VLOOKUP($N78,'Reference - Logistics Distance'!$C:$O,BH$4,FALSE))</f>
        <v/>
      </c>
      <c r="BI78" s="19" t="str">
        <f>IF($N78="","",VLOOKUP($N78,'Reference - Logistics Distance'!$C:$O,BI$4,FALSE))</f>
        <v/>
      </c>
      <c r="BJ78" s="19"/>
      <c r="BK78" s="19" t="str">
        <f>IF($N78="","",VLOOKUP($N78,'Reference - Logistics Distance'!$C:$O,BK$4,FALSE))</f>
        <v/>
      </c>
      <c r="BL78" s="19"/>
      <c r="BM78" s="19" t="str">
        <f>IF($N78="","",VLOOKUP($N78,'Reference - Logistics Distance'!$C:$O,BM$4,FALSE))</f>
        <v/>
      </c>
      <c r="BO78" s="19" t="str">
        <f t="shared" si="38"/>
        <v/>
      </c>
      <c r="BP78" s="19" t="str">
        <f t="shared" si="39"/>
        <v/>
      </c>
      <c r="BQ78" s="19" t="str">
        <f t="shared" si="40"/>
        <v/>
      </c>
      <c r="BR78" s="19" t="str">
        <f t="shared" si="41"/>
        <v/>
      </c>
      <c r="BS78" s="19" t="str">
        <f t="shared" si="42"/>
        <v/>
      </c>
      <c r="BT78" s="19" t="str">
        <f t="shared" si="43"/>
        <v/>
      </c>
      <c r="BU78" s="19" t="str">
        <f t="shared" si="44"/>
        <v/>
      </c>
      <c r="BV78" s="19" t="str">
        <f t="shared" si="45"/>
        <v/>
      </c>
      <c r="BW78" s="19"/>
      <c r="BX78" s="19" t="str">
        <f t="shared" si="46"/>
        <v/>
      </c>
      <c r="BY78" s="188"/>
      <c r="BZ78" s="19" t="str">
        <f t="shared" si="47"/>
        <v/>
      </c>
      <c r="CA78" s="19" t="str">
        <f t="shared" si="48"/>
        <v/>
      </c>
      <c r="CC78" s="201" t="str">
        <f t="shared" si="49"/>
        <v/>
      </c>
    </row>
    <row r="79" spans="4:81">
      <c r="D79" s="34"/>
      <c r="E79" s="146"/>
      <c r="F79" s="146"/>
      <c r="G79" s="151"/>
      <c r="L79" s="34"/>
      <c r="M79" s="146"/>
      <c r="N79" s="146"/>
      <c r="O79" s="151"/>
      <c r="R79" s="16" t="e">
        <f>INDEX('Dropdown menus'!$A$1:$D$6,MATCH($E79,'Dropdown menus'!$A$1:$A$6,0),$R$6)</f>
        <v>#N/A</v>
      </c>
      <c r="T79" s="19" t="str">
        <f>IF($F79="","",VLOOKUP($F79,'Reference Data - Transport fuel'!$C:$O,T$4,FALSE))</f>
        <v/>
      </c>
      <c r="U79" s="19" t="str">
        <f>IF($F79="","",VLOOKUP($F79,'Reference Data - Transport fuel'!$C:$O,U$4,FALSE))</f>
        <v/>
      </c>
      <c r="V79" s="19" t="str">
        <f>IF($F79="","",VLOOKUP($F79,'Reference Data - Transport fuel'!$C:$O,V$4,FALSE))</f>
        <v/>
      </c>
      <c r="W79" s="19" t="str">
        <f>IF($F79="","",VLOOKUP($F79,'Reference Data - Transport fuel'!$C:$O,W$4,FALSE))</f>
        <v/>
      </c>
      <c r="X79" s="19" t="str">
        <f>IF($F79="","",VLOOKUP($F79,'Reference Data - Transport fuel'!$C:$O,X$4,FALSE))</f>
        <v/>
      </c>
      <c r="Y79" s="19" t="str">
        <f>IF($F79="","",VLOOKUP($F79,'Reference Data - Transport fuel'!$C:$O,Y$4,FALSE))</f>
        <v/>
      </c>
      <c r="Z79" s="19" t="str">
        <f>IF($F79="","",VLOOKUP($F79,'Reference Data - Transport fuel'!$C:$O,Z$4,FALSE))</f>
        <v/>
      </c>
      <c r="AA79" s="19" t="str">
        <f>IF($F79="","",VLOOKUP($F79,'Reference Data - Transport fuel'!$C:$O,AA$4,FALSE))</f>
        <v/>
      </c>
      <c r="AB79" s="19" t="str">
        <f>IF($F79="","",VLOOKUP($F79,'Reference Data - Transport fuel'!$C:$O,AB$4,FALSE))</f>
        <v/>
      </c>
      <c r="AC79" s="19"/>
      <c r="AD79" s="19" t="str">
        <f>IF($F79="","",VLOOKUP($F79,'Reference Data - Transport fuel'!$C:$O,AD$4,FALSE))</f>
        <v/>
      </c>
      <c r="AE79" s="19"/>
      <c r="AF79" s="19" t="str">
        <f>IF($F79="","",VLOOKUP($F79,'Reference Data - Transport fuel'!$C:$O,AF$4,FALSE))</f>
        <v/>
      </c>
      <c r="AH79" s="19" t="str">
        <f t="shared" si="26"/>
        <v/>
      </c>
      <c r="AI79" s="19" t="str">
        <f t="shared" si="27"/>
        <v/>
      </c>
      <c r="AJ79" s="19" t="str">
        <f t="shared" si="28"/>
        <v/>
      </c>
      <c r="AK79" s="19" t="str">
        <f t="shared" si="29"/>
        <v/>
      </c>
      <c r="AL79" s="19" t="str">
        <f t="shared" si="30"/>
        <v/>
      </c>
      <c r="AM79" s="19" t="str">
        <f t="shared" si="31"/>
        <v/>
      </c>
      <c r="AN79" s="19" t="str">
        <f t="shared" si="32"/>
        <v/>
      </c>
      <c r="AO79" s="19" t="str">
        <f t="shared" si="33"/>
        <v/>
      </c>
      <c r="AP79" s="19"/>
      <c r="AQ79" s="19" t="str">
        <f t="shared" si="34"/>
        <v/>
      </c>
      <c r="AR79" s="188"/>
      <c r="AS79" s="19" t="str">
        <f t="shared" si="35"/>
        <v/>
      </c>
      <c r="AT79" s="19" t="str">
        <f t="shared" si="36"/>
        <v/>
      </c>
      <c r="AV79" s="201" t="str">
        <f t="shared" si="37"/>
        <v/>
      </c>
      <c r="AY79" s="16" t="e">
        <f>INDEX('Dropdown menus'!$A$1:$D$6,MATCH($M79,'Dropdown menus'!$A$1:$A$6,0),$AY$6)</f>
        <v>#N/A</v>
      </c>
      <c r="BA79" s="19" t="str">
        <f>IF($N79="","",VLOOKUP($N79,'Reference - Logistics Distance'!$C:$O,BA$4,FALSE))</f>
        <v/>
      </c>
      <c r="BB79" s="19" t="str">
        <f>IF($N79="","",VLOOKUP($N79,'Reference - Logistics Distance'!$C:$O,BB$4,FALSE))</f>
        <v/>
      </c>
      <c r="BC79" s="19" t="str">
        <f>IF($N79="","",VLOOKUP($N79,'Reference - Logistics Distance'!$C:$O,BC$4,FALSE))</f>
        <v/>
      </c>
      <c r="BD79" s="19" t="str">
        <f>IF($N79="","",VLOOKUP($N79,'Reference - Logistics Distance'!$C:$O,BD$4,FALSE))</f>
        <v/>
      </c>
      <c r="BE79" s="19" t="str">
        <f>IF($N79="","",VLOOKUP($N79,'Reference - Logistics Distance'!$C:$O,BE$4,FALSE))</f>
        <v/>
      </c>
      <c r="BF79" s="19" t="str">
        <f>IF($N79="","",VLOOKUP($N79,'Reference - Logistics Distance'!$C:$O,BF$4,FALSE))</f>
        <v/>
      </c>
      <c r="BG79" s="19" t="str">
        <f>IF($N79="","",VLOOKUP($N79,'Reference - Logistics Distance'!$C:$O,BG$4,FALSE))</f>
        <v/>
      </c>
      <c r="BH79" s="19" t="str">
        <f>IF($N79="","",VLOOKUP($N79,'Reference - Logistics Distance'!$C:$O,BH$4,FALSE))</f>
        <v/>
      </c>
      <c r="BI79" s="19" t="str">
        <f>IF($N79="","",VLOOKUP($N79,'Reference - Logistics Distance'!$C:$O,BI$4,FALSE))</f>
        <v/>
      </c>
      <c r="BJ79" s="19"/>
      <c r="BK79" s="19" t="str">
        <f>IF($N79="","",VLOOKUP($N79,'Reference - Logistics Distance'!$C:$O,BK$4,FALSE))</f>
        <v/>
      </c>
      <c r="BL79" s="19"/>
      <c r="BM79" s="19" t="str">
        <f>IF($N79="","",VLOOKUP($N79,'Reference - Logistics Distance'!$C:$O,BM$4,FALSE))</f>
        <v/>
      </c>
      <c r="BO79" s="19" t="str">
        <f t="shared" si="38"/>
        <v/>
      </c>
      <c r="BP79" s="19" t="str">
        <f t="shared" si="39"/>
        <v/>
      </c>
      <c r="BQ79" s="19" t="str">
        <f t="shared" si="40"/>
        <v/>
      </c>
      <c r="BR79" s="19" t="str">
        <f t="shared" si="41"/>
        <v/>
      </c>
      <c r="BS79" s="19" t="str">
        <f t="shared" si="42"/>
        <v/>
      </c>
      <c r="BT79" s="19" t="str">
        <f t="shared" si="43"/>
        <v/>
      </c>
      <c r="BU79" s="19" t="str">
        <f t="shared" si="44"/>
        <v/>
      </c>
      <c r="BV79" s="19" t="str">
        <f t="shared" si="45"/>
        <v/>
      </c>
      <c r="BW79" s="19"/>
      <c r="BX79" s="19" t="str">
        <f t="shared" si="46"/>
        <v/>
      </c>
      <c r="BY79" s="188"/>
      <c r="BZ79" s="19" t="str">
        <f t="shared" si="47"/>
        <v/>
      </c>
      <c r="CA79" s="19" t="str">
        <f t="shared" si="48"/>
        <v/>
      </c>
      <c r="CC79" s="201" t="str">
        <f t="shared" si="49"/>
        <v/>
      </c>
    </row>
    <row r="80" spans="4:81">
      <c r="D80" s="34"/>
      <c r="E80" s="146"/>
      <c r="F80" s="146"/>
      <c r="G80" s="151"/>
      <c r="L80" s="34"/>
      <c r="M80" s="146"/>
      <c r="N80" s="146"/>
      <c r="O80" s="151"/>
      <c r="R80" s="16" t="e">
        <f>INDEX('Dropdown menus'!$A$1:$D$6,MATCH($E80,'Dropdown menus'!$A$1:$A$6,0),$R$6)</f>
        <v>#N/A</v>
      </c>
      <c r="T80" s="19" t="str">
        <f>IF($F80="","",VLOOKUP($F80,'Reference Data - Transport fuel'!$C:$O,T$4,FALSE))</f>
        <v/>
      </c>
      <c r="U80" s="19" t="str">
        <f>IF($F80="","",VLOOKUP($F80,'Reference Data - Transport fuel'!$C:$O,U$4,FALSE))</f>
        <v/>
      </c>
      <c r="V80" s="19" t="str">
        <f>IF($F80="","",VLOOKUP($F80,'Reference Data - Transport fuel'!$C:$O,V$4,FALSE))</f>
        <v/>
      </c>
      <c r="W80" s="19" t="str">
        <f>IF($F80="","",VLOOKUP($F80,'Reference Data - Transport fuel'!$C:$O,W$4,FALSE))</f>
        <v/>
      </c>
      <c r="X80" s="19" t="str">
        <f>IF($F80="","",VLOOKUP($F80,'Reference Data - Transport fuel'!$C:$O,X$4,FALSE))</f>
        <v/>
      </c>
      <c r="Y80" s="19" t="str">
        <f>IF($F80="","",VLOOKUP($F80,'Reference Data - Transport fuel'!$C:$O,Y$4,FALSE))</f>
        <v/>
      </c>
      <c r="Z80" s="19" t="str">
        <f>IF($F80="","",VLOOKUP($F80,'Reference Data - Transport fuel'!$C:$O,Z$4,FALSE))</f>
        <v/>
      </c>
      <c r="AA80" s="19" t="str">
        <f>IF($F80="","",VLOOKUP($F80,'Reference Data - Transport fuel'!$C:$O,AA$4,FALSE))</f>
        <v/>
      </c>
      <c r="AB80" s="19" t="str">
        <f>IF($F80="","",VLOOKUP($F80,'Reference Data - Transport fuel'!$C:$O,AB$4,FALSE))</f>
        <v/>
      </c>
      <c r="AC80" s="19"/>
      <c r="AD80" s="19" t="str">
        <f>IF($F80="","",VLOOKUP($F80,'Reference Data - Transport fuel'!$C:$O,AD$4,FALSE))</f>
        <v/>
      </c>
      <c r="AE80" s="19"/>
      <c r="AF80" s="19" t="str">
        <f>IF($F80="","",VLOOKUP($F80,'Reference Data - Transport fuel'!$C:$O,AF$4,FALSE))</f>
        <v/>
      </c>
      <c r="AH80" s="19" t="str">
        <f t="shared" si="26"/>
        <v/>
      </c>
      <c r="AI80" s="19" t="str">
        <f t="shared" si="27"/>
        <v/>
      </c>
      <c r="AJ80" s="19" t="str">
        <f t="shared" si="28"/>
        <v/>
      </c>
      <c r="AK80" s="19" t="str">
        <f t="shared" si="29"/>
        <v/>
      </c>
      <c r="AL80" s="19" t="str">
        <f t="shared" si="30"/>
        <v/>
      </c>
      <c r="AM80" s="19" t="str">
        <f t="shared" si="31"/>
        <v/>
      </c>
      <c r="AN80" s="19" t="str">
        <f t="shared" si="32"/>
        <v/>
      </c>
      <c r="AO80" s="19" t="str">
        <f t="shared" si="33"/>
        <v/>
      </c>
      <c r="AP80" s="19"/>
      <c r="AQ80" s="19" t="str">
        <f t="shared" si="34"/>
        <v/>
      </c>
      <c r="AR80" s="188"/>
      <c r="AS80" s="19" t="str">
        <f t="shared" si="35"/>
        <v/>
      </c>
      <c r="AT80" s="19" t="str">
        <f t="shared" si="36"/>
        <v/>
      </c>
      <c r="AV80" s="201" t="str">
        <f t="shared" si="37"/>
        <v/>
      </c>
      <c r="AY80" s="16" t="e">
        <f>INDEX('Dropdown menus'!$A$1:$D$6,MATCH($M80,'Dropdown menus'!$A$1:$A$6,0),$AY$6)</f>
        <v>#N/A</v>
      </c>
      <c r="BA80" s="19" t="str">
        <f>IF($N80="","",VLOOKUP($N80,'Reference - Logistics Distance'!$C:$O,BA$4,FALSE))</f>
        <v/>
      </c>
      <c r="BB80" s="19" t="str">
        <f>IF($N80="","",VLOOKUP($N80,'Reference - Logistics Distance'!$C:$O,BB$4,FALSE))</f>
        <v/>
      </c>
      <c r="BC80" s="19" t="str">
        <f>IF($N80="","",VLOOKUP($N80,'Reference - Logistics Distance'!$C:$O,BC$4,FALSE))</f>
        <v/>
      </c>
      <c r="BD80" s="19" t="str">
        <f>IF($N80="","",VLOOKUP($N80,'Reference - Logistics Distance'!$C:$O,BD$4,FALSE))</f>
        <v/>
      </c>
      <c r="BE80" s="19" t="str">
        <f>IF($N80="","",VLOOKUP($N80,'Reference - Logistics Distance'!$C:$O,BE$4,FALSE))</f>
        <v/>
      </c>
      <c r="BF80" s="19" t="str">
        <f>IF($N80="","",VLOOKUP($N80,'Reference - Logistics Distance'!$C:$O,BF$4,FALSE))</f>
        <v/>
      </c>
      <c r="BG80" s="19" t="str">
        <f>IF($N80="","",VLOOKUP($N80,'Reference - Logistics Distance'!$C:$O,BG$4,FALSE))</f>
        <v/>
      </c>
      <c r="BH80" s="19" t="str">
        <f>IF($N80="","",VLOOKUP($N80,'Reference - Logistics Distance'!$C:$O,BH$4,FALSE))</f>
        <v/>
      </c>
      <c r="BI80" s="19" t="str">
        <f>IF($N80="","",VLOOKUP($N80,'Reference - Logistics Distance'!$C:$O,BI$4,FALSE))</f>
        <v/>
      </c>
      <c r="BJ80" s="19"/>
      <c r="BK80" s="19" t="str">
        <f>IF($N80="","",VLOOKUP($N80,'Reference - Logistics Distance'!$C:$O,BK$4,FALSE))</f>
        <v/>
      </c>
      <c r="BL80" s="19"/>
      <c r="BM80" s="19" t="str">
        <f>IF($N80="","",VLOOKUP($N80,'Reference - Logistics Distance'!$C:$O,BM$4,FALSE))</f>
        <v/>
      </c>
      <c r="BO80" s="19" t="str">
        <f t="shared" si="38"/>
        <v/>
      </c>
      <c r="BP80" s="19" t="str">
        <f t="shared" si="39"/>
        <v/>
      </c>
      <c r="BQ80" s="19" t="str">
        <f t="shared" si="40"/>
        <v/>
      </c>
      <c r="BR80" s="19" t="str">
        <f t="shared" si="41"/>
        <v/>
      </c>
      <c r="BS80" s="19" t="str">
        <f t="shared" si="42"/>
        <v/>
      </c>
      <c r="BT80" s="19" t="str">
        <f t="shared" si="43"/>
        <v/>
      </c>
      <c r="BU80" s="19" t="str">
        <f t="shared" si="44"/>
        <v/>
      </c>
      <c r="BV80" s="19" t="str">
        <f t="shared" si="45"/>
        <v/>
      </c>
      <c r="BW80" s="19"/>
      <c r="BX80" s="19" t="str">
        <f t="shared" si="46"/>
        <v/>
      </c>
      <c r="BY80" s="188"/>
      <c r="BZ80" s="19" t="str">
        <f t="shared" si="47"/>
        <v/>
      </c>
      <c r="CA80" s="19" t="str">
        <f t="shared" si="48"/>
        <v/>
      </c>
      <c r="CC80" s="201" t="str">
        <f t="shared" si="49"/>
        <v/>
      </c>
    </row>
    <row r="81" spans="4:81">
      <c r="D81" s="34"/>
      <c r="E81" s="146"/>
      <c r="F81" s="146"/>
      <c r="G81" s="151"/>
      <c r="L81" s="34"/>
      <c r="M81" s="146"/>
      <c r="N81" s="146"/>
      <c r="O81" s="151"/>
      <c r="R81" s="16" t="e">
        <f>INDEX('Dropdown menus'!$A$1:$D$6,MATCH($E81,'Dropdown menus'!$A$1:$A$6,0),$R$6)</f>
        <v>#N/A</v>
      </c>
      <c r="T81" s="19" t="str">
        <f>IF($F81="","",VLOOKUP($F81,'Reference Data - Transport fuel'!$C:$O,T$4,FALSE))</f>
        <v/>
      </c>
      <c r="U81" s="19" t="str">
        <f>IF($F81="","",VLOOKUP($F81,'Reference Data - Transport fuel'!$C:$O,U$4,FALSE))</f>
        <v/>
      </c>
      <c r="V81" s="19" t="str">
        <f>IF($F81="","",VLOOKUP($F81,'Reference Data - Transport fuel'!$C:$O,V$4,FALSE))</f>
        <v/>
      </c>
      <c r="W81" s="19" t="str">
        <f>IF($F81="","",VLOOKUP($F81,'Reference Data - Transport fuel'!$C:$O,W$4,FALSE))</f>
        <v/>
      </c>
      <c r="X81" s="19" t="str">
        <f>IF($F81="","",VLOOKUP($F81,'Reference Data - Transport fuel'!$C:$O,X$4,FALSE))</f>
        <v/>
      </c>
      <c r="Y81" s="19" t="str">
        <f>IF($F81="","",VLOOKUP($F81,'Reference Data - Transport fuel'!$C:$O,Y$4,FALSE))</f>
        <v/>
      </c>
      <c r="Z81" s="19" t="str">
        <f>IF($F81="","",VLOOKUP($F81,'Reference Data - Transport fuel'!$C:$O,Z$4,FALSE))</f>
        <v/>
      </c>
      <c r="AA81" s="19" t="str">
        <f>IF($F81="","",VLOOKUP($F81,'Reference Data - Transport fuel'!$C:$O,AA$4,FALSE))</f>
        <v/>
      </c>
      <c r="AB81" s="19" t="str">
        <f>IF($F81="","",VLOOKUP($F81,'Reference Data - Transport fuel'!$C:$O,AB$4,FALSE))</f>
        <v/>
      </c>
      <c r="AC81" s="19"/>
      <c r="AD81" s="19" t="str">
        <f>IF($F81="","",VLOOKUP($F81,'Reference Data - Transport fuel'!$C:$O,AD$4,FALSE))</f>
        <v/>
      </c>
      <c r="AE81" s="19"/>
      <c r="AF81" s="19" t="str">
        <f>IF($F81="","",VLOOKUP($F81,'Reference Data - Transport fuel'!$C:$O,AF$4,FALSE))</f>
        <v/>
      </c>
      <c r="AH81" s="19" t="str">
        <f t="shared" si="26"/>
        <v/>
      </c>
      <c r="AI81" s="19" t="str">
        <f t="shared" si="27"/>
        <v/>
      </c>
      <c r="AJ81" s="19" t="str">
        <f t="shared" si="28"/>
        <v/>
      </c>
      <c r="AK81" s="19" t="str">
        <f t="shared" si="29"/>
        <v/>
      </c>
      <c r="AL81" s="19" t="str">
        <f t="shared" si="30"/>
        <v/>
      </c>
      <c r="AM81" s="19" t="str">
        <f t="shared" si="31"/>
        <v/>
      </c>
      <c r="AN81" s="19" t="str">
        <f t="shared" si="32"/>
        <v/>
      </c>
      <c r="AO81" s="19" t="str">
        <f t="shared" si="33"/>
        <v/>
      </c>
      <c r="AP81" s="19"/>
      <c r="AQ81" s="19" t="str">
        <f t="shared" si="34"/>
        <v/>
      </c>
      <c r="AR81" s="188"/>
      <c r="AS81" s="19" t="str">
        <f t="shared" si="35"/>
        <v/>
      </c>
      <c r="AT81" s="19" t="str">
        <f t="shared" si="36"/>
        <v/>
      </c>
      <c r="AV81" s="201" t="str">
        <f t="shared" si="37"/>
        <v/>
      </c>
      <c r="AY81" s="16" t="e">
        <f>INDEX('Dropdown menus'!$A$1:$D$6,MATCH($M81,'Dropdown menus'!$A$1:$A$6,0),$AY$6)</f>
        <v>#N/A</v>
      </c>
      <c r="BA81" s="19" t="str">
        <f>IF($N81="","",VLOOKUP($N81,'Reference - Logistics Distance'!$C:$O,BA$4,FALSE))</f>
        <v/>
      </c>
      <c r="BB81" s="19" t="str">
        <f>IF($N81="","",VLOOKUP($N81,'Reference - Logistics Distance'!$C:$O,BB$4,FALSE))</f>
        <v/>
      </c>
      <c r="BC81" s="19" t="str">
        <f>IF($N81="","",VLOOKUP($N81,'Reference - Logistics Distance'!$C:$O,BC$4,FALSE))</f>
        <v/>
      </c>
      <c r="BD81" s="19" t="str">
        <f>IF($N81="","",VLOOKUP($N81,'Reference - Logistics Distance'!$C:$O,BD$4,FALSE))</f>
        <v/>
      </c>
      <c r="BE81" s="19" t="str">
        <f>IF($N81="","",VLOOKUP($N81,'Reference - Logistics Distance'!$C:$O,BE$4,FALSE))</f>
        <v/>
      </c>
      <c r="BF81" s="19" t="str">
        <f>IF($N81="","",VLOOKUP($N81,'Reference - Logistics Distance'!$C:$O,BF$4,FALSE))</f>
        <v/>
      </c>
      <c r="BG81" s="19" t="str">
        <f>IF($N81="","",VLOOKUP($N81,'Reference - Logistics Distance'!$C:$O,BG$4,FALSE))</f>
        <v/>
      </c>
      <c r="BH81" s="19" t="str">
        <f>IF($N81="","",VLOOKUP($N81,'Reference - Logistics Distance'!$C:$O,BH$4,FALSE))</f>
        <v/>
      </c>
      <c r="BI81" s="19" t="str">
        <f>IF($N81="","",VLOOKUP($N81,'Reference - Logistics Distance'!$C:$O,BI$4,FALSE))</f>
        <v/>
      </c>
      <c r="BJ81" s="19"/>
      <c r="BK81" s="19" t="str">
        <f>IF($N81="","",VLOOKUP($N81,'Reference - Logistics Distance'!$C:$O,BK$4,FALSE))</f>
        <v/>
      </c>
      <c r="BL81" s="19"/>
      <c r="BM81" s="19" t="str">
        <f>IF($N81="","",VLOOKUP($N81,'Reference - Logistics Distance'!$C:$O,BM$4,FALSE))</f>
        <v/>
      </c>
      <c r="BO81" s="19" t="str">
        <f t="shared" si="38"/>
        <v/>
      </c>
      <c r="BP81" s="19" t="str">
        <f t="shared" si="39"/>
        <v/>
      </c>
      <c r="BQ81" s="19" t="str">
        <f t="shared" si="40"/>
        <v/>
      </c>
      <c r="BR81" s="19" t="str">
        <f t="shared" si="41"/>
        <v/>
      </c>
      <c r="BS81" s="19" t="str">
        <f t="shared" si="42"/>
        <v/>
      </c>
      <c r="BT81" s="19" t="str">
        <f t="shared" si="43"/>
        <v/>
      </c>
      <c r="BU81" s="19" t="str">
        <f t="shared" si="44"/>
        <v/>
      </c>
      <c r="BV81" s="19" t="str">
        <f t="shared" si="45"/>
        <v/>
      </c>
      <c r="BW81" s="19"/>
      <c r="BX81" s="19" t="str">
        <f t="shared" si="46"/>
        <v/>
      </c>
      <c r="BY81" s="188"/>
      <c r="BZ81" s="19" t="str">
        <f t="shared" si="47"/>
        <v/>
      </c>
      <c r="CA81" s="19" t="str">
        <f t="shared" si="48"/>
        <v/>
      </c>
      <c r="CC81" s="201" t="str">
        <f t="shared" si="49"/>
        <v/>
      </c>
    </row>
    <row r="82" spans="4:81">
      <c r="D82" s="34"/>
      <c r="E82" s="146"/>
      <c r="F82" s="146"/>
      <c r="G82" s="151"/>
      <c r="L82" s="34"/>
      <c r="M82" s="146"/>
      <c r="N82" s="146"/>
      <c r="O82" s="151"/>
      <c r="R82" s="16" t="e">
        <f>INDEX('Dropdown menus'!$A$1:$D$6,MATCH($E82,'Dropdown menus'!$A$1:$A$6,0),$R$6)</f>
        <v>#N/A</v>
      </c>
      <c r="T82" s="19" t="str">
        <f>IF($F82="","",VLOOKUP($F82,'Reference Data - Transport fuel'!$C:$O,T$4,FALSE))</f>
        <v/>
      </c>
      <c r="U82" s="19" t="str">
        <f>IF($F82="","",VLOOKUP($F82,'Reference Data - Transport fuel'!$C:$O,U$4,FALSE))</f>
        <v/>
      </c>
      <c r="V82" s="19" t="str">
        <f>IF($F82="","",VLOOKUP($F82,'Reference Data - Transport fuel'!$C:$O,V$4,FALSE))</f>
        <v/>
      </c>
      <c r="W82" s="19" t="str">
        <f>IF($F82="","",VLOOKUP($F82,'Reference Data - Transport fuel'!$C:$O,W$4,FALSE))</f>
        <v/>
      </c>
      <c r="X82" s="19" t="str">
        <f>IF($F82="","",VLOOKUP($F82,'Reference Data - Transport fuel'!$C:$O,X$4,FALSE))</f>
        <v/>
      </c>
      <c r="Y82" s="19" t="str">
        <f>IF($F82="","",VLOOKUP($F82,'Reference Data - Transport fuel'!$C:$O,Y$4,FALSE))</f>
        <v/>
      </c>
      <c r="Z82" s="19" t="str">
        <f>IF($F82="","",VLOOKUP($F82,'Reference Data - Transport fuel'!$C:$O,Z$4,FALSE))</f>
        <v/>
      </c>
      <c r="AA82" s="19" t="str">
        <f>IF($F82="","",VLOOKUP($F82,'Reference Data - Transport fuel'!$C:$O,AA$4,FALSE))</f>
        <v/>
      </c>
      <c r="AB82" s="19" t="str">
        <f>IF($F82="","",VLOOKUP($F82,'Reference Data - Transport fuel'!$C:$O,AB$4,FALSE))</f>
        <v/>
      </c>
      <c r="AC82" s="19"/>
      <c r="AD82" s="19" t="str">
        <f>IF($F82="","",VLOOKUP($F82,'Reference Data - Transport fuel'!$C:$O,AD$4,FALSE))</f>
        <v/>
      </c>
      <c r="AE82" s="19"/>
      <c r="AF82" s="19" t="str">
        <f>IF($F82="","",VLOOKUP($F82,'Reference Data - Transport fuel'!$C:$O,AF$4,FALSE))</f>
        <v/>
      </c>
      <c r="AH82" s="19" t="str">
        <f t="shared" si="26"/>
        <v/>
      </c>
      <c r="AI82" s="19" t="str">
        <f t="shared" si="27"/>
        <v/>
      </c>
      <c r="AJ82" s="19" t="str">
        <f t="shared" si="28"/>
        <v/>
      </c>
      <c r="AK82" s="19" t="str">
        <f t="shared" si="29"/>
        <v/>
      </c>
      <c r="AL82" s="19" t="str">
        <f t="shared" si="30"/>
        <v/>
      </c>
      <c r="AM82" s="19" t="str">
        <f t="shared" si="31"/>
        <v/>
      </c>
      <c r="AN82" s="19" t="str">
        <f t="shared" si="32"/>
        <v/>
      </c>
      <c r="AO82" s="19" t="str">
        <f t="shared" si="33"/>
        <v/>
      </c>
      <c r="AP82" s="19"/>
      <c r="AQ82" s="19" t="str">
        <f t="shared" si="34"/>
        <v/>
      </c>
      <c r="AR82" s="188"/>
      <c r="AS82" s="19" t="str">
        <f t="shared" si="35"/>
        <v/>
      </c>
      <c r="AT82" s="19" t="str">
        <f t="shared" si="36"/>
        <v/>
      </c>
      <c r="AV82" s="201" t="str">
        <f t="shared" si="37"/>
        <v/>
      </c>
      <c r="AY82" s="16" t="e">
        <f>INDEX('Dropdown menus'!$A$1:$D$6,MATCH($M82,'Dropdown menus'!$A$1:$A$6,0),$AY$6)</f>
        <v>#N/A</v>
      </c>
      <c r="BA82" s="19" t="str">
        <f>IF($N82="","",VLOOKUP($N82,'Reference - Logistics Distance'!$C:$O,BA$4,FALSE))</f>
        <v/>
      </c>
      <c r="BB82" s="19" t="str">
        <f>IF($N82="","",VLOOKUP($N82,'Reference - Logistics Distance'!$C:$O,BB$4,FALSE))</f>
        <v/>
      </c>
      <c r="BC82" s="19" t="str">
        <f>IF($N82="","",VLOOKUP($N82,'Reference - Logistics Distance'!$C:$O,BC$4,FALSE))</f>
        <v/>
      </c>
      <c r="BD82" s="19" t="str">
        <f>IF($N82="","",VLOOKUP($N82,'Reference - Logistics Distance'!$C:$O,BD$4,FALSE))</f>
        <v/>
      </c>
      <c r="BE82" s="19" t="str">
        <f>IF($N82="","",VLOOKUP($N82,'Reference - Logistics Distance'!$C:$O,BE$4,FALSE))</f>
        <v/>
      </c>
      <c r="BF82" s="19" t="str">
        <f>IF($N82="","",VLOOKUP($N82,'Reference - Logistics Distance'!$C:$O,BF$4,FALSE))</f>
        <v/>
      </c>
      <c r="BG82" s="19" t="str">
        <f>IF($N82="","",VLOOKUP($N82,'Reference - Logistics Distance'!$C:$O,BG$4,FALSE))</f>
        <v/>
      </c>
      <c r="BH82" s="19" t="str">
        <f>IF($N82="","",VLOOKUP($N82,'Reference - Logistics Distance'!$C:$O,BH$4,FALSE))</f>
        <v/>
      </c>
      <c r="BI82" s="19" t="str">
        <f>IF($N82="","",VLOOKUP($N82,'Reference - Logistics Distance'!$C:$O,BI$4,FALSE))</f>
        <v/>
      </c>
      <c r="BJ82" s="19"/>
      <c r="BK82" s="19" t="str">
        <f>IF($N82="","",VLOOKUP($N82,'Reference - Logistics Distance'!$C:$O,BK$4,FALSE))</f>
        <v/>
      </c>
      <c r="BL82" s="19"/>
      <c r="BM82" s="19" t="str">
        <f>IF($N82="","",VLOOKUP($N82,'Reference - Logistics Distance'!$C:$O,BM$4,FALSE))</f>
        <v/>
      </c>
      <c r="BO82" s="19" t="str">
        <f t="shared" si="38"/>
        <v/>
      </c>
      <c r="BP82" s="19" t="str">
        <f t="shared" si="39"/>
        <v/>
      </c>
      <c r="BQ82" s="19" t="str">
        <f t="shared" si="40"/>
        <v/>
      </c>
      <c r="BR82" s="19" t="str">
        <f t="shared" si="41"/>
        <v/>
      </c>
      <c r="BS82" s="19" t="str">
        <f t="shared" si="42"/>
        <v/>
      </c>
      <c r="BT82" s="19" t="str">
        <f t="shared" si="43"/>
        <v/>
      </c>
      <c r="BU82" s="19" t="str">
        <f t="shared" si="44"/>
        <v/>
      </c>
      <c r="BV82" s="19" t="str">
        <f t="shared" si="45"/>
        <v/>
      </c>
      <c r="BW82" s="19"/>
      <c r="BX82" s="19" t="str">
        <f t="shared" si="46"/>
        <v/>
      </c>
      <c r="BY82" s="188"/>
      <c r="BZ82" s="19" t="str">
        <f t="shared" si="47"/>
        <v/>
      </c>
      <c r="CA82" s="19" t="str">
        <f t="shared" si="48"/>
        <v/>
      </c>
      <c r="CC82" s="201" t="str">
        <f t="shared" si="49"/>
        <v/>
      </c>
    </row>
    <row r="83" spans="4:81">
      <c r="D83" s="34"/>
      <c r="E83" s="146"/>
      <c r="F83" s="146"/>
      <c r="G83" s="151"/>
      <c r="L83" s="34"/>
      <c r="M83" s="146"/>
      <c r="N83" s="146"/>
      <c r="O83" s="151"/>
      <c r="R83" s="16" t="e">
        <f>INDEX('Dropdown menus'!$A$1:$D$6,MATCH($E83,'Dropdown menus'!$A$1:$A$6,0),$R$6)</f>
        <v>#N/A</v>
      </c>
      <c r="T83" s="19" t="str">
        <f>IF($F83="","",VLOOKUP($F83,'Reference Data - Transport fuel'!$C:$O,T$4,FALSE))</f>
        <v/>
      </c>
      <c r="U83" s="19" t="str">
        <f>IF($F83="","",VLOOKUP($F83,'Reference Data - Transport fuel'!$C:$O,U$4,FALSE))</f>
        <v/>
      </c>
      <c r="V83" s="19" t="str">
        <f>IF($F83="","",VLOOKUP($F83,'Reference Data - Transport fuel'!$C:$O,V$4,FALSE))</f>
        <v/>
      </c>
      <c r="W83" s="19" t="str">
        <f>IF($F83="","",VLOOKUP($F83,'Reference Data - Transport fuel'!$C:$O,W$4,FALSE))</f>
        <v/>
      </c>
      <c r="X83" s="19" t="str">
        <f>IF($F83="","",VLOOKUP($F83,'Reference Data - Transport fuel'!$C:$O,X$4,FALSE))</f>
        <v/>
      </c>
      <c r="Y83" s="19" t="str">
        <f>IF($F83="","",VLOOKUP($F83,'Reference Data - Transport fuel'!$C:$O,Y$4,FALSE))</f>
        <v/>
      </c>
      <c r="Z83" s="19" t="str">
        <f>IF($F83="","",VLOOKUP($F83,'Reference Data - Transport fuel'!$C:$O,Z$4,FALSE))</f>
        <v/>
      </c>
      <c r="AA83" s="19" t="str">
        <f>IF($F83="","",VLOOKUP($F83,'Reference Data - Transport fuel'!$C:$O,AA$4,FALSE))</f>
        <v/>
      </c>
      <c r="AB83" s="19" t="str">
        <f>IF($F83="","",VLOOKUP($F83,'Reference Data - Transport fuel'!$C:$O,AB$4,FALSE))</f>
        <v/>
      </c>
      <c r="AC83" s="19"/>
      <c r="AD83" s="19" t="str">
        <f>IF($F83="","",VLOOKUP($F83,'Reference Data - Transport fuel'!$C:$O,AD$4,FALSE))</f>
        <v/>
      </c>
      <c r="AE83" s="19"/>
      <c r="AF83" s="19" t="str">
        <f>IF($F83="","",VLOOKUP($F83,'Reference Data - Transport fuel'!$C:$O,AF$4,FALSE))</f>
        <v/>
      </c>
      <c r="AH83" s="19" t="str">
        <f t="shared" si="26"/>
        <v/>
      </c>
      <c r="AI83" s="19" t="str">
        <f t="shared" si="27"/>
        <v/>
      </c>
      <c r="AJ83" s="19" t="str">
        <f t="shared" si="28"/>
        <v/>
      </c>
      <c r="AK83" s="19" t="str">
        <f t="shared" si="29"/>
        <v/>
      </c>
      <c r="AL83" s="19" t="str">
        <f t="shared" si="30"/>
        <v/>
      </c>
      <c r="AM83" s="19" t="str">
        <f t="shared" si="31"/>
        <v/>
      </c>
      <c r="AN83" s="19" t="str">
        <f t="shared" si="32"/>
        <v/>
      </c>
      <c r="AO83" s="19" t="str">
        <f t="shared" si="33"/>
        <v/>
      </c>
      <c r="AP83" s="19"/>
      <c r="AQ83" s="19" t="str">
        <f t="shared" si="34"/>
        <v/>
      </c>
      <c r="AR83" s="188"/>
      <c r="AS83" s="19" t="str">
        <f t="shared" si="35"/>
        <v/>
      </c>
      <c r="AT83" s="19" t="str">
        <f t="shared" si="36"/>
        <v/>
      </c>
      <c r="AV83" s="201" t="str">
        <f t="shared" si="37"/>
        <v/>
      </c>
      <c r="AY83" s="16" t="e">
        <f>INDEX('Dropdown menus'!$A$1:$D$6,MATCH($M83,'Dropdown menus'!$A$1:$A$6,0),$AY$6)</f>
        <v>#N/A</v>
      </c>
      <c r="BA83" s="19" t="str">
        <f>IF($N83="","",VLOOKUP($N83,'Reference - Logistics Distance'!$C:$O,BA$4,FALSE))</f>
        <v/>
      </c>
      <c r="BB83" s="19" t="str">
        <f>IF($N83="","",VLOOKUP($N83,'Reference - Logistics Distance'!$C:$O,BB$4,FALSE))</f>
        <v/>
      </c>
      <c r="BC83" s="19" t="str">
        <f>IF($N83="","",VLOOKUP($N83,'Reference - Logistics Distance'!$C:$O,BC$4,FALSE))</f>
        <v/>
      </c>
      <c r="BD83" s="19" t="str">
        <f>IF($N83="","",VLOOKUP($N83,'Reference - Logistics Distance'!$C:$O,BD$4,FALSE))</f>
        <v/>
      </c>
      <c r="BE83" s="19" t="str">
        <f>IF($N83="","",VLOOKUP($N83,'Reference - Logistics Distance'!$C:$O,BE$4,FALSE))</f>
        <v/>
      </c>
      <c r="BF83" s="19" t="str">
        <f>IF($N83="","",VLOOKUP($N83,'Reference - Logistics Distance'!$C:$O,BF$4,FALSE))</f>
        <v/>
      </c>
      <c r="BG83" s="19" t="str">
        <f>IF($N83="","",VLOOKUP($N83,'Reference - Logistics Distance'!$C:$O,BG$4,FALSE))</f>
        <v/>
      </c>
      <c r="BH83" s="19" t="str">
        <f>IF($N83="","",VLOOKUP($N83,'Reference - Logistics Distance'!$C:$O,BH$4,FALSE))</f>
        <v/>
      </c>
      <c r="BI83" s="19" t="str">
        <f>IF($N83="","",VLOOKUP($N83,'Reference - Logistics Distance'!$C:$O,BI$4,FALSE))</f>
        <v/>
      </c>
      <c r="BJ83" s="19"/>
      <c r="BK83" s="19" t="str">
        <f>IF($N83="","",VLOOKUP($N83,'Reference - Logistics Distance'!$C:$O,BK$4,FALSE))</f>
        <v/>
      </c>
      <c r="BL83" s="19"/>
      <c r="BM83" s="19" t="str">
        <f>IF($N83="","",VLOOKUP($N83,'Reference - Logistics Distance'!$C:$O,BM$4,FALSE))</f>
        <v/>
      </c>
      <c r="BO83" s="19" t="str">
        <f t="shared" si="38"/>
        <v/>
      </c>
      <c r="BP83" s="19" t="str">
        <f t="shared" si="39"/>
        <v/>
      </c>
      <c r="BQ83" s="19" t="str">
        <f t="shared" si="40"/>
        <v/>
      </c>
      <c r="BR83" s="19" t="str">
        <f t="shared" si="41"/>
        <v/>
      </c>
      <c r="BS83" s="19" t="str">
        <f t="shared" si="42"/>
        <v/>
      </c>
      <c r="BT83" s="19" t="str">
        <f t="shared" si="43"/>
        <v/>
      </c>
      <c r="BU83" s="19" t="str">
        <f t="shared" si="44"/>
        <v/>
      </c>
      <c r="BV83" s="19" t="str">
        <f t="shared" si="45"/>
        <v/>
      </c>
      <c r="BW83" s="19"/>
      <c r="BX83" s="19" t="str">
        <f t="shared" si="46"/>
        <v/>
      </c>
      <c r="BY83" s="188"/>
      <c r="BZ83" s="19" t="str">
        <f t="shared" si="47"/>
        <v/>
      </c>
      <c r="CA83" s="19" t="str">
        <f t="shared" si="48"/>
        <v/>
      </c>
      <c r="CC83" s="201" t="str">
        <f t="shared" si="49"/>
        <v/>
      </c>
    </row>
    <row r="84" spans="4:81">
      <c r="D84" s="34"/>
      <c r="E84" s="146"/>
      <c r="F84" s="146"/>
      <c r="G84" s="151"/>
      <c r="L84" s="34"/>
      <c r="M84" s="146"/>
      <c r="N84" s="146"/>
      <c r="O84" s="151"/>
      <c r="R84" s="16" t="e">
        <f>INDEX('Dropdown menus'!$A$1:$D$6,MATCH($E84,'Dropdown menus'!$A$1:$A$6,0),$R$6)</f>
        <v>#N/A</v>
      </c>
      <c r="T84" s="19" t="str">
        <f>IF($F84="","",VLOOKUP($F84,'Reference Data - Transport fuel'!$C:$O,T$4,FALSE))</f>
        <v/>
      </c>
      <c r="U84" s="19" t="str">
        <f>IF($F84="","",VLOOKUP($F84,'Reference Data - Transport fuel'!$C:$O,U$4,FALSE))</f>
        <v/>
      </c>
      <c r="V84" s="19" t="str">
        <f>IF($F84="","",VLOOKUP($F84,'Reference Data - Transport fuel'!$C:$O,V$4,FALSE))</f>
        <v/>
      </c>
      <c r="W84" s="19" t="str">
        <f>IF($F84="","",VLOOKUP($F84,'Reference Data - Transport fuel'!$C:$O,W$4,FALSE))</f>
        <v/>
      </c>
      <c r="X84" s="19" t="str">
        <f>IF($F84="","",VLOOKUP($F84,'Reference Data - Transport fuel'!$C:$O,X$4,FALSE))</f>
        <v/>
      </c>
      <c r="Y84" s="19" t="str">
        <f>IF($F84="","",VLOOKUP($F84,'Reference Data - Transport fuel'!$C:$O,Y$4,FALSE))</f>
        <v/>
      </c>
      <c r="Z84" s="19" t="str">
        <f>IF($F84="","",VLOOKUP($F84,'Reference Data - Transport fuel'!$C:$O,Z$4,FALSE))</f>
        <v/>
      </c>
      <c r="AA84" s="19" t="str">
        <f>IF($F84="","",VLOOKUP($F84,'Reference Data - Transport fuel'!$C:$O,AA$4,FALSE))</f>
        <v/>
      </c>
      <c r="AB84" s="19" t="str">
        <f>IF($F84="","",VLOOKUP($F84,'Reference Data - Transport fuel'!$C:$O,AB$4,FALSE))</f>
        <v/>
      </c>
      <c r="AC84" s="19"/>
      <c r="AD84" s="19" t="str">
        <f>IF($F84="","",VLOOKUP($F84,'Reference Data - Transport fuel'!$C:$O,AD$4,FALSE))</f>
        <v/>
      </c>
      <c r="AE84" s="19"/>
      <c r="AF84" s="19" t="str">
        <f>IF($F84="","",VLOOKUP($F84,'Reference Data - Transport fuel'!$C:$O,AF$4,FALSE))</f>
        <v/>
      </c>
      <c r="AH84" s="19" t="str">
        <f t="shared" si="26"/>
        <v/>
      </c>
      <c r="AI84" s="19" t="str">
        <f t="shared" si="27"/>
        <v/>
      </c>
      <c r="AJ84" s="19" t="str">
        <f t="shared" si="28"/>
        <v/>
      </c>
      <c r="AK84" s="19" t="str">
        <f t="shared" si="29"/>
        <v/>
      </c>
      <c r="AL84" s="19" t="str">
        <f t="shared" si="30"/>
        <v/>
      </c>
      <c r="AM84" s="19" t="str">
        <f t="shared" si="31"/>
        <v/>
      </c>
      <c r="AN84" s="19" t="str">
        <f t="shared" si="32"/>
        <v/>
      </c>
      <c r="AO84" s="19" t="str">
        <f t="shared" si="33"/>
        <v/>
      </c>
      <c r="AP84" s="19"/>
      <c r="AQ84" s="19" t="str">
        <f t="shared" si="34"/>
        <v/>
      </c>
      <c r="AR84" s="188"/>
      <c r="AS84" s="19" t="str">
        <f t="shared" si="35"/>
        <v/>
      </c>
      <c r="AT84" s="19" t="str">
        <f t="shared" si="36"/>
        <v/>
      </c>
      <c r="AV84" s="201" t="str">
        <f t="shared" si="37"/>
        <v/>
      </c>
      <c r="AY84" s="16" t="e">
        <f>INDEX('Dropdown menus'!$A$1:$D$6,MATCH($M84,'Dropdown menus'!$A$1:$A$6,0),$AY$6)</f>
        <v>#N/A</v>
      </c>
      <c r="BA84" s="19" t="str">
        <f>IF($N84="","",VLOOKUP($N84,'Reference - Logistics Distance'!$C:$O,BA$4,FALSE))</f>
        <v/>
      </c>
      <c r="BB84" s="19" t="str">
        <f>IF($N84="","",VLOOKUP($N84,'Reference - Logistics Distance'!$C:$O,BB$4,FALSE))</f>
        <v/>
      </c>
      <c r="BC84" s="19" t="str">
        <f>IF($N84="","",VLOOKUP($N84,'Reference - Logistics Distance'!$C:$O,BC$4,FALSE))</f>
        <v/>
      </c>
      <c r="BD84" s="19" t="str">
        <f>IF($N84="","",VLOOKUP($N84,'Reference - Logistics Distance'!$C:$O,BD$4,FALSE))</f>
        <v/>
      </c>
      <c r="BE84" s="19" t="str">
        <f>IF($N84="","",VLOOKUP($N84,'Reference - Logistics Distance'!$C:$O,BE$4,FALSE))</f>
        <v/>
      </c>
      <c r="BF84" s="19" t="str">
        <f>IF($N84="","",VLOOKUP($N84,'Reference - Logistics Distance'!$C:$O,BF$4,FALSE))</f>
        <v/>
      </c>
      <c r="BG84" s="19" t="str">
        <f>IF($N84="","",VLOOKUP($N84,'Reference - Logistics Distance'!$C:$O,BG$4,FALSE))</f>
        <v/>
      </c>
      <c r="BH84" s="19" t="str">
        <f>IF($N84="","",VLOOKUP($N84,'Reference - Logistics Distance'!$C:$O,BH$4,FALSE))</f>
        <v/>
      </c>
      <c r="BI84" s="19" t="str">
        <f>IF($N84="","",VLOOKUP($N84,'Reference - Logistics Distance'!$C:$O,BI$4,FALSE))</f>
        <v/>
      </c>
      <c r="BJ84" s="19"/>
      <c r="BK84" s="19" t="str">
        <f>IF($N84="","",VLOOKUP($N84,'Reference - Logistics Distance'!$C:$O,BK$4,FALSE))</f>
        <v/>
      </c>
      <c r="BL84" s="19"/>
      <c r="BM84" s="19" t="str">
        <f>IF($N84="","",VLOOKUP($N84,'Reference - Logistics Distance'!$C:$O,BM$4,FALSE))</f>
        <v/>
      </c>
      <c r="BO84" s="19" t="str">
        <f t="shared" si="38"/>
        <v/>
      </c>
      <c r="BP84" s="19" t="str">
        <f t="shared" si="39"/>
        <v/>
      </c>
      <c r="BQ84" s="19" t="str">
        <f t="shared" si="40"/>
        <v/>
      </c>
      <c r="BR84" s="19" t="str">
        <f t="shared" si="41"/>
        <v/>
      </c>
      <c r="BS84" s="19" t="str">
        <f t="shared" si="42"/>
        <v/>
      </c>
      <c r="BT84" s="19" t="str">
        <f t="shared" si="43"/>
        <v/>
      </c>
      <c r="BU84" s="19" t="str">
        <f t="shared" si="44"/>
        <v/>
      </c>
      <c r="BV84" s="19" t="str">
        <f t="shared" si="45"/>
        <v/>
      </c>
      <c r="BW84" s="19"/>
      <c r="BX84" s="19" t="str">
        <f t="shared" si="46"/>
        <v/>
      </c>
      <c r="BY84" s="188"/>
      <c r="BZ84" s="19" t="str">
        <f t="shared" si="47"/>
        <v/>
      </c>
      <c r="CA84" s="19" t="str">
        <f t="shared" si="48"/>
        <v/>
      </c>
      <c r="CC84" s="201" t="str">
        <f t="shared" si="49"/>
        <v/>
      </c>
    </row>
    <row r="85" spans="4:81">
      <c r="D85" s="34"/>
      <c r="E85" s="146"/>
      <c r="F85" s="146"/>
      <c r="G85" s="151"/>
      <c r="L85" s="34"/>
      <c r="M85" s="146"/>
      <c r="N85" s="146"/>
      <c r="O85" s="151"/>
      <c r="R85" s="16" t="e">
        <f>INDEX('Dropdown menus'!$A$1:$D$6,MATCH($E85,'Dropdown menus'!$A$1:$A$6,0),$R$6)</f>
        <v>#N/A</v>
      </c>
      <c r="T85" s="19" t="str">
        <f>IF($F85="","",VLOOKUP($F85,'Reference Data - Transport fuel'!$C:$O,T$4,FALSE))</f>
        <v/>
      </c>
      <c r="U85" s="19" t="str">
        <f>IF($F85="","",VLOOKUP($F85,'Reference Data - Transport fuel'!$C:$O,U$4,FALSE))</f>
        <v/>
      </c>
      <c r="V85" s="19" t="str">
        <f>IF($F85="","",VLOOKUP($F85,'Reference Data - Transport fuel'!$C:$O,V$4,FALSE))</f>
        <v/>
      </c>
      <c r="W85" s="19" t="str">
        <f>IF($F85="","",VLOOKUP($F85,'Reference Data - Transport fuel'!$C:$O,W$4,FALSE))</f>
        <v/>
      </c>
      <c r="X85" s="19" t="str">
        <f>IF($F85="","",VLOOKUP($F85,'Reference Data - Transport fuel'!$C:$O,X$4,FALSE))</f>
        <v/>
      </c>
      <c r="Y85" s="19" t="str">
        <f>IF($F85="","",VLOOKUP($F85,'Reference Data - Transport fuel'!$C:$O,Y$4,FALSE))</f>
        <v/>
      </c>
      <c r="Z85" s="19" t="str">
        <f>IF($F85="","",VLOOKUP($F85,'Reference Data - Transport fuel'!$C:$O,Z$4,FALSE))</f>
        <v/>
      </c>
      <c r="AA85" s="19" t="str">
        <f>IF($F85="","",VLOOKUP($F85,'Reference Data - Transport fuel'!$C:$O,AA$4,FALSE))</f>
        <v/>
      </c>
      <c r="AB85" s="19" t="str">
        <f>IF($F85="","",VLOOKUP($F85,'Reference Data - Transport fuel'!$C:$O,AB$4,FALSE))</f>
        <v/>
      </c>
      <c r="AC85" s="19"/>
      <c r="AD85" s="19" t="str">
        <f>IF($F85="","",VLOOKUP($F85,'Reference Data - Transport fuel'!$C:$O,AD$4,FALSE))</f>
        <v/>
      </c>
      <c r="AE85" s="19"/>
      <c r="AF85" s="19" t="str">
        <f>IF($F85="","",VLOOKUP($F85,'Reference Data - Transport fuel'!$C:$O,AF$4,FALSE))</f>
        <v/>
      </c>
      <c r="AH85" s="19" t="str">
        <f t="shared" si="26"/>
        <v/>
      </c>
      <c r="AI85" s="19" t="str">
        <f t="shared" si="27"/>
        <v/>
      </c>
      <c r="AJ85" s="19" t="str">
        <f t="shared" si="28"/>
        <v/>
      </c>
      <c r="AK85" s="19" t="str">
        <f t="shared" si="29"/>
        <v/>
      </c>
      <c r="AL85" s="19" t="str">
        <f t="shared" si="30"/>
        <v/>
      </c>
      <c r="AM85" s="19" t="str">
        <f t="shared" si="31"/>
        <v/>
      </c>
      <c r="AN85" s="19" t="str">
        <f t="shared" si="32"/>
        <v/>
      </c>
      <c r="AO85" s="19" t="str">
        <f t="shared" si="33"/>
        <v/>
      </c>
      <c r="AP85" s="19"/>
      <c r="AQ85" s="19" t="str">
        <f t="shared" si="34"/>
        <v/>
      </c>
      <c r="AR85" s="188"/>
      <c r="AS85" s="19" t="str">
        <f t="shared" si="35"/>
        <v/>
      </c>
      <c r="AT85" s="19" t="str">
        <f t="shared" si="36"/>
        <v/>
      </c>
      <c r="AV85" s="201" t="str">
        <f t="shared" si="37"/>
        <v/>
      </c>
      <c r="AY85" s="16" t="e">
        <f>INDEX('Dropdown menus'!$A$1:$D$6,MATCH($M85,'Dropdown menus'!$A$1:$A$6,0),$AY$6)</f>
        <v>#N/A</v>
      </c>
      <c r="BA85" s="19" t="str">
        <f>IF($N85="","",VLOOKUP($N85,'Reference - Logistics Distance'!$C:$O,BA$4,FALSE))</f>
        <v/>
      </c>
      <c r="BB85" s="19" t="str">
        <f>IF($N85="","",VLOOKUP($N85,'Reference - Logistics Distance'!$C:$O,BB$4,FALSE))</f>
        <v/>
      </c>
      <c r="BC85" s="19" t="str">
        <f>IF($N85="","",VLOOKUP($N85,'Reference - Logistics Distance'!$C:$O,BC$4,FALSE))</f>
        <v/>
      </c>
      <c r="BD85" s="19" t="str">
        <f>IF($N85="","",VLOOKUP($N85,'Reference - Logistics Distance'!$C:$O,BD$4,FALSE))</f>
        <v/>
      </c>
      <c r="BE85" s="19" t="str">
        <f>IF($N85="","",VLOOKUP($N85,'Reference - Logistics Distance'!$C:$O,BE$4,FALSE))</f>
        <v/>
      </c>
      <c r="BF85" s="19" t="str">
        <f>IF($N85="","",VLOOKUP($N85,'Reference - Logistics Distance'!$C:$O,BF$4,FALSE))</f>
        <v/>
      </c>
      <c r="BG85" s="19" t="str">
        <f>IF($N85="","",VLOOKUP($N85,'Reference - Logistics Distance'!$C:$O,BG$4,FALSE))</f>
        <v/>
      </c>
      <c r="BH85" s="19" t="str">
        <f>IF($N85="","",VLOOKUP($N85,'Reference - Logistics Distance'!$C:$O,BH$4,FALSE))</f>
        <v/>
      </c>
      <c r="BI85" s="19" t="str">
        <f>IF($N85="","",VLOOKUP($N85,'Reference - Logistics Distance'!$C:$O,BI$4,FALSE))</f>
        <v/>
      </c>
      <c r="BJ85" s="19"/>
      <c r="BK85" s="19" t="str">
        <f>IF($N85="","",VLOOKUP($N85,'Reference - Logistics Distance'!$C:$O,BK$4,FALSE))</f>
        <v/>
      </c>
      <c r="BL85" s="19"/>
      <c r="BM85" s="19" t="str">
        <f>IF($N85="","",VLOOKUP($N85,'Reference - Logistics Distance'!$C:$O,BM$4,FALSE))</f>
        <v/>
      </c>
      <c r="BO85" s="19" t="str">
        <f t="shared" si="38"/>
        <v/>
      </c>
      <c r="BP85" s="19" t="str">
        <f t="shared" si="39"/>
        <v/>
      </c>
      <c r="BQ85" s="19" t="str">
        <f t="shared" si="40"/>
        <v/>
      </c>
      <c r="BR85" s="19" t="str">
        <f t="shared" si="41"/>
        <v/>
      </c>
      <c r="BS85" s="19" t="str">
        <f t="shared" si="42"/>
        <v/>
      </c>
      <c r="BT85" s="19" t="str">
        <f t="shared" si="43"/>
        <v/>
      </c>
      <c r="BU85" s="19" t="str">
        <f t="shared" si="44"/>
        <v/>
      </c>
      <c r="BV85" s="19" t="str">
        <f t="shared" si="45"/>
        <v/>
      </c>
      <c r="BW85" s="19"/>
      <c r="BX85" s="19" t="str">
        <f t="shared" si="46"/>
        <v/>
      </c>
      <c r="BY85" s="188"/>
      <c r="BZ85" s="19" t="str">
        <f t="shared" si="47"/>
        <v/>
      </c>
      <c r="CA85" s="19" t="str">
        <f t="shared" si="48"/>
        <v/>
      </c>
      <c r="CC85" s="201" t="str">
        <f t="shared" si="49"/>
        <v/>
      </c>
    </row>
    <row r="86" spans="4:81">
      <c r="D86" s="34"/>
      <c r="E86" s="146"/>
      <c r="F86" s="146"/>
      <c r="G86" s="151"/>
      <c r="L86" s="34"/>
      <c r="M86" s="146"/>
      <c r="N86" s="146"/>
      <c r="O86" s="151"/>
      <c r="R86" s="16" t="e">
        <f>INDEX('Dropdown menus'!$A$1:$D$6,MATCH($E86,'Dropdown menus'!$A$1:$A$6,0),$R$6)</f>
        <v>#N/A</v>
      </c>
      <c r="T86" s="19" t="str">
        <f>IF($F86="","",VLOOKUP($F86,'Reference Data - Transport fuel'!$C:$O,T$4,FALSE))</f>
        <v/>
      </c>
      <c r="U86" s="19" t="str">
        <f>IF($F86="","",VLOOKUP($F86,'Reference Data - Transport fuel'!$C:$O,U$4,FALSE))</f>
        <v/>
      </c>
      <c r="V86" s="19" t="str">
        <f>IF($F86="","",VLOOKUP($F86,'Reference Data - Transport fuel'!$C:$O,V$4,FALSE))</f>
        <v/>
      </c>
      <c r="W86" s="19" t="str">
        <f>IF($F86="","",VLOOKUP($F86,'Reference Data - Transport fuel'!$C:$O,W$4,FALSE))</f>
        <v/>
      </c>
      <c r="X86" s="19" t="str">
        <f>IF($F86="","",VLOOKUP($F86,'Reference Data - Transport fuel'!$C:$O,X$4,FALSE))</f>
        <v/>
      </c>
      <c r="Y86" s="19" t="str">
        <f>IF($F86="","",VLOOKUP($F86,'Reference Data - Transport fuel'!$C:$O,Y$4,FALSE))</f>
        <v/>
      </c>
      <c r="Z86" s="19" t="str">
        <f>IF($F86="","",VLOOKUP($F86,'Reference Data - Transport fuel'!$C:$O,Z$4,FALSE))</f>
        <v/>
      </c>
      <c r="AA86" s="19" t="str">
        <f>IF($F86="","",VLOOKUP($F86,'Reference Data - Transport fuel'!$C:$O,AA$4,FALSE))</f>
        <v/>
      </c>
      <c r="AB86" s="19" t="str">
        <f>IF($F86="","",VLOOKUP($F86,'Reference Data - Transport fuel'!$C:$O,AB$4,FALSE))</f>
        <v/>
      </c>
      <c r="AC86" s="19"/>
      <c r="AD86" s="19" t="str">
        <f>IF($F86="","",VLOOKUP($F86,'Reference Data - Transport fuel'!$C:$O,AD$4,FALSE))</f>
        <v/>
      </c>
      <c r="AE86" s="19"/>
      <c r="AF86" s="19" t="str">
        <f>IF($F86="","",VLOOKUP($F86,'Reference Data - Transport fuel'!$C:$O,AF$4,FALSE))</f>
        <v/>
      </c>
      <c r="AH86" s="19" t="str">
        <f t="shared" si="26"/>
        <v/>
      </c>
      <c r="AI86" s="19" t="str">
        <f t="shared" si="27"/>
        <v/>
      </c>
      <c r="AJ86" s="19" t="str">
        <f t="shared" si="28"/>
        <v/>
      </c>
      <c r="AK86" s="19" t="str">
        <f t="shared" si="29"/>
        <v/>
      </c>
      <c r="AL86" s="19" t="str">
        <f t="shared" si="30"/>
        <v/>
      </c>
      <c r="AM86" s="19" t="str">
        <f t="shared" si="31"/>
        <v/>
      </c>
      <c r="AN86" s="19" t="str">
        <f t="shared" si="32"/>
        <v/>
      </c>
      <c r="AO86" s="19" t="str">
        <f t="shared" si="33"/>
        <v/>
      </c>
      <c r="AP86" s="19"/>
      <c r="AQ86" s="19" t="str">
        <f t="shared" si="34"/>
        <v/>
      </c>
      <c r="AR86" s="188"/>
      <c r="AS86" s="19" t="str">
        <f t="shared" si="35"/>
        <v/>
      </c>
      <c r="AT86" s="19" t="str">
        <f t="shared" si="36"/>
        <v/>
      </c>
      <c r="AV86" s="201" t="str">
        <f t="shared" si="37"/>
        <v/>
      </c>
      <c r="AY86" s="16" t="e">
        <f>INDEX('Dropdown menus'!$A$1:$D$6,MATCH($M86,'Dropdown menus'!$A$1:$A$6,0),$AY$6)</f>
        <v>#N/A</v>
      </c>
      <c r="BA86" s="19" t="str">
        <f>IF($N86="","",VLOOKUP($N86,'Reference - Logistics Distance'!$C:$O,BA$4,FALSE))</f>
        <v/>
      </c>
      <c r="BB86" s="19" t="str">
        <f>IF($N86="","",VLOOKUP($N86,'Reference - Logistics Distance'!$C:$O,BB$4,FALSE))</f>
        <v/>
      </c>
      <c r="BC86" s="19" t="str">
        <f>IF($N86="","",VLOOKUP($N86,'Reference - Logistics Distance'!$C:$O,BC$4,FALSE))</f>
        <v/>
      </c>
      <c r="BD86" s="19" t="str">
        <f>IF($N86="","",VLOOKUP($N86,'Reference - Logistics Distance'!$C:$O,BD$4,FALSE))</f>
        <v/>
      </c>
      <c r="BE86" s="19" t="str">
        <f>IF($N86="","",VLOOKUP($N86,'Reference - Logistics Distance'!$C:$O,BE$4,FALSE))</f>
        <v/>
      </c>
      <c r="BF86" s="19" t="str">
        <f>IF($N86="","",VLOOKUP($N86,'Reference - Logistics Distance'!$C:$O,BF$4,FALSE))</f>
        <v/>
      </c>
      <c r="BG86" s="19" t="str">
        <f>IF($N86="","",VLOOKUP($N86,'Reference - Logistics Distance'!$C:$O,BG$4,FALSE))</f>
        <v/>
      </c>
      <c r="BH86" s="19" t="str">
        <f>IF($N86="","",VLOOKUP($N86,'Reference - Logistics Distance'!$C:$O,BH$4,FALSE))</f>
        <v/>
      </c>
      <c r="BI86" s="19" t="str">
        <f>IF($N86="","",VLOOKUP($N86,'Reference - Logistics Distance'!$C:$O,BI$4,FALSE))</f>
        <v/>
      </c>
      <c r="BJ86" s="19"/>
      <c r="BK86" s="19" t="str">
        <f>IF($N86="","",VLOOKUP($N86,'Reference - Logistics Distance'!$C:$O,BK$4,FALSE))</f>
        <v/>
      </c>
      <c r="BL86" s="19"/>
      <c r="BM86" s="19" t="str">
        <f>IF($N86="","",VLOOKUP($N86,'Reference - Logistics Distance'!$C:$O,BM$4,FALSE))</f>
        <v/>
      </c>
      <c r="BO86" s="19" t="str">
        <f t="shared" si="38"/>
        <v/>
      </c>
      <c r="BP86" s="19" t="str">
        <f t="shared" si="39"/>
        <v/>
      </c>
      <c r="BQ86" s="19" t="str">
        <f t="shared" si="40"/>
        <v/>
      </c>
      <c r="BR86" s="19" t="str">
        <f t="shared" si="41"/>
        <v/>
      </c>
      <c r="BS86" s="19" t="str">
        <f t="shared" si="42"/>
        <v/>
      </c>
      <c r="BT86" s="19" t="str">
        <f t="shared" si="43"/>
        <v/>
      </c>
      <c r="BU86" s="19" t="str">
        <f t="shared" si="44"/>
        <v/>
      </c>
      <c r="BV86" s="19" t="str">
        <f t="shared" si="45"/>
        <v/>
      </c>
      <c r="BW86" s="19"/>
      <c r="BX86" s="19" t="str">
        <f t="shared" si="46"/>
        <v/>
      </c>
      <c r="BY86" s="188"/>
      <c r="BZ86" s="19" t="str">
        <f t="shared" si="47"/>
        <v/>
      </c>
      <c r="CA86" s="19" t="str">
        <f t="shared" si="48"/>
        <v/>
      </c>
      <c r="CC86" s="201" t="str">
        <f t="shared" si="49"/>
        <v/>
      </c>
    </row>
    <row r="87" spans="4:81">
      <c r="D87" s="34"/>
      <c r="E87" s="146"/>
      <c r="F87" s="146"/>
      <c r="G87" s="151"/>
      <c r="L87" s="34"/>
      <c r="M87" s="146"/>
      <c r="N87" s="146"/>
      <c r="O87" s="151"/>
      <c r="R87" s="16" t="e">
        <f>INDEX('Dropdown menus'!$A$1:$D$6,MATCH($E87,'Dropdown menus'!$A$1:$A$6,0),$R$6)</f>
        <v>#N/A</v>
      </c>
      <c r="T87" s="19" t="str">
        <f>IF($F87="","",VLOOKUP($F87,'Reference Data - Transport fuel'!$C:$O,T$4,FALSE))</f>
        <v/>
      </c>
      <c r="U87" s="19" t="str">
        <f>IF($F87="","",VLOOKUP($F87,'Reference Data - Transport fuel'!$C:$O,U$4,FALSE))</f>
        <v/>
      </c>
      <c r="V87" s="19" t="str">
        <f>IF($F87="","",VLOOKUP($F87,'Reference Data - Transport fuel'!$C:$O,V$4,FALSE))</f>
        <v/>
      </c>
      <c r="W87" s="19" t="str">
        <f>IF($F87="","",VLOOKUP($F87,'Reference Data - Transport fuel'!$C:$O,W$4,FALSE))</f>
        <v/>
      </c>
      <c r="X87" s="19" t="str">
        <f>IF($F87="","",VLOOKUP($F87,'Reference Data - Transport fuel'!$C:$O,X$4,FALSE))</f>
        <v/>
      </c>
      <c r="Y87" s="19" t="str">
        <f>IF($F87="","",VLOOKUP($F87,'Reference Data - Transport fuel'!$C:$O,Y$4,FALSE))</f>
        <v/>
      </c>
      <c r="Z87" s="19" t="str">
        <f>IF($F87="","",VLOOKUP($F87,'Reference Data - Transport fuel'!$C:$O,Z$4,FALSE))</f>
        <v/>
      </c>
      <c r="AA87" s="19" t="str">
        <f>IF($F87="","",VLOOKUP($F87,'Reference Data - Transport fuel'!$C:$O,AA$4,FALSE))</f>
        <v/>
      </c>
      <c r="AB87" s="19" t="str">
        <f>IF($F87="","",VLOOKUP($F87,'Reference Data - Transport fuel'!$C:$O,AB$4,FALSE))</f>
        <v/>
      </c>
      <c r="AC87" s="19"/>
      <c r="AD87" s="19" t="str">
        <f>IF($F87="","",VLOOKUP($F87,'Reference Data - Transport fuel'!$C:$O,AD$4,FALSE))</f>
        <v/>
      </c>
      <c r="AE87" s="19"/>
      <c r="AF87" s="19" t="str">
        <f>IF($F87="","",VLOOKUP($F87,'Reference Data - Transport fuel'!$C:$O,AF$4,FALSE))</f>
        <v/>
      </c>
      <c r="AH87" s="19" t="str">
        <f t="shared" si="26"/>
        <v/>
      </c>
      <c r="AI87" s="19" t="str">
        <f t="shared" si="27"/>
        <v/>
      </c>
      <c r="AJ87" s="19" t="str">
        <f t="shared" si="28"/>
        <v/>
      </c>
      <c r="AK87" s="19" t="str">
        <f t="shared" si="29"/>
        <v/>
      </c>
      <c r="AL87" s="19" t="str">
        <f t="shared" si="30"/>
        <v/>
      </c>
      <c r="AM87" s="19" t="str">
        <f t="shared" si="31"/>
        <v/>
      </c>
      <c r="AN87" s="19" t="str">
        <f t="shared" si="32"/>
        <v/>
      </c>
      <c r="AO87" s="19" t="str">
        <f t="shared" si="33"/>
        <v/>
      </c>
      <c r="AP87" s="19"/>
      <c r="AQ87" s="19" t="str">
        <f t="shared" si="34"/>
        <v/>
      </c>
      <c r="AR87" s="188"/>
      <c r="AS87" s="19" t="str">
        <f t="shared" si="35"/>
        <v/>
      </c>
      <c r="AT87" s="19" t="str">
        <f t="shared" si="36"/>
        <v/>
      </c>
      <c r="AV87" s="201" t="str">
        <f t="shared" si="37"/>
        <v/>
      </c>
      <c r="AY87" s="16" t="e">
        <f>INDEX('Dropdown menus'!$A$1:$D$6,MATCH($M87,'Dropdown menus'!$A$1:$A$6,0),$AY$6)</f>
        <v>#N/A</v>
      </c>
      <c r="BA87" s="19" t="str">
        <f>IF($N87="","",VLOOKUP($N87,'Reference - Logistics Distance'!$C:$O,BA$4,FALSE))</f>
        <v/>
      </c>
      <c r="BB87" s="19" t="str">
        <f>IF($N87="","",VLOOKUP($N87,'Reference - Logistics Distance'!$C:$O,BB$4,FALSE))</f>
        <v/>
      </c>
      <c r="BC87" s="19" t="str">
        <f>IF($N87="","",VLOOKUP($N87,'Reference - Logistics Distance'!$C:$O,BC$4,FALSE))</f>
        <v/>
      </c>
      <c r="BD87" s="19" t="str">
        <f>IF($N87="","",VLOOKUP($N87,'Reference - Logistics Distance'!$C:$O,BD$4,FALSE))</f>
        <v/>
      </c>
      <c r="BE87" s="19" t="str">
        <f>IF($N87="","",VLOOKUP($N87,'Reference - Logistics Distance'!$C:$O,BE$4,FALSE))</f>
        <v/>
      </c>
      <c r="BF87" s="19" t="str">
        <f>IF($N87="","",VLOOKUP($N87,'Reference - Logistics Distance'!$C:$O,BF$4,FALSE))</f>
        <v/>
      </c>
      <c r="BG87" s="19" t="str">
        <f>IF($N87="","",VLOOKUP($N87,'Reference - Logistics Distance'!$C:$O,BG$4,FALSE))</f>
        <v/>
      </c>
      <c r="BH87" s="19" t="str">
        <f>IF($N87="","",VLOOKUP($N87,'Reference - Logistics Distance'!$C:$O,BH$4,FALSE))</f>
        <v/>
      </c>
      <c r="BI87" s="19" t="str">
        <f>IF($N87="","",VLOOKUP($N87,'Reference - Logistics Distance'!$C:$O,BI$4,FALSE))</f>
        <v/>
      </c>
      <c r="BJ87" s="19"/>
      <c r="BK87" s="19" t="str">
        <f>IF($N87="","",VLOOKUP($N87,'Reference - Logistics Distance'!$C:$O,BK$4,FALSE))</f>
        <v/>
      </c>
      <c r="BL87" s="19"/>
      <c r="BM87" s="19" t="str">
        <f>IF($N87="","",VLOOKUP($N87,'Reference - Logistics Distance'!$C:$O,BM$4,FALSE))</f>
        <v/>
      </c>
      <c r="BO87" s="19" t="str">
        <f t="shared" si="38"/>
        <v/>
      </c>
      <c r="BP87" s="19" t="str">
        <f t="shared" si="39"/>
        <v/>
      </c>
      <c r="BQ87" s="19" t="str">
        <f t="shared" si="40"/>
        <v/>
      </c>
      <c r="BR87" s="19" t="str">
        <f t="shared" si="41"/>
        <v/>
      </c>
      <c r="BS87" s="19" t="str">
        <f t="shared" si="42"/>
        <v/>
      </c>
      <c r="BT87" s="19" t="str">
        <f t="shared" si="43"/>
        <v/>
      </c>
      <c r="BU87" s="19" t="str">
        <f t="shared" si="44"/>
        <v/>
      </c>
      <c r="BV87" s="19" t="str">
        <f t="shared" si="45"/>
        <v/>
      </c>
      <c r="BW87" s="19"/>
      <c r="BX87" s="19" t="str">
        <f t="shared" si="46"/>
        <v/>
      </c>
      <c r="BY87" s="188"/>
      <c r="BZ87" s="19" t="str">
        <f t="shared" si="47"/>
        <v/>
      </c>
      <c r="CA87" s="19" t="str">
        <f t="shared" si="48"/>
        <v/>
      </c>
      <c r="CC87" s="201" t="str">
        <f t="shared" si="49"/>
        <v/>
      </c>
    </row>
    <row r="88" spans="4:81">
      <c r="D88" s="34"/>
      <c r="E88" s="146"/>
      <c r="F88" s="146"/>
      <c r="G88" s="151"/>
      <c r="L88" s="34"/>
      <c r="M88" s="146"/>
      <c r="N88" s="146"/>
      <c r="O88" s="151"/>
      <c r="R88" s="16" t="e">
        <f>INDEX('Dropdown menus'!$A$1:$D$6,MATCH($E88,'Dropdown menus'!$A$1:$A$6,0),$R$6)</f>
        <v>#N/A</v>
      </c>
      <c r="T88" s="19" t="str">
        <f>IF($F88="","",VLOOKUP($F88,'Reference Data - Transport fuel'!$C:$O,T$4,FALSE))</f>
        <v/>
      </c>
      <c r="U88" s="19" t="str">
        <f>IF($F88="","",VLOOKUP($F88,'Reference Data - Transport fuel'!$C:$O,U$4,FALSE))</f>
        <v/>
      </c>
      <c r="V88" s="19" t="str">
        <f>IF($F88="","",VLOOKUP($F88,'Reference Data - Transport fuel'!$C:$O,V$4,FALSE))</f>
        <v/>
      </c>
      <c r="W88" s="19" t="str">
        <f>IF($F88="","",VLOOKUP($F88,'Reference Data - Transport fuel'!$C:$O,W$4,FALSE))</f>
        <v/>
      </c>
      <c r="X88" s="19" t="str">
        <f>IF($F88="","",VLOOKUP($F88,'Reference Data - Transport fuel'!$C:$O,X$4,FALSE))</f>
        <v/>
      </c>
      <c r="Y88" s="19" t="str">
        <f>IF($F88="","",VLOOKUP($F88,'Reference Data - Transport fuel'!$C:$O,Y$4,FALSE))</f>
        <v/>
      </c>
      <c r="Z88" s="19" t="str">
        <f>IF($F88="","",VLOOKUP($F88,'Reference Data - Transport fuel'!$C:$O,Z$4,FALSE))</f>
        <v/>
      </c>
      <c r="AA88" s="19" t="str">
        <f>IF($F88="","",VLOOKUP($F88,'Reference Data - Transport fuel'!$C:$O,AA$4,FALSE))</f>
        <v/>
      </c>
      <c r="AB88" s="19" t="str">
        <f>IF($F88="","",VLOOKUP($F88,'Reference Data - Transport fuel'!$C:$O,AB$4,FALSE))</f>
        <v/>
      </c>
      <c r="AC88" s="19"/>
      <c r="AD88" s="19" t="str">
        <f>IF($F88="","",VLOOKUP($F88,'Reference Data - Transport fuel'!$C:$O,AD$4,FALSE))</f>
        <v/>
      </c>
      <c r="AE88" s="19"/>
      <c r="AF88" s="19" t="str">
        <f>IF($F88="","",VLOOKUP($F88,'Reference Data - Transport fuel'!$C:$O,AF$4,FALSE))</f>
        <v/>
      </c>
      <c r="AH88" s="19" t="str">
        <f t="shared" si="26"/>
        <v/>
      </c>
      <c r="AI88" s="19" t="str">
        <f t="shared" si="27"/>
        <v/>
      </c>
      <c r="AJ88" s="19" t="str">
        <f t="shared" si="28"/>
        <v/>
      </c>
      <c r="AK88" s="19" t="str">
        <f t="shared" si="29"/>
        <v/>
      </c>
      <c r="AL88" s="19" t="str">
        <f t="shared" si="30"/>
        <v/>
      </c>
      <c r="AM88" s="19" t="str">
        <f t="shared" si="31"/>
        <v/>
      </c>
      <c r="AN88" s="19" t="str">
        <f t="shared" si="32"/>
        <v/>
      </c>
      <c r="AO88" s="19" t="str">
        <f t="shared" si="33"/>
        <v/>
      </c>
      <c r="AP88" s="19"/>
      <c r="AQ88" s="19" t="str">
        <f t="shared" si="34"/>
        <v/>
      </c>
      <c r="AR88" s="188"/>
      <c r="AS88" s="19" t="str">
        <f t="shared" si="35"/>
        <v/>
      </c>
      <c r="AT88" s="19" t="str">
        <f t="shared" si="36"/>
        <v/>
      </c>
      <c r="AV88" s="201" t="str">
        <f t="shared" si="37"/>
        <v/>
      </c>
      <c r="AY88" s="16" t="e">
        <f>INDEX('Dropdown menus'!$A$1:$D$6,MATCH($M88,'Dropdown menus'!$A$1:$A$6,0),$AY$6)</f>
        <v>#N/A</v>
      </c>
      <c r="BA88" s="19" t="str">
        <f>IF($N88="","",VLOOKUP($N88,'Reference - Logistics Distance'!$C:$O,BA$4,FALSE))</f>
        <v/>
      </c>
      <c r="BB88" s="19" t="str">
        <f>IF($N88="","",VLOOKUP($N88,'Reference - Logistics Distance'!$C:$O,BB$4,FALSE))</f>
        <v/>
      </c>
      <c r="BC88" s="19" t="str">
        <f>IF($N88="","",VLOOKUP($N88,'Reference - Logistics Distance'!$C:$O,BC$4,FALSE))</f>
        <v/>
      </c>
      <c r="BD88" s="19" t="str">
        <f>IF($N88="","",VLOOKUP($N88,'Reference - Logistics Distance'!$C:$O,BD$4,FALSE))</f>
        <v/>
      </c>
      <c r="BE88" s="19" t="str">
        <f>IF($N88="","",VLOOKUP($N88,'Reference - Logistics Distance'!$C:$O,BE$4,FALSE))</f>
        <v/>
      </c>
      <c r="BF88" s="19" t="str">
        <f>IF($N88="","",VLOOKUP($N88,'Reference - Logistics Distance'!$C:$O,BF$4,FALSE))</f>
        <v/>
      </c>
      <c r="BG88" s="19" t="str">
        <f>IF($N88="","",VLOOKUP($N88,'Reference - Logistics Distance'!$C:$O,BG$4,FALSE))</f>
        <v/>
      </c>
      <c r="BH88" s="19" t="str">
        <f>IF($N88="","",VLOOKUP($N88,'Reference - Logistics Distance'!$C:$O,BH$4,FALSE))</f>
        <v/>
      </c>
      <c r="BI88" s="19" t="str">
        <f>IF($N88="","",VLOOKUP($N88,'Reference - Logistics Distance'!$C:$O,BI$4,FALSE))</f>
        <v/>
      </c>
      <c r="BJ88" s="19"/>
      <c r="BK88" s="19" t="str">
        <f>IF($N88="","",VLOOKUP($N88,'Reference - Logistics Distance'!$C:$O,BK$4,FALSE))</f>
        <v/>
      </c>
      <c r="BL88" s="19"/>
      <c r="BM88" s="19" t="str">
        <f>IF($N88="","",VLOOKUP($N88,'Reference - Logistics Distance'!$C:$O,BM$4,FALSE))</f>
        <v/>
      </c>
      <c r="BO88" s="19" t="str">
        <f t="shared" si="38"/>
        <v/>
      </c>
      <c r="BP88" s="19" t="str">
        <f t="shared" si="39"/>
        <v/>
      </c>
      <c r="BQ88" s="19" t="str">
        <f t="shared" si="40"/>
        <v/>
      </c>
      <c r="BR88" s="19" t="str">
        <f t="shared" si="41"/>
        <v/>
      </c>
      <c r="BS88" s="19" t="str">
        <f t="shared" si="42"/>
        <v/>
      </c>
      <c r="BT88" s="19" t="str">
        <f t="shared" si="43"/>
        <v/>
      </c>
      <c r="BU88" s="19" t="str">
        <f t="shared" si="44"/>
        <v/>
      </c>
      <c r="BV88" s="19" t="str">
        <f t="shared" si="45"/>
        <v/>
      </c>
      <c r="BW88" s="19"/>
      <c r="BX88" s="19" t="str">
        <f t="shared" si="46"/>
        <v/>
      </c>
      <c r="BY88" s="188"/>
      <c r="BZ88" s="19" t="str">
        <f t="shared" si="47"/>
        <v/>
      </c>
      <c r="CA88" s="19" t="str">
        <f t="shared" si="48"/>
        <v/>
      </c>
      <c r="CC88" s="201" t="str">
        <f t="shared" si="49"/>
        <v/>
      </c>
    </row>
    <row r="89" spans="4:81">
      <c r="D89" s="34"/>
      <c r="E89" s="146"/>
      <c r="F89" s="146"/>
      <c r="G89" s="151"/>
      <c r="L89" s="34"/>
      <c r="M89" s="146"/>
      <c r="N89" s="146"/>
      <c r="O89" s="151"/>
      <c r="R89" s="16" t="e">
        <f>INDEX('Dropdown menus'!$A$1:$D$6,MATCH($E89,'Dropdown menus'!$A$1:$A$6,0),$R$6)</f>
        <v>#N/A</v>
      </c>
      <c r="T89" s="19" t="str">
        <f>IF($F89="","",VLOOKUP($F89,'Reference Data - Transport fuel'!$C:$O,T$4,FALSE))</f>
        <v/>
      </c>
      <c r="U89" s="19" t="str">
        <f>IF($F89="","",VLOOKUP($F89,'Reference Data - Transport fuel'!$C:$O,U$4,FALSE))</f>
        <v/>
      </c>
      <c r="V89" s="19" t="str">
        <f>IF($F89="","",VLOOKUP($F89,'Reference Data - Transport fuel'!$C:$O,V$4,FALSE))</f>
        <v/>
      </c>
      <c r="W89" s="19" t="str">
        <f>IF($F89="","",VLOOKUP($F89,'Reference Data - Transport fuel'!$C:$O,W$4,FALSE))</f>
        <v/>
      </c>
      <c r="X89" s="19" t="str">
        <f>IF($F89="","",VLOOKUP($F89,'Reference Data - Transport fuel'!$C:$O,X$4,FALSE))</f>
        <v/>
      </c>
      <c r="Y89" s="19" t="str">
        <f>IF($F89="","",VLOOKUP($F89,'Reference Data - Transport fuel'!$C:$O,Y$4,FALSE))</f>
        <v/>
      </c>
      <c r="Z89" s="19" t="str">
        <f>IF($F89="","",VLOOKUP($F89,'Reference Data - Transport fuel'!$C:$O,Z$4,FALSE))</f>
        <v/>
      </c>
      <c r="AA89" s="19" t="str">
        <f>IF($F89="","",VLOOKUP($F89,'Reference Data - Transport fuel'!$C:$O,AA$4,FALSE))</f>
        <v/>
      </c>
      <c r="AB89" s="19" t="str">
        <f>IF($F89="","",VLOOKUP($F89,'Reference Data - Transport fuel'!$C:$O,AB$4,FALSE))</f>
        <v/>
      </c>
      <c r="AC89" s="19"/>
      <c r="AD89" s="19" t="str">
        <f>IF($F89="","",VLOOKUP($F89,'Reference Data - Transport fuel'!$C:$O,AD$4,FALSE))</f>
        <v/>
      </c>
      <c r="AE89" s="19"/>
      <c r="AF89" s="19" t="str">
        <f>IF($F89="","",VLOOKUP($F89,'Reference Data - Transport fuel'!$C:$O,AF$4,FALSE))</f>
        <v/>
      </c>
      <c r="AH89" s="19" t="str">
        <f t="shared" si="26"/>
        <v/>
      </c>
      <c r="AI89" s="19" t="str">
        <f t="shared" si="27"/>
        <v/>
      </c>
      <c r="AJ89" s="19" t="str">
        <f t="shared" si="28"/>
        <v/>
      </c>
      <c r="AK89" s="19" t="str">
        <f t="shared" si="29"/>
        <v/>
      </c>
      <c r="AL89" s="19" t="str">
        <f t="shared" si="30"/>
        <v/>
      </c>
      <c r="AM89" s="19" t="str">
        <f t="shared" si="31"/>
        <v/>
      </c>
      <c r="AN89" s="19" t="str">
        <f t="shared" si="32"/>
        <v/>
      </c>
      <c r="AO89" s="19" t="str">
        <f t="shared" si="33"/>
        <v/>
      </c>
      <c r="AP89" s="19"/>
      <c r="AQ89" s="19" t="str">
        <f t="shared" si="34"/>
        <v/>
      </c>
      <c r="AR89" s="188"/>
      <c r="AS89" s="19" t="str">
        <f t="shared" si="35"/>
        <v/>
      </c>
      <c r="AT89" s="19" t="str">
        <f t="shared" si="36"/>
        <v/>
      </c>
      <c r="AV89" s="201" t="str">
        <f t="shared" si="37"/>
        <v/>
      </c>
      <c r="AY89" s="16" t="e">
        <f>INDEX('Dropdown menus'!$A$1:$D$6,MATCH($M89,'Dropdown menus'!$A$1:$A$6,0),$AY$6)</f>
        <v>#N/A</v>
      </c>
      <c r="BA89" s="19" t="str">
        <f>IF($N89="","",VLOOKUP($N89,'Reference - Logistics Distance'!$C:$O,BA$4,FALSE))</f>
        <v/>
      </c>
      <c r="BB89" s="19" t="str">
        <f>IF($N89="","",VLOOKUP($N89,'Reference - Logistics Distance'!$C:$O,BB$4,FALSE))</f>
        <v/>
      </c>
      <c r="BC89" s="19" t="str">
        <f>IF($N89="","",VLOOKUP($N89,'Reference - Logistics Distance'!$C:$O,BC$4,FALSE))</f>
        <v/>
      </c>
      <c r="BD89" s="19" t="str">
        <f>IF($N89="","",VLOOKUP($N89,'Reference - Logistics Distance'!$C:$O,BD$4,FALSE))</f>
        <v/>
      </c>
      <c r="BE89" s="19" t="str">
        <f>IF($N89="","",VLOOKUP($N89,'Reference - Logistics Distance'!$C:$O,BE$4,FALSE))</f>
        <v/>
      </c>
      <c r="BF89" s="19" t="str">
        <f>IF($N89="","",VLOOKUP($N89,'Reference - Logistics Distance'!$C:$O,BF$4,FALSE))</f>
        <v/>
      </c>
      <c r="BG89" s="19" t="str">
        <f>IF($N89="","",VLOOKUP($N89,'Reference - Logistics Distance'!$C:$O,BG$4,FALSE))</f>
        <v/>
      </c>
      <c r="BH89" s="19" t="str">
        <f>IF($N89="","",VLOOKUP($N89,'Reference - Logistics Distance'!$C:$O,BH$4,FALSE))</f>
        <v/>
      </c>
      <c r="BI89" s="19" t="str">
        <f>IF($N89="","",VLOOKUP($N89,'Reference - Logistics Distance'!$C:$O,BI$4,FALSE))</f>
        <v/>
      </c>
      <c r="BJ89" s="19"/>
      <c r="BK89" s="19" t="str">
        <f>IF($N89="","",VLOOKUP($N89,'Reference - Logistics Distance'!$C:$O,BK$4,FALSE))</f>
        <v/>
      </c>
      <c r="BL89" s="19"/>
      <c r="BM89" s="19" t="str">
        <f>IF($N89="","",VLOOKUP($N89,'Reference - Logistics Distance'!$C:$O,BM$4,FALSE))</f>
        <v/>
      </c>
      <c r="BO89" s="19" t="str">
        <f t="shared" si="38"/>
        <v/>
      </c>
      <c r="BP89" s="19" t="str">
        <f t="shared" si="39"/>
        <v/>
      </c>
      <c r="BQ89" s="19" t="str">
        <f t="shared" si="40"/>
        <v/>
      </c>
      <c r="BR89" s="19" t="str">
        <f t="shared" si="41"/>
        <v/>
      </c>
      <c r="BS89" s="19" t="str">
        <f t="shared" si="42"/>
        <v/>
      </c>
      <c r="BT89" s="19" t="str">
        <f t="shared" si="43"/>
        <v/>
      </c>
      <c r="BU89" s="19" t="str">
        <f t="shared" si="44"/>
        <v/>
      </c>
      <c r="BV89" s="19" t="str">
        <f t="shared" si="45"/>
        <v/>
      </c>
      <c r="BW89" s="19"/>
      <c r="BX89" s="19" t="str">
        <f t="shared" si="46"/>
        <v/>
      </c>
      <c r="BY89" s="188"/>
      <c r="BZ89" s="19" t="str">
        <f t="shared" si="47"/>
        <v/>
      </c>
      <c r="CA89" s="19" t="str">
        <f t="shared" si="48"/>
        <v/>
      </c>
      <c r="CC89" s="201" t="str">
        <f t="shared" si="49"/>
        <v/>
      </c>
    </row>
    <row r="90" spans="4:81">
      <c r="D90" s="34"/>
      <c r="E90" s="146"/>
      <c r="F90" s="146"/>
      <c r="G90" s="151"/>
      <c r="L90" s="34"/>
      <c r="M90" s="146"/>
      <c r="N90" s="146"/>
      <c r="O90" s="151"/>
      <c r="R90" s="16" t="e">
        <f>INDEX('Dropdown menus'!$A$1:$D$6,MATCH($E90,'Dropdown menus'!$A$1:$A$6,0),$R$6)</f>
        <v>#N/A</v>
      </c>
      <c r="T90" s="19" t="str">
        <f>IF($F90="","",VLOOKUP($F90,'Reference Data - Transport fuel'!$C:$O,T$4,FALSE))</f>
        <v/>
      </c>
      <c r="U90" s="19" t="str">
        <f>IF($F90="","",VLOOKUP($F90,'Reference Data - Transport fuel'!$C:$O,U$4,FALSE))</f>
        <v/>
      </c>
      <c r="V90" s="19" t="str">
        <f>IF($F90="","",VLOOKUP($F90,'Reference Data - Transport fuel'!$C:$O,V$4,FALSE))</f>
        <v/>
      </c>
      <c r="W90" s="19" t="str">
        <f>IF($F90="","",VLOOKUP($F90,'Reference Data - Transport fuel'!$C:$O,W$4,FALSE))</f>
        <v/>
      </c>
      <c r="X90" s="19" t="str">
        <f>IF($F90="","",VLOOKUP($F90,'Reference Data - Transport fuel'!$C:$O,X$4,FALSE))</f>
        <v/>
      </c>
      <c r="Y90" s="19" t="str">
        <f>IF($F90="","",VLOOKUP($F90,'Reference Data - Transport fuel'!$C:$O,Y$4,FALSE))</f>
        <v/>
      </c>
      <c r="Z90" s="19" t="str">
        <f>IF($F90="","",VLOOKUP($F90,'Reference Data - Transport fuel'!$C:$O,Z$4,FALSE))</f>
        <v/>
      </c>
      <c r="AA90" s="19" t="str">
        <f>IF($F90="","",VLOOKUP($F90,'Reference Data - Transport fuel'!$C:$O,AA$4,FALSE))</f>
        <v/>
      </c>
      <c r="AB90" s="19" t="str">
        <f>IF($F90="","",VLOOKUP($F90,'Reference Data - Transport fuel'!$C:$O,AB$4,FALSE))</f>
        <v/>
      </c>
      <c r="AC90" s="19"/>
      <c r="AD90" s="19" t="str">
        <f>IF($F90="","",VLOOKUP($F90,'Reference Data - Transport fuel'!$C:$O,AD$4,FALSE))</f>
        <v/>
      </c>
      <c r="AE90" s="19"/>
      <c r="AF90" s="19" t="str">
        <f>IF($F90="","",VLOOKUP($F90,'Reference Data - Transport fuel'!$C:$O,AF$4,FALSE))</f>
        <v/>
      </c>
      <c r="AH90" s="19" t="str">
        <f t="shared" si="26"/>
        <v/>
      </c>
      <c r="AI90" s="19" t="str">
        <f t="shared" si="27"/>
        <v/>
      </c>
      <c r="AJ90" s="19" t="str">
        <f t="shared" si="28"/>
        <v/>
      </c>
      <c r="AK90" s="19" t="str">
        <f t="shared" si="29"/>
        <v/>
      </c>
      <c r="AL90" s="19" t="str">
        <f t="shared" si="30"/>
        <v/>
      </c>
      <c r="AM90" s="19" t="str">
        <f t="shared" si="31"/>
        <v/>
      </c>
      <c r="AN90" s="19" t="str">
        <f t="shared" si="32"/>
        <v/>
      </c>
      <c r="AO90" s="19" t="str">
        <f t="shared" si="33"/>
        <v/>
      </c>
      <c r="AP90" s="19"/>
      <c r="AQ90" s="19" t="str">
        <f t="shared" si="34"/>
        <v/>
      </c>
      <c r="AR90" s="188"/>
      <c r="AS90" s="19" t="str">
        <f t="shared" si="35"/>
        <v/>
      </c>
      <c r="AT90" s="19" t="str">
        <f t="shared" si="36"/>
        <v/>
      </c>
      <c r="AV90" s="201" t="str">
        <f t="shared" si="37"/>
        <v/>
      </c>
      <c r="AY90" s="16" t="e">
        <f>INDEX('Dropdown menus'!$A$1:$D$6,MATCH($M90,'Dropdown menus'!$A$1:$A$6,0),$AY$6)</f>
        <v>#N/A</v>
      </c>
      <c r="BA90" s="19" t="str">
        <f>IF($N90="","",VLOOKUP($N90,'Reference - Logistics Distance'!$C:$O,BA$4,FALSE))</f>
        <v/>
      </c>
      <c r="BB90" s="19" t="str">
        <f>IF($N90="","",VLOOKUP($N90,'Reference - Logistics Distance'!$C:$O,BB$4,FALSE))</f>
        <v/>
      </c>
      <c r="BC90" s="19" t="str">
        <f>IF($N90="","",VLOOKUP($N90,'Reference - Logistics Distance'!$C:$O,BC$4,FALSE))</f>
        <v/>
      </c>
      <c r="BD90" s="19" t="str">
        <f>IF($N90="","",VLOOKUP($N90,'Reference - Logistics Distance'!$C:$O,BD$4,FALSE))</f>
        <v/>
      </c>
      <c r="BE90" s="19" t="str">
        <f>IF($N90="","",VLOOKUP($N90,'Reference - Logistics Distance'!$C:$O,BE$4,FALSE))</f>
        <v/>
      </c>
      <c r="BF90" s="19" t="str">
        <f>IF($N90="","",VLOOKUP($N90,'Reference - Logistics Distance'!$C:$O,BF$4,FALSE))</f>
        <v/>
      </c>
      <c r="BG90" s="19" t="str">
        <f>IF($N90="","",VLOOKUP($N90,'Reference - Logistics Distance'!$C:$O,BG$4,FALSE))</f>
        <v/>
      </c>
      <c r="BH90" s="19" t="str">
        <f>IF($N90="","",VLOOKUP($N90,'Reference - Logistics Distance'!$C:$O,BH$4,FALSE))</f>
        <v/>
      </c>
      <c r="BI90" s="19" t="str">
        <f>IF($N90="","",VLOOKUP($N90,'Reference - Logistics Distance'!$C:$O,BI$4,FALSE))</f>
        <v/>
      </c>
      <c r="BJ90" s="19"/>
      <c r="BK90" s="19" t="str">
        <f>IF($N90="","",VLOOKUP($N90,'Reference - Logistics Distance'!$C:$O,BK$4,FALSE))</f>
        <v/>
      </c>
      <c r="BL90" s="19"/>
      <c r="BM90" s="19" t="str">
        <f>IF($N90="","",VLOOKUP($N90,'Reference - Logistics Distance'!$C:$O,BM$4,FALSE))</f>
        <v/>
      </c>
      <c r="BO90" s="19" t="str">
        <f t="shared" si="38"/>
        <v/>
      </c>
      <c r="BP90" s="19" t="str">
        <f t="shared" si="39"/>
        <v/>
      </c>
      <c r="BQ90" s="19" t="str">
        <f t="shared" si="40"/>
        <v/>
      </c>
      <c r="BR90" s="19" t="str">
        <f t="shared" si="41"/>
        <v/>
      </c>
      <c r="BS90" s="19" t="str">
        <f t="shared" si="42"/>
        <v/>
      </c>
      <c r="BT90" s="19" t="str">
        <f t="shared" si="43"/>
        <v/>
      </c>
      <c r="BU90" s="19" t="str">
        <f t="shared" si="44"/>
        <v/>
      </c>
      <c r="BV90" s="19" t="str">
        <f t="shared" si="45"/>
        <v/>
      </c>
      <c r="BW90" s="19"/>
      <c r="BX90" s="19" t="str">
        <f t="shared" si="46"/>
        <v/>
      </c>
      <c r="BY90" s="188"/>
      <c r="BZ90" s="19" t="str">
        <f t="shared" si="47"/>
        <v/>
      </c>
      <c r="CA90" s="19" t="str">
        <f t="shared" si="48"/>
        <v/>
      </c>
      <c r="CC90" s="201" t="str">
        <f t="shared" si="49"/>
        <v/>
      </c>
    </row>
    <row r="91" spans="4:81">
      <c r="D91" s="34"/>
      <c r="E91" s="146"/>
      <c r="F91" s="146"/>
      <c r="G91" s="151"/>
      <c r="L91" s="34"/>
      <c r="M91" s="146"/>
      <c r="N91" s="146"/>
      <c r="O91" s="151"/>
      <c r="R91" s="16" t="e">
        <f>INDEX('Dropdown menus'!$A$1:$D$6,MATCH($E91,'Dropdown menus'!$A$1:$A$6,0),$R$6)</f>
        <v>#N/A</v>
      </c>
      <c r="T91" s="19" t="str">
        <f>IF($F91="","",VLOOKUP($F91,'Reference Data - Transport fuel'!$C:$O,T$4,FALSE))</f>
        <v/>
      </c>
      <c r="U91" s="19" t="str">
        <f>IF($F91="","",VLOOKUP($F91,'Reference Data - Transport fuel'!$C:$O,U$4,FALSE))</f>
        <v/>
      </c>
      <c r="V91" s="19" t="str">
        <f>IF($F91="","",VLOOKUP($F91,'Reference Data - Transport fuel'!$C:$O,V$4,FALSE))</f>
        <v/>
      </c>
      <c r="W91" s="19" t="str">
        <f>IF($F91="","",VLOOKUP($F91,'Reference Data - Transport fuel'!$C:$O,W$4,FALSE))</f>
        <v/>
      </c>
      <c r="X91" s="19" t="str">
        <f>IF($F91="","",VLOOKUP($F91,'Reference Data - Transport fuel'!$C:$O,X$4,FALSE))</f>
        <v/>
      </c>
      <c r="Y91" s="19" t="str">
        <f>IF($F91="","",VLOOKUP($F91,'Reference Data - Transport fuel'!$C:$O,Y$4,FALSE))</f>
        <v/>
      </c>
      <c r="Z91" s="19" t="str">
        <f>IF($F91="","",VLOOKUP($F91,'Reference Data - Transport fuel'!$C:$O,Z$4,FALSE))</f>
        <v/>
      </c>
      <c r="AA91" s="19" t="str">
        <f>IF($F91="","",VLOOKUP($F91,'Reference Data - Transport fuel'!$C:$O,AA$4,FALSE))</f>
        <v/>
      </c>
      <c r="AB91" s="19" t="str">
        <f>IF($F91="","",VLOOKUP($F91,'Reference Data - Transport fuel'!$C:$O,AB$4,FALSE))</f>
        <v/>
      </c>
      <c r="AC91" s="19"/>
      <c r="AD91" s="19" t="str">
        <f>IF($F91="","",VLOOKUP($F91,'Reference Data - Transport fuel'!$C:$O,AD$4,FALSE))</f>
        <v/>
      </c>
      <c r="AE91" s="19"/>
      <c r="AF91" s="19" t="str">
        <f>IF($F91="","",VLOOKUP($F91,'Reference Data - Transport fuel'!$C:$O,AF$4,FALSE))</f>
        <v/>
      </c>
      <c r="AH91" s="19" t="str">
        <f t="shared" si="26"/>
        <v/>
      </c>
      <c r="AI91" s="19" t="str">
        <f t="shared" si="27"/>
        <v/>
      </c>
      <c r="AJ91" s="19" t="str">
        <f t="shared" si="28"/>
        <v/>
      </c>
      <c r="AK91" s="19" t="str">
        <f t="shared" si="29"/>
        <v/>
      </c>
      <c r="AL91" s="19" t="str">
        <f t="shared" si="30"/>
        <v/>
      </c>
      <c r="AM91" s="19" t="str">
        <f t="shared" si="31"/>
        <v/>
      </c>
      <c r="AN91" s="19" t="str">
        <f t="shared" si="32"/>
        <v/>
      </c>
      <c r="AO91" s="19" t="str">
        <f t="shared" si="33"/>
        <v/>
      </c>
      <c r="AP91" s="19"/>
      <c r="AQ91" s="19" t="str">
        <f t="shared" si="34"/>
        <v/>
      </c>
      <c r="AR91" s="188"/>
      <c r="AS91" s="19" t="str">
        <f t="shared" si="35"/>
        <v/>
      </c>
      <c r="AT91" s="19" t="str">
        <f t="shared" si="36"/>
        <v/>
      </c>
      <c r="AV91" s="201" t="str">
        <f t="shared" si="37"/>
        <v/>
      </c>
      <c r="AY91" s="16" t="e">
        <f>INDEX('Dropdown menus'!$A$1:$D$6,MATCH($M91,'Dropdown menus'!$A$1:$A$6,0),$AY$6)</f>
        <v>#N/A</v>
      </c>
      <c r="BA91" s="19" t="str">
        <f>IF($N91="","",VLOOKUP($N91,'Reference - Logistics Distance'!$C:$O,BA$4,FALSE))</f>
        <v/>
      </c>
      <c r="BB91" s="19" t="str">
        <f>IF($N91="","",VLOOKUP($N91,'Reference - Logistics Distance'!$C:$O,BB$4,FALSE))</f>
        <v/>
      </c>
      <c r="BC91" s="19" t="str">
        <f>IF($N91="","",VLOOKUP($N91,'Reference - Logistics Distance'!$C:$O,BC$4,FALSE))</f>
        <v/>
      </c>
      <c r="BD91" s="19" t="str">
        <f>IF($N91="","",VLOOKUP($N91,'Reference - Logistics Distance'!$C:$O,BD$4,FALSE))</f>
        <v/>
      </c>
      <c r="BE91" s="19" t="str">
        <f>IF($N91="","",VLOOKUP($N91,'Reference - Logistics Distance'!$C:$O,BE$4,FALSE))</f>
        <v/>
      </c>
      <c r="BF91" s="19" t="str">
        <f>IF($N91="","",VLOOKUP($N91,'Reference - Logistics Distance'!$C:$O,BF$4,FALSE))</f>
        <v/>
      </c>
      <c r="BG91" s="19" t="str">
        <f>IF($N91="","",VLOOKUP($N91,'Reference - Logistics Distance'!$C:$O,BG$4,FALSE))</f>
        <v/>
      </c>
      <c r="BH91" s="19" t="str">
        <f>IF($N91="","",VLOOKUP($N91,'Reference - Logistics Distance'!$C:$O,BH$4,FALSE))</f>
        <v/>
      </c>
      <c r="BI91" s="19" t="str">
        <f>IF($N91="","",VLOOKUP($N91,'Reference - Logistics Distance'!$C:$O,BI$4,FALSE))</f>
        <v/>
      </c>
      <c r="BJ91" s="19"/>
      <c r="BK91" s="19" t="str">
        <f>IF($N91="","",VLOOKUP($N91,'Reference - Logistics Distance'!$C:$O,BK$4,FALSE))</f>
        <v/>
      </c>
      <c r="BL91" s="19"/>
      <c r="BM91" s="19" t="str">
        <f>IF($N91="","",VLOOKUP($N91,'Reference - Logistics Distance'!$C:$O,BM$4,FALSE))</f>
        <v/>
      </c>
      <c r="BO91" s="19" t="str">
        <f t="shared" si="38"/>
        <v/>
      </c>
      <c r="BP91" s="19" t="str">
        <f t="shared" si="39"/>
        <v/>
      </c>
      <c r="BQ91" s="19" t="str">
        <f t="shared" si="40"/>
        <v/>
      </c>
      <c r="BR91" s="19" t="str">
        <f t="shared" si="41"/>
        <v/>
      </c>
      <c r="BS91" s="19" t="str">
        <f t="shared" si="42"/>
        <v/>
      </c>
      <c r="BT91" s="19" t="str">
        <f t="shared" si="43"/>
        <v/>
      </c>
      <c r="BU91" s="19" t="str">
        <f t="shared" si="44"/>
        <v/>
      </c>
      <c r="BV91" s="19" t="str">
        <f t="shared" si="45"/>
        <v/>
      </c>
      <c r="BW91" s="19"/>
      <c r="BX91" s="19" t="str">
        <f t="shared" si="46"/>
        <v/>
      </c>
      <c r="BY91" s="188"/>
      <c r="BZ91" s="19" t="str">
        <f t="shared" si="47"/>
        <v/>
      </c>
      <c r="CA91" s="19" t="str">
        <f t="shared" si="48"/>
        <v/>
      </c>
      <c r="CC91" s="201" t="str">
        <f t="shared" si="49"/>
        <v/>
      </c>
    </row>
    <row r="92" spans="4:81">
      <c r="D92" s="34"/>
      <c r="E92" s="146"/>
      <c r="F92" s="146"/>
      <c r="G92" s="151"/>
      <c r="L92" s="34"/>
      <c r="M92" s="146"/>
      <c r="N92" s="146"/>
      <c r="O92" s="151"/>
      <c r="R92" s="16" t="e">
        <f>INDEX('Dropdown menus'!$A$1:$D$6,MATCH($E92,'Dropdown menus'!$A$1:$A$6,0),$R$6)</f>
        <v>#N/A</v>
      </c>
      <c r="T92" s="19" t="str">
        <f>IF($F92="","",VLOOKUP($F92,'Reference Data - Transport fuel'!$C:$O,T$4,FALSE))</f>
        <v/>
      </c>
      <c r="U92" s="19" t="str">
        <f>IF($F92="","",VLOOKUP($F92,'Reference Data - Transport fuel'!$C:$O,U$4,FALSE))</f>
        <v/>
      </c>
      <c r="V92" s="19" t="str">
        <f>IF($F92="","",VLOOKUP($F92,'Reference Data - Transport fuel'!$C:$O,V$4,FALSE))</f>
        <v/>
      </c>
      <c r="W92" s="19" t="str">
        <f>IF($F92="","",VLOOKUP($F92,'Reference Data - Transport fuel'!$C:$O,W$4,FALSE))</f>
        <v/>
      </c>
      <c r="X92" s="19" t="str">
        <f>IF($F92="","",VLOOKUP($F92,'Reference Data - Transport fuel'!$C:$O,X$4,FALSE))</f>
        <v/>
      </c>
      <c r="Y92" s="19" t="str">
        <f>IF($F92="","",VLOOKUP($F92,'Reference Data - Transport fuel'!$C:$O,Y$4,FALSE))</f>
        <v/>
      </c>
      <c r="Z92" s="19" t="str">
        <f>IF($F92="","",VLOOKUP($F92,'Reference Data - Transport fuel'!$C:$O,Z$4,FALSE))</f>
        <v/>
      </c>
      <c r="AA92" s="19" t="str">
        <f>IF($F92="","",VLOOKUP($F92,'Reference Data - Transport fuel'!$C:$O,AA$4,FALSE))</f>
        <v/>
      </c>
      <c r="AB92" s="19" t="str">
        <f>IF($F92="","",VLOOKUP($F92,'Reference Data - Transport fuel'!$C:$O,AB$4,FALSE))</f>
        <v/>
      </c>
      <c r="AC92" s="19"/>
      <c r="AD92" s="19" t="str">
        <f>IF($F92="","",VLOOKUP($F92,'Reference Data - Transport fuel'!$C:$O,AD$4,FALSE))</f>
        <v/>
      </c>
      <c r="AE92" s="19"/>
      <c r="AF92" s="19" t="str">
        <f>IF($F92="","",VLOOKUP($F92,'Reference Data - Transport fuel'!$C:$O,AF$4,FALSE))</f>
        <v/>
      </c>
      <c r="AH92" s="19" t="str">
        <f t="shared" si="26"/>
        <v/>
      </c>
      <c r="AI92" s="19" t="str">
        <f t="shared" si="27"/>
        <v/>
      </c>
      <c r="AJ92" s="19" t="str">
        <f t="shared" si="28"/>
        <v/>
      </c>
      <c r="AK92" s="19" t="str">
        <f t="shared" si="29"/>
        <v/>
      </c>
      <c r="AL92" s="19" t="str">
        <f t="shared" si="30"/>
        <v/>
      </c>
      <c r="AM92" s="19" t="str">
        <f t="shared" si="31"/>
        <v/>
      </c>
      <c r="AN92" s="19" t="str">
        <f t="shared" si="32"/>
        <v/>
      </c>
      <c r="AO92" s="19" t="str">
        <f t="shared" si="33"/>
        <v/>
      </c>
      <c r="AP92" s="19"/>
      <c r="AQ92" s="19" t="str">
        <f t="shared" si="34"/>
        <v/>
      </c>
      <c r="AR92" s="188"/>
      <c r="AS92" s="19" t="str">
        <f t="shared" si="35"/>
        <v/>
      </c>
      <c r="AT92" s="19" t="str">
        <f t="shared" si="36"/>
        <v/>
      </c>
      <c r="AV92" s="201" t="str">
        <f t="shared" si="37"/>
        <v/>
      </c>
      <c r="AY92" s="16" t="e">
        <f>INDEX('Dropdown menus'!$A$1:$D$6,MATCH($M92,'Dropdown menus'!$A$1:$A$6,0),$AY$6)</f>
        <v>#N/A</v>
      </c>
      <c r="BA92" s="19" t="str">
        <f>IF($N92="","",VLOOKUP($N92,'Reference - Logistics Distance'!$C:$O,BA$4,FALSE))</f>
        <v/>
      </c>
      <c r="BB92" s="19" t="str">
        <f>IF($N92="","",VLOOKUP($N92,'Reference - Logistics Distance'!$C:$O,BB$4,FALSE))</f>
        <v/>
      </c>
      <c r="BC92" s="19" t="str">
        <f>IF($N92="","",VLOOKUP($N92,'Reference - Logistics Distance'!$C:$O,BC$4,FALSE))</f>
        <v/>
      </c>
      <c r="BD92" s="19" t="str">
        <f>IF($N92="","",VLOOKUP($N92,'Reference - Logistics Distance'!$C:$O,BD$4,FALSE))</f>
        <v/>
      </c>
      <c r="BE92" s="19" t="str">
        <f>IF($N92="","",VLOOKUP($N92,'Reference - Logistics Distance'!$C:$O,BE$4,FALSE))</f>
        <v/>
      </c>
      <c r="BF92" s="19" t="str">
        <f>IF($N92="","",VLOOKUP($N92,'Reference - Logistics Distance'!$C:$O,BF$4,FALSE))</f>
        <v/>
      </c>
      <c r="BG92" s="19" t="str">
        <f>IF($N92="","",VLOOKUP($N92,'Reference - Logistics Distance'!$C:$O,BG$4,FALSE))</f>
        <v/>
      </c>
      <c r="BH92" s="19" t="str">
        <f>IF($N92="","",VLOOKUP($N92,'Reference - Logistics Distance'!$C:$O,BH$4,FALSE))</f>
        <v/>
      </c>
      <c r="BI92" s="19" t="str">
        <f>IF($N92="","",VLOOKUP($N92,'Reference - Logistics Distance'!$C:$O,BI$4,FALSE))</f>
        <v/>
      </c>
      <c r="BJ92" s="19"/>
      <c r="BK92" s="19" t="str">
        <f>IF($N92="","",VLOOKUP($N92,'Reference - Logistics Distance'!$C:$O,BK$4,FALSE))</f>
        <v/>
      </c>
      <c r="BL92" s="19"/>
      <c r="BM92" s="19" t="str">
        <f>IF($N92="","",VLOOKUP($N92,'Reference - Logistics Distance'!$C:$O,BM$4,FALSE))</f>
        <v/>
      </c>
      <c r="BO92" s="19" t="str">
        <f t="shared" si="38"/>
        <v/>
      </c>
      <c r="BP92" s="19" t="str">
        <f t="shared" si="39"/>
        <v/>
      </c>
      <c r="BQ92" s="19" t="str">
        <f t="shared" si="40"/>
        <v/>
      </c>
      <c r="BR92" s="19" t="str">
        <f t="shared" si="41"/>
        <v/>
      </c>
      <c r="BS92" s="19" t="str">
        <f t="shared" si="42"/>
        <v/>
      </c>
      <c r="BT92" s="19" t="str">
        <f t="shared" si="43"/>
        <v/>
      </c>
      <c r="BU92" s="19" t="str">
        <f t="shared" si="44"/>
        <v/>
      </c>
      <c r="BV92" s="19" t="str">
        <f t="shared" si="45"/>
        <v/>
      </c>
      <c r="BW92" s="19"/>
      <c r="BX92" s="19" t="str">
        <f t="shared" si="46"/>
        <v/>
      </c>
      <c r="BY92" s="188"/>
      <c r="BZ92" s="19" t="str">
        <f t="shared" si="47"/>
        <v/>
      </c>
      <c r="CA92" s="19" t="str">
        <f t="shared" si="48"/>
        <v/>
      </c>
      <c r="CC92" s="201" t="str">
        <f t="shared" si="49"/>
        <v/>
      </c>
    </row>
    <row r="93" spans="4:81">
      <c r="D93" s="34"/>
      <c r="E93" s="146"/>
      <c r="F93" s="146"/>
      <c r="G93" s="151"/>
      <c r="L93" s="34"/>
      <c r="M93" s="146"/>
      <c r="N93" s="146"/>
      <c r="O93" s="151"/>
      <c r="R93" s="16" t="e">
        <f>INDEX('Dropdown menus'!$A$1:$D$6,MATCH($E93,'Dropdown menus'!$A$1:$A$6,0),$R$6)</f>
        <v>#N/A</v>
      </c>
      <c r="T93" s="19" t="str">
        <f>IF($F93="","",VLOOKUP($F93,'Reference Data - Transport fuel'!$C:$O,T$4,FALSE))</f>
        <v/>
      </c>
      <c r="U93" s="19" t="str">
        <f>IF($F93="","",VLOOKUP($F93,'Reference Data - Transport fuel'!$C:$O,U$4,FALSE))</f>
        <v/>
      </c>
      <c r="V93" s="19" t="str">
        <f>IF($F93="","",VLOOKUP($F93,'Reference Data - Transport fuel'!$C:$O,V$4,FALSE))</f>
        <v/>
      </c>
      <c r="W93" s="19" t="str">
        <f>IF($F93="","",VLOOKUP($F93,'Reference Data - Transport fuel'!$C:$O,W$4,FALSE))</f>
        <v/>
      </c>
      <c r="X93" s="19" t="str">
        <f>IF($F93="","",VLOOKUP($F93,'Reference Data - Transport fuel'!$C:$O,X$4,FALSE))</f>
        <v/>
      </c>
      <c r="Y93" s="19" t="str">
        <f>IF($F93="","",VLOOKUP($F93,'Reference Data - Transport fuel'!$C:$O,Y$4,FALSE))</f>
        <v/>
      </c>
      <c r="Z93" s="19" t="str">
        <f>IF($F93="","",VLOOKUP($F93,'Reference Data - Transport fuel'!$C:$O,Z$4,FALSE))</f>
        <v/>
      </c>
      <c r="AA93" s="19" t="str">
        <f>IF($F93="","",VLOOKUP($F93,'Reference Data - Transport fuel'!$C:$O,AA$4,FALSE))</f>
        <v/>
      </c>
      <c r="AB93" s="19" t="str">
        <f>IF($F93="","",VLOOKUP($F93,'Reference Data - Transport fuel'!$C:$O,AB$4,FALSE))</f>
        <v/>
      </c>
      <c r="AC93" s="19"/>
      <c r="AD93" s="19" t="str">
        <f>IF($F93="","",VLOOKUP($F93,'Reference Data - Transport fuel'!$C:$O,AD$4,FALSE))</f>
        <v/>
      </c>
      <c r="AE93" s="19"/>
      <c r="AF93" s="19" t="str">
        <f>IF($F93="","",VLOOKUP($F93,'Reference Data - Transport fuel'!$C:$O,AF$4,FALSE))</f>
        <v/>
      </c>
      <c r="AH93" s="19" t="str">
        <f t="shared" si="26"/>
        <v/>
      </c>
      <c r="AI93" s="19" t="str">
        <f t="shared" si="27"/>
        <v/>
      </c>
      <c r="AJ93" s="19" t="str">
        <f t="shared" si="28"/>
        <v/>
      </c>
      <c r="AK93" s="19" t="str">
        <f t="shared" si="29"/>
        <v/>
      </c>
      <c r="AL93" s="19" t="str">
        <f t="shared" si="30"/>
        <v/>
      </c>
      <c r="AM93" s="19" t="str">
        <f t="shared" si="31"/>
        <v/>
      </c>
      <c r="AN93" s="19" t="str">
        <f t="shared" si="32"/>
        <v/>
      </c>
      <c r="AO93" s="19" t="str">
        <f t="shared" si="33"/>
        <v/>
      </c>
      <c r="AP93" s="19"/>
      <c r="AQ93" s="19" t="str">
        <f t="shared" si="34"/>
        <v/>
      </c>
      <c r="AR93" s="188"/>
      <c r="AS93" s="19" t="str">
        <f t="shared" si="35"/>
        <v/>
      </c>
      <c r="AT93" s="19" t="str">
        <f t="shared" si="36"/>
        <v/>
      </c>
      <c r="AV93" s="201" t="str">
        <f t="shared" si="37"/>
        <v/>
      </c>
      <c r="AY93" s="16" t="e">
        <f>INDEX('Dropdown menus'!$A$1:$D$6,MATCH($M93,'Dropdown menus'!$A$1:$A$6,0),$AY$6)</f>
        <v>#N/A</v>
      </c>
      <c r="BA93" s="19" t="str">
        <f>IF($N93="","",VLOOKUP($N93,'Reference - Logistics Distance'!$C:$O,BA$4,FALSE))</f>
        <v/>
      </c>
      <c r="BB93" s="19" t="str">
        <f>IF($N93="","",VLOOKUP($N93,'Reference - Logistics Distance'!$C:$O,BB$4,FALSE))</f>
        <v/>
      </c>
      <c r="BC93" s="19" t="str">
        <f>IF($N93="","",VLOOKUP($N93,'Reference - Logistics Distance'!$C:$O,BC$4,FALSE))</f>
        <v/>
      </c>
      <c r="BD93" s="19" t="str">
        <f>IF($N93="","",VLOOKUP($N93,'Reference - Logistics Distance'!$C:$O,BD$4,FALSE))</f>
        <v/>
      </c>
      <c r="BE93" s="19" t="str">
        <f>IF($N93="","",VLOOKUP($N93,'Reference - Logistics Distance'!$C:$O,BE$4,FALSE))</f>
        <v/>
      </c>
      <c r="BF93" s="19" t="str">
        <f>IF($N93="","",VLOOKUP($N93,'Reference - Logistics Distance'!$C:$O,BF$4,FALSE))</f>
        <v/>
      </c>
      <c r="BG93" s="19" t="str">
        <f>IF($N93="","",VLOOKUP($N93,'Reference - Logistics Distance'!$C:$O,BG$4,FALSE))</f>
        <v/>
      </c>
      <c r="BH93" s="19" t="str">
        <f>IF($N93="","",VLOOKUP($N93,'Reference - Logistics Distance'!$C:$O,BH$4,FALSE))</f>
        <v/>
      </c>
      <c r="BI93" s="19" t="str">
        <f>IF($N93="","",VLOOKUP($N93,'Reference - Logistics Distance'!$C:$O,BI$4,FALSE))</f>
        <v/>
      </c>
      <c r="BJ93" s="19"/>
      <c r="BK93" s="19" t="str">
        <f>IF($N93="","",VLOOKUP($N93,'Reference - Logistics Distance'!$C:$O,BK$4,FALSE))</f>
        <v/>
      </c>
      <c r="BL93" s="19"/>
      <c r="BM93" s="19" t="str">
        <f>IF($N93="","",VLOOKUP($N93,'Reference - Logistics Distance'!$C:$O,BM$4,FALSE))</f>
        <v/>
      </c>
      <c r="BO93" s="19" t="str">
        <f t="shared" si="38"/>
        <v/>
      </c>
      <c r="BP93" s="19" t="str">
        <f t="shared" si="39"/>
        <v/>
      </c>
      <c r="BQ93" s="19" t="str">
        <f t="shared" si="40"/>
        <v/>
      </c>
      <c r="BR93" s="19" t="str">
        <f t="shared" si="41"/>
        <v/>
      </c>
      <c r="BS93" s="19" t="str">
        <f t="shared" si="42"/>
        <v/>
      </c>
      <c r="BT93" s="19" t="str">
        <f t="shared" si="43"/>
        <v/>
      </c>
      <c r="BU93" s="19" t="str">
        <f t="shared" si="44"/>
        <v/>
      </c>
      <c r="BV93" s="19" t="str">
        <f t="shared" si="45"/>
        <v/>
      </c>
      <c r="BW93" s="19"/>
      <c r="BX93" s="19" t="str">
        <f t="shared" si="46"/>
        <v/>
      </c>
      <c r="BY93" s="188"/>
      <c r="BZ93" s="19" t="str">
        <f t="shared" si="47"/>
        <v/>
      </c>
      <c r="CA93" s="19" t="str">
        <f t="shared" si="48"/>
        <v/>
      </c>
      <c r="CC93" s="201" t="str">
        <f t="shared" si="49"/>
        <v/>
      </c>
    </row>
    <row r="94" spans="4:81">
      <c r="D94" s="34"/>
      <c r="E94" s="146"/>
      <c r="F94" s="146"/>
      <c r="G94" s="151"/>
      <c r="L94" s="34"/>
      <c r="M94" s="146"/>
      <c r="N94" s="146"/>
      <c r="O94" s="151"/>
      <c r="R94" s="16" t="e">
        <f>INDEX('Dropdown menus'!$A$1:$D$6,MATCH($E94,'Dropdown menus'!$A$1:$A$6,0),$R$6)</f>
        <v>#N/A</v>
      </c>
      <c r="T94" s="19" t="str">
        <f>IF($F94="","",VLOOKUP($F94,'Reference Data - Transport fuel'!$C:$O,T$4,FALSE))</f>
        <v/>
      </c>
      <c r="U94" s="19" t="str">
        <f>IF($F94="","",VLOOKUP($F94,'Reference Data - Transport fuel'!$C:$O,U$4,FALSE))</f>
        <v/>
      </c>
      <c r="V94" s="19" t="str">
        <f>IF($F94="","",VLOOKUP($F94,'Reference Data - Transport fuel'!$C:$O,V$4,FALSE))</f>
        <v/>
      </c>
      <c r="W94" s="19" t="str">
        <f>IF($F94="","",VLOOKUP($F94,'Reference Data - Transport fuel'!$C:$O,W$4,FALSE))</f>
        <v/>
      </c>
      <c r="X94" s="19" t="str">
        <f>IF($F94="","",VLOOKUP($F94,'Reference Data - Transport fuel'!$C:$O,X$4,FALSE))</f>
        <v/>
      </c>
      <c r="Y94" s="19" t="str">
        <f>IF($F94="","",VLOOKUP($F94,'Reference Data - Transport fuel'!$C:$O,Y$4,FALSE))</f>
        <v/>
      </c>
      <c r="Z94" s="19" t="str">
        <f>IF($F94="","",VLOOKUP($F94,'Reference Data - Transport fuel'!$C:$O,Z$4,FALSE))</f>
        <v/>
      </c>
      <c r="AA94" s="19" t="str">
        <f>IF($F94="","",VLOOKUP($F94,'Reference Data - Transport fuel'!$C:$O,AA$4,FALSE))</f>
        <v/>
      </c>
      <c r="AB94" s="19" t="str">
        <f>IF($F94="","",VLOOKUP($F94,'Reference Data - Transport fuel'!$C:$O,AB$4,FALSE))</f>
        <v/>
      </c>
      <c r="AC94" s="19"/>
      <c r="AD94" s="19" t="str">
        <f>IF($F94="","",VLOOKUP($F94,'Reference Data - Transport fuel'!$C:$O,AD$4,FALSE))</f>
        <v/>
      </c>
      <c r="AE94" s="19"/>
      <c r="AF94" s="19" t="str">
        <f>IF($F94="","",VLOOKUP($F94,'Reference Data - Transport fuel'!$C:$O,AF$4,FALSE))</f>
        <v/>
      </c>
      <c r="AH94" s="19" t="str">
        <f t="shared" si="26"/>
        <v/>
      </c>
      <c r="AI94" s="19" t="str">
        <f t="shared" si="27"/>
        <v/>
      </c>
      <c r="AJ94" s="19" t="str">
        <f t="shared" si="28"/>
        <v/>
      </c>
      <c r="AK94" s="19" t="str">
        <f t="shared" si="29"/>
        <v/>
      </c>
      <c r="AL94" s="19" t="str">
        <f t="shared" si="30"/>
        <v/>
      </c>
      <c r="AM94" s="19" t="str">
        <f t="shared" si="31"/>
        <v/>
      </c>
      <c r="AN94" s="19" t="str">
        <f t="shared" si="32"/>
        <v/>
      </c>
      <c r="AO94" s="19" t="str">
        <f t="shared" si="33"/>
        <v/>
      </c>
      <c r="AP94" s="19"/>
      <c r="AQ94" s="19" t="str">
        <f t="shared" si="34"/>
        <v/>
      </c>
      <c r="AR94" s="188"/>
      <c r="AS94" s="19" t="str">
        <f t="shared" si="35"/>
        <v/>
      </c>
      <c r="AT94" s="19" t="str">
        <f t="shared" si="36"/>
        <v/>
      </c>
      <c r="AV94" s="201" t="str">
        <f t="shared" si="37"/>
        <v/>
      </c>
      <c r="AY94" s="16" t="e">
        <f>INDEX('Dropdown menus'!$A$1:$D$6,MATCH($M94,'Dropdown menus'!$A$1:$A$6,0),$AY$6)</f>
        <v>#N/A</v>
      </c>
      <c r="BA94" s="19" t="str">
        <f>IF($N94="","",VLOOKUP($N94,'Reference - Logistics Distance'!$C:$O,BA$4,FALSE))</f>
        <v/>
      </c>
      <c r="BB94" s="19" t="str">
        <f>IF($N94="","",VLOOKUP($N94,'Reference - Logistics Distance'!$C:$O,BB$4,FALSE))</f>
        <v/>
      </c>
      <c r="BC94" s="19" t="str">
        <f>IF($N94="","",VLOOKUP($N94,'Reference - Logistics Distance'!$C:$O,BC$4,FALSE))</f>
        <v/>
      </c>
      <c r="BD94" s="19" t="str">
        <f>IF($N94="","",VLOOKUP($N94,'Reference - Logistics Distance'!$C:$O,BD$4,FALSE))</f>
        <v/>
      </c>
      <c r="BE94" s="19" t="str">
        <f>IF($N94="","",VLOOKUP($N94,'Reference - Logistics Distance'!$C:$O,BE$4,FALSE))</f>
        <v/>
      </c>
      <c r="BF94" s="19" t="str">
        <f>IF($N94="","",VLOOKUP($N94,'Reference - Logistics Distance'!$C:$O,BF$4,FALSE))</f>
        <v/>
      </c>
      <c r="BG94" s="19" t="str">
        <f>IF($N94="","",VLOOKUP($N94,'Reference - Logistics Distance'!$C:$O,BG$4,FALSE))</f>
        <v/>
      </c>
      <c r="BH94" s="19" t="str">
        <f>IF($N94="","",VLOOKUP($N94,'Reference - Logistics Distance'!$C:$O,BH$4,FALSE))</f>
        <v/>
      </c>
      <c r="BI94" s="19" t="str">
        <f>IF($N94="","",VLOOKUP($N94,'Reference - Logistics Distance'!$C:$O,BI$4,FALSE))</f>
        <v/>
      </c>
      <c r="BJ94" s="19"/>
      <c r="BK94" s="19" t="str">
        <f>IF($N94="","",VLOOKUP($N94,'Reference - Logistics Distance'!$C:$O,BK$4,FALSE))</f>
        <v/>
      </c>
      <c r="BL94" s="19"/>
      <c r="BM94" s="19" t="str">
        <f>IF($N94="","",VLOOKUP($N94,'Reference - Logistics Distance'!$C:$O,BM$4,FALSE))</f>
        <v/>
      </c>
      <c r="BO94" s="19" t="str">
        <f t="shared" si="38"/>
        <v/>
      </c>
      <c r="BP94" s="19" t="str">
        <f t="shared" si="39"/>
        <v/>
      </c>
      <c r="BQ94" s="19" t="str">
        <f t="shared" si="40"/>
        <v/>
      </c>
      <c r="BR94" s="19" t="str">
        <f t="shared" si="41"/>
        <v/>
      </c>
      <c r="BS94" s="19" t="str">
        <f t="shared" si="42"/>
        <v/>
      </c>
      <c r="BT94" s="19" t="str">
        <f t="shared" si="43"/>
        <v/>
      </c>
      <c r="BU94" s="19" t="str">
        <f t="shared" si="44"/>
        <v/>
      </c>
      <c r="BV94" s="19" t="str">
        <f t="shared" si="45"/>
        <v/>
      </c>
      <c r="BW94" s="19"/>
      <c r="BX94" s="19" t="str">
        <f t="shared" si="46"/>
        <v/>
      </c>
      <c r="BY94" s="188"/>
      <c r="BZ94" s="19" t="str">
        <f t="shared" si="47"/>
        <v/>
      </c>
      <c r="CA94" s="19" t="str">
        <f t="shared" si="48"/>
        <v/>
      </c>
      <c r="CC94" s="201" t="str">
        <f t="shared" si="49"/>
        <v/>
      </c>
    </row>
    <row r="95" spans="4:81">
      <c r="D95" s="34"/>
      <c r="E95" s="146"/>
      <c r="F95" s="146"/>
      <c r="G95" s="151"/>
      <c r="L95" s="34"/>
      <c r="M95" s="146"/>
      <c r="N95" s="146"/>
      <c r="O95" s="151"/>
      <c r="R95" s="16" t="e">
        <f>INDEX('Dropdown menus'!$A$1:$D$6,MATCH($E95,'Dropdown menus'!$A$1:$A$6,0),$R$6)</f>
        <v>#N/A</v>
      </c>
      <c r="T95" s="19" t="str">
        <f>IF($F95="","",VLOOKUP($F95,'Reference Data - Transport fuel'!$C:$O,T$4,FALSE))</f>
        <v/>
      </c>
      <c r="U95" s="19" t="str">
        <f>IF($F95="","",VLOOKUP($F95,'Reference Data - Transport fuel'!$C:$O,U$4,FALSE))</f>
        <v/>
      </c>
      <c r="V95" s="19" t="str">
        <f>IF($F95="","",VLOOKUP($F95,'Reference Data - Transport fuel'!$C:$O,V$4,FALSE))</f>
        <v/>
      </c>
      <c r="W95" s="19" t="str">
        <f>IF($F95="","",VLOOKUP($F95,'Reference Data - Transport fuel'!$C:$O,W$4,FALSE))</f>
        <v/>
      </c>
      <c r="X95" s="19" t="str">
        <f>IF($F95="","",VLOOKUP($F95,'Reference Data - Transport fuel'!$C:$O,X$4,FALSE))</f>
        <v/>
      </c>
      <c r="Y95" s="19" t="str">
        <f>IF($F95="","",VLOOKUP($F95,'Reference Data - Transport fuel'!$C:$O,Y$4,FALSE))</f>
        <v/>
      </c>
      <c r="Z95" s="19" t="str">
        <f>IF($F95="","",VLOOKUP($F95,'Reference Data - Transport fuel'!$C:$O,Z$4,FALSE))</f>
        <v/>
      </c>
      <c r="AA95" s="19" t="str">
        <f>IF($F95="","",VLOOKUP($F95,'Reference Data - Transport fuel'!$C:$O,AA$4,FALSE))</f>
        <v/>
      </c>
      <c r="AB95" s="19" t="str">
        <f>IF($F95="","",VLOOKUP($F95,'Reference Data - Transport fuel'!$C:$O,AB$4,FALSE))</f>
        <v/>
      </c>
      <c r="AC95" s="19"/>
      <c r="AD95" s="19" t="str">
        <f>IF($F95="","",VLOOKUP($F95,'Reference Data - Transport fuel'!$C:$O,AD$4,FALSE))</f>
        <v/>
      </c>
      <c r="AE95" s="19"/>
      <c r="AF95" s="19" t="str">
        <f>IF($F95="","",VLOOKUP($F95,'Reference Data - Transport fuel'!$C:$O,AF$4,FALSE))</f>
        <v/>
      </c>
      <c r="AH95" s="19" t="str">
        <f t="shared" si="26"/>
        <v/>
      </c>
      <c r="AI95" s="19" t="str">
        <f t="shared" si="27"/>
        <v/>
      </c>
      <c r="AJ95" s="19" t="str">
        <f t="shared" si="28"/>
        <v/>
      </c>
      <c r="AK95" s="19" t="str">
        <f t="shared" si="29"/>
        <v/>
      </c>
      <c r="AL95" s="19" t="str">
        <f t="shared" si="30"/>
        <v/>
      </c>
      <c r="AM95" s="19" t="str">
        <f t="shared" si="31"/>
        <v/>
      </c>
      <c r="AN95" s="19" t="str">
        <f t="shared" si="32"/>
        <v/>
      </c>
      <c r="AO95" s="19" t="str">
        <f t="shared" si="33"/>
        <v/>
      </c>
      <c r="AP95" s="19"/>
      <c r="AQ95" s="19" t="str">
        <f t="shared" si="34"/>
        <v/>
      </c>
      <c r="AR95" s="188"/>
      <c r="AS95" s="19" t="str">
        <f t="shared" si="35"/>
        <v/>
      </c>
      <c r="AT95" s="19" t="str">
        <f t="shared" si="36"/>
        <v/>
      </c>
      <c r="AV95" s="201" t="str">
        <f t="shared" si="37"/>
        <v/>
      </c>
      <c r="AY95" s="16" t="e">
        <f>INDEX('Dropdown menus'!$A$1:$D$6,MATCH($M95,'Dropdown menus'!$A$1:$A$6,0),$AY$6)</f>
        <v>#N/A</v>
      </c>
      <c r="BA95" s="19" t="str">
        <f>IF($N95="","",VLOOKUP($N95,'Reference - Logistics Distance'!$C:$O,BA$4,FALSE))</f>
        <v/>
      </c>
      <c r="BB95" s="19" t="str">
        <f>IF($N95="","",VLOOKUP($N95,'Reference - Logistics Distance'!$C:$O,BB$4,FALSE))</f>
        <v/>
      </c>
      <c r="BC95" s="19" t="str">
        <f>IF($N95="","",VLOOKUP($N95,'Reference - Logistics Distance'!$C:$O,BC$4,FALSE))</f>
        <v/>
      </c>
      <c r="BD95" s="19" t="str">
        <f>IF($N95="","",VLOOKUP($N95,'Reference - Logistics Distance'!$C:$O,BD$4,FALSE))</f>
        <v/>
      </c>
      <c r="BE95" s="19" t="str">
        <f>IF($N95="","",VLOOKUP($N95,'Reference - Logistics Distance'!$C:$O,BE$4,FALSE))</f>
        <v/>
      </c>
      <c r="BF95" s="19" t="str">
        <f>IF($N95="","",VLOOKUP($N95,'Reference - Logistics Distance'!$C:$O,BF$4,FALSE))</f>
        <v/>
      </c>
      <c r="BG95" s="19" t="str">
        <f>IF($N95="","",VLOOKUP($N95,'Reference - Logistics Distance'!$C:$O,BG$4,FALSE))</f>
        <v/>
      </c>
      <c r="BH95" s="19" t="str">
        <f>IF($N95="","",VLOOKUP($N95,'Reference - Logistics Distance'!$C:$O,BH$4,FALSE))</f>
        <v/>
      </c>
      <c r="BI95" s="19" t="str">
        <f>IF($N95="","",VLOOKUP($N95,'Reference - Logistics Distance'!$C:$O,BI$4,FALSE))</f>
        <v/>
      </c>
      <c r="BJ95" s="19"/>
      <c r="BK95" s="19" t="str">
        <f>IF($N95="","",VLOOKUP($N95,'Reference - Logistics Distance'!$C:$O,BK$4,FALSE))</f>
        <v/>
      </c>
      <c r="BL95" s="19"/>
      <c r="BM95" s="19" t="str">
        <f>IF($N95="","",VLOOKUP($N95,'Reference - Logistics Distance'!$C:$O,BM$4,FALSE))</f>
        <v/>
      </c>
      <c r="BO95" s="19" t="str">
        <f t="shared" si="38"/>
        <v/>
      </c>
      <c r="BP95" s="19" t="str">
        <f t="shared" si="39"/>
        <v/>
      </c>
      <c r="BQ95" s="19" t="str">
        <f t="shared" si="40"/>
        <v/>
      </c>
      <c r="BR95" s="19" t="str">
        <f t="shared" si="41"/>
        <v/>
      </c>
      <c r="BS95" s="19" t="str">
        <f t="shared" si="42"/>
        <v/>
      </c>
      <c r="BT95" s="19" t="str">
        <f t="shared" si="43"/>
        <v/>
      </c>
      <c r="BU95" s="19" t="str">
        <f t="shared" si="44"/>
        <v/>
      </c>
      <c r="BV95" s="19" t="str">
        <f t="shared" si="45"/>
        <v/>
      </c>
      <c r="BW95" s="19"/>
      <c r="BX95" s="19" t="str">
        <f t="shared" si="46"/>
        <v/>
      </c>
      <c r="BY95" s="188"/>
      <c r="BZ95" s="19" t="str">
        <f t="shared" si="47"/>
        <v/>
      </c>
      <c r="CA95" s="19" t="str">
        <f t="shared" si="48"/>
        <v/>
      </c>
      <c r="CC95" s="201" t="str">
        <f t="shared" si="49"/>
        <v/>
      </c>
    </row>
    <row r="96" spans="4:81">
      <c r="D96" s="34"/>
      <c r="E96" s="146"/>
      <c r="F96" s="146"/>
      <c r="G96" s="151"/>
      <c r="L96" s="34"/>
      <c r="M96" s="146"/>
      <c r="N96" s="146"/>
      <c r="O96" s="151"/>
      <c r="R96" s="16" t="e">
        <f>INDEX('Dropdown menus'!$A$1:$D$6,MATCH($E96,'Dropdown menus'!$A$1:$A$6,0),$R$6)</f>
        <v>#N/A</v>
      </c>
      <c r="T96" s="19" t="str">
        <f>IF($F96="","",VLOOKUP($F96,'Reference Data - Transport fuel'!$C:$O,T$4,FALSE))</f>
        <v/>
      </c>
      <c r="U96" s="19" t="str">
        <f>IF($F96="","",VLOOKUP($F96,'Reference Data - Transport fuel'!$C:$O,U$4,FALSE))</f>
        <v/>
      </c>
      <c r="V96" s="19" t="str">
        <f>IF($F96="","",VLOOKUP($F96,'Reference Data - Transport fuel'!$C:$O,V$4,FALSE))</f>
        <v/>
      </c>
      <c r="W96" s="19" t="str">
        <f>IF($F96="","",VLOOKUP($F96,'Reference Data - Transport fuel'!$C:$O,W$4,FALSE))</f>
        <v/>
      </c>
      <c r="X96" s="19" t="str">
        <f>IF($F96="","",VLOOKUP($F96,'Reference Data - Transport fuel'!$C:$O,X$4,FALSE))</f>
        <v/>
      </c>
      <c r="Y96" s="19" t="str">
        <f>IF($F96="","",VLOOKUP($F96,'Reference Data - Transport fuel'!$C:$O,Y$4,FALSE))</f>
        <v/>
      </c>
      <c r="Z96" s="19" t="str">
        <f>IF($F96="","",VLOOKUP($F96,'Reference Data - Transport fuel'!$C:$O,Z$4,FALSE))</f>
        <v/>
      </c>
      <c r="AA96" s="19" t="str">
        <f>IF($F96="","",VLOOKUP($F96,'Reference Data - Transport fuel'!$C:$O,AA$4,FALSE))</f>
        <v/>
      </c>
      <c r="AB96" s="19" t="str">
        <f>IF($F96="","",VLOOKUP($F96,'Reference Data - Transport fuel'!$C:$O,AB$4,FALSE))</f>
        <v/>
      </c>
      <c r="AC96" s="19"/>
      <c r="AD96" s="19" t="str">
        <f>IF($F96="","",VLOOKUP($F96,'Reference Data - Transport fuel'!$C:$O,AD$4,FALSE))</f>
        <v/>
      </c>
      <c r="AE96" s="19"/>
      <c r="AF96" s="19" t="str">
        <f>IF($F96="","",VLOOKUP($F96,'Reference Data - Transport fuel'!$C:$O,AF$4,FALSE))</f>
        <v/>
      </c>
      <c r="AH96" s="19" t="str">
        <f t="shared" si="26"/>
        <v/>
      </c>
      <c r="AI96" s="19" t="str">
        <f t="shared" si="27"/>
        <v/>
      </c>
      <c r="AJ96" s="19" t="str">
        <f t="shared" si="28"/>
        <v/>
      </c>
      <c r="AK96" s="19" t="str">
        <f t="shared" si="29"/>
        <v/>
      </c>
      <c r="AL96" s="19" t="str">
        <f t="shared" si="30"/>
        <v/>
      </c>
      <c r="AM96" s="19" t="str">
        <f t="shared" si="31"/>
        <v/>
      </c>
      <c r="AN96" s="19" t="str">
        <f t="shared" si="32"/>
        <v/>
      </c>
      <c r="AO96" s="19" t="str">
        <f t="shared" si="33"/>
        <v/>
      </c>
      <c r="AP96" s="19"/>
      <c r="AQ96" s="19" t="str">
        <f t="shared" si="34"/>
        <v/>
      </c>
      <c r="AR96" s="188"/>
      <c r="AS96" s="19" t="str">
        <f t="shared" si="35"/>
        <v/>
      </c>
      <c r="AT96" s="19" t="str">
        <f t="shared" si="36"/>
        <v/>
      </c>
      <c r="AV96" s="201" t="str">
        <f t="shared" si="37"/>
        <v/>
      </c>
      <c r="AY96" s="16" t="e">
        <f>INDEX('Dropdown menus'!$A$1:$D$6,MATCH($M96,'Dropdown menus'!$A$1:$A$6,0),$AY$6)</f>
        <v>#N/A</v>
      </c>
      <c r="BA96" s="19" t="str">
        <f>IF($N96="","",VLOOKUP($N96,'Reference - Logistics Distance'!$C:$O,BA$4,FALSE))</f>
        <v/>
      </c>
      <c r="BB96" s="19" t="str">
        <f>IF($N96="","",VLOOKUP($N96,'Reference - Logistics Distance'!$C:$O,BB$4,FALSE))</f>
        <v/>
      </c>
      <c r="BC96" s="19" t="str">
        <f>IF($N96="","",VLOOKUP($N96,'Reference - Logistics Distance'!$C:$O,BC$4,FALSE))</f>
        <v/>
      </c>
      <c r="BD96" s="19" t="str">
        <f>IF($N96="","",VLOOKUP($N96,'Reference - Logistics Distance'!$C:$O,BD$4,FALSE))</f>
        <v/>
      </c>
      <c r="BE96" s="19" t="str">
        <f>IF($N96="","",VLOOKUP($N96,'Reference - Logistics Distance'!$C:$O,BE$4,FALSE))</f>
        <v/>
      </c>
      <c r="BF96" s="19" t="str">
        <f>IF($N96="","",VLOOKUP($N96,'Reference - Logistics Distance'!$C:$O,BF$4,FALSE))</f>
        <v/>
      </c>
      <c r="BG96" s="19" t="str">
        <f>IF($N96="","",VLOOKUP($N96,'Reference - Logistics Distance'!$C:$O,BG$4,FALSE))</f>
        <v/>
      </c>
      <c r="BH96" s="19" t="str">
        <f>IF($N96="","",VLOOKUP($N96,'Reference - Logistics Distance'!$C:$O,BH$4,FALSE))</f>
        <v/>
      </c>
      <c r="BI96" s="19" t="str">
        <f>IF($N96="","",VLOOKUP($N96,'Reference - Logistics Distance'!$C:$O,BI$4,FALSE))</f>
        <v/>
      </c>
      <c r="BJ96" s="19"/>
      <c r="BK96" s="19" t="str">
        <f>IF($N96="","",VLOOKUP($N96,'Reference - Logistics Distance'!$C:$O,BK$4,FALSE))</f>
        <v/>
      </c>
      <c r="BL96" s="19"/>
      <c r="BM96" s="19" t="str">
        <f>IF($N96="","",VLOOKUP($N96,'Reference - Logistics Distance'!$C:$O,BM$4,FALSE))</f>
        <v/>
      </c>
      <c r="BO96" s="19" t="str">
        <f t="shared" si="38"/>
        <v/>
      </c>
      <c r="BP96" s="19" t="str">
        <f t="shared" si="39"/>
        <v/>
      </c>
      <c r="BQ96" s="19" t="str">
        <f t="shared" si="40"/>
        <v/>
      </c>
      <c r="BR96" s="19" t="str">
        <f t="shared" si="41"/>
        <v/>
      </c>
      <c r="BS96" s="19" t="str">
        <f t="shared" si="42"/>
        <v/>
      </c>
      <c r="BT96" s="19" t="str">
        <f t="shared" si="43"/>
        <v/>
      </c>
      <c r="BU96" s="19" t="str">
        <f t="shared" si="44"/>
        <v/>
      </c>
      <c r="BV96" s="19" t="str">
        <f t="shared" si="45"/>
        <v/>
      </c>
      <c r="BW96" s="19"/>
      <c r="BX96" s="19" t="str">
        <f t="shared" si="46"/>
        <v/>
      </c>
      <c r="BY96" s="188"/>
      <c r="BZ96" s="19" t="str">
        <f t="shared" si="47"/>
        <v/>
      </c>
      <c r="CA96" s="19" t="str">
        <f t="shared" si="48"/>
        <v/>
      </c>
      <c r="CC96" s="201" t="str">
        <f t="shared" si="49"/>
        <v/>
      </c>
    </row>
    <row r="97" spans="4:81">
      <c r="D97" s="34"/>
      <c r="E97" s="146"/>
      <c r="F97" s="146"/>
      <c r="G97" s="151"/>
      <c r="L97" s="34"/>
      <c r="M97" s="146"/>
      <c r="N97" s="146"/>
      <c r="O97" s="151"/>
      <c r="R97" s="16" t="e">
        <f>INDEX('Dropdown menus'!$A$1:$D$6,MATCH($E97,'Dropdown menus'!$A$1:$A$6,0),$R$6)</f>
        <v>#N/A</v>
      </c>
      <c r="T97" s="19" t="str">
        <f>IF($F97="","",VLOOKUP($F97,'Reference Data - Transport fuel'!$C:$O,T$4,FALSE))</f>
        <v/>
      </c>
      <c r="U97" s="19" t="str">
        <f>IF($F97="","",VLOOKUP($F97,'Reference Data - Transport fuel'!$C:$O,U$4,FALSE))</f>
        <v/>
      </c>
      <c r="V97" s="19" t="str">
        <f>IF($F97="","",VLOOKUP($F97,'Reference Data - Transport fuel'!$C:$O,V$4,FALSE))</f>
        <v/>
      </c>
      <c r="W97" s="19" t="str">
        <f>IF($F97="","",VLOOKUP($F97,'Reference Data - Transport fuel'!$C:$O,W$4,FALSE))</f>
        <v/>
      </c>
      <c r="X97" s="19" t="str">
        <f>IF($F97="","",VLOOKUP($F97,'Reference Data - Transport fuel'!$C:$O,X$4,FALSE))</f>
        <v/>
      </c>
      <c r="Y97" s="19" t="str">
        <f>IF($F97="","",VLOOKUP($F97,'Reference Data - Transport fuel'!$C:$O,Y$4,FALSE))</f>
        <v/>
      </c>
      <c r="Z97" s="19" t="str">
        <f>IF($F97="","",VLOOKUP($F97,'Reference Data - Transport fuel'!$C:$O,Z$4,FALSE))</f>
        <v/>
      </c>
      <c r="AA97" s="19" t="str">
        <f>IF($F97="","",VLOOKUP($F97,'Reference Data - Transport fuel'!$C:$O,AA$4,FALSE))</f>
        <v/>
      </c>
      <c r="AB97" s="19" t="str">
        <f>IF($F97="","",VLOOKUP($F97,'Reference Data - Transport fuel'!$C:$O,AB$4,FALSE))</f>
        <v/>
      </c>
      <c r="AC97" s="19"/>
      <c r="AD97" s="19" t="str">
        <f>IF($F97="","",VLOOKUP($F97,'Reference Data - Transport fuel'!$C:$O,AD$4,FALSE))</f>
        <v/>
      </c>
      <c r="AE97" s="19"/>
      <c r="AF97" s="19" t="str">
        <f>IF($F97="","",VLOOKUP($F97,'Reference Data - Transport fuel'!$C:$O,AF$4,FALSE))</f>
        <v/>
      </c>
      <c r="AH97" s="19" t="str">
        <f t="shared" si="26"/>
        <v/>
      </c>
      <c r="AI97" s="19" t="str">
        <f t="shared" si="27"/>
        <v/>
      </c>
      <c r="AJ97" s="19" t="str">
        <f t="shared" si="28"/>
        <v/>
      </c>
      <c r="AK97" s="19" t="str">
        <f t="shared" si="29"/>
        <v/>
      </c>
      <c r="AL97" s="19" t="str">
        <f t="shared" si="30"/>
        <v/>
      </c>
      <c r="AM97" s="19" t="str">
        <f t="shared" si="31"/>
        <v/>
      </c>
      <c r="AN97" s="19" t="str">
        <f t="shared" si="32"/>
        <v/>
      </c>
      <c r="AO97" s="19" t="str">
        <f t="shared" si="33"/>
        <v/>
      </c>
      <c r="AP97" s="19"/>
      <c r="AQ97" s="19" t="str">
        <f t="shared" si="34"/>
        <v/>
      </c>
      <c r="AR97" s="188"/>
      <c r="AS97" s="19" t="str">
        <f t="shared" si="35"/>
        <v/>
      </c>
      <c r="AT97" s="19" t="str">
        <f t="shared" si="36"/>
        <v/>
      </c>
      <c r="AV97" s="201" t="str">
        <f t="shared" si="37"/>
        <v/>
      </c>
      <c r="AY97" s="16" t="e">
        <f>INDEX('Dropdown menus'!$A$1:$D$6,MATCH($M97,'Dropdown menus'!$A$1:$A$6,0),$AY$6)</f>
        <v>#N/A</v>
      </c>
      <c r="BA97" s="19" t="str">
        <f>IF($N97="","",VLOOKUP($N97,'Reference - Logistics Distance'!$C:$O,BA$4,FALSE))</f>
        <v/>
      </c>
      <c r="BB97" s="19" t="str">
        <f>IF($N97="","",VLOOKUP($N97,'Reference - Logistics Distance'!$C:$O,BB$4,FALSE))</f>
        <v/>
      </c>
      <c r="BC97" s="19" t="str">
        <f>IF($N97="","",VLOOKUP($N97,'Reference - Logistics Distance'!$C:$O,BC$4,FALSE))</f>
        <v/>
      </c>
      <c r="BD97" s="19" t="str">
        <f>IF($N97="","",VLOOKUP($N97,'Reference - Logistics Distance'!$C:$O,BD$4,FALSE))</f>
        <v/>
      </c>
      <c r="BE97" s="19" t="str">
        <f>IF($N97="","",VLOOKUP($N97,'Reference - Logistics Distance'!$C:$O,BE$4,FALSE))</f>
        <v/>
      </c>
      <c r="BF97" s="19" t="str">
        <f>IF($N97="","",VLOOKUP($N97,'Reference - Logistics Distance'!$C:$O,BF$4,FALSE))</f>
        <v/>
      </c>
      <c r="BG97" s="19" t="str">
        <f>IF($N97="","",VLOOKUP($N97,'Reference - Logistics Distance'!$C:$O,BG$4,FALSE))</f>
        <v/>
      </c>
      <c r="BH97" s="19" t="str">
        <f>IF($N97="","",VLOOKUP($N97,'Reference - Logistics Distance'!$C:$O,BH$4,FALSE))</f>
        <v/>
      </c>
      <c r="BI97" s="19" t="str">
        <f>IF($N97="","",VLOOKUP($N97,'Reference - Logistics Distance'!$C:$O,BI$4,FALSE))</f>
        <v/>
      </c>
      <c r="BJ97" s="19"/>
      <c r="BK97" s="19" t="str">
        <f>IF($N97="","",VLOOKUP($N97,'Reference - Logistics Distance'!$C:$O,BK$4,FALSE))</f>
        <v/>
      </c>
      <c r="BL97" s="19"/>
      <c r="BM97" s="19" t="str">
        <f>IF($N97="","",VLOOKUP($N97,'Reference - Logistics Distance'!$C:$O,BM$4,FALSE))</f>
        <v/>
      </c>
      <c r="BO97" s="19" t="str">
        <f t="shared" si="38"/>
        <v/>
      </c>
      <c r="BP97" s="19" t="str">
        <f t="shared" si="39"/>
        <v/>
      </c>
      <c r="BQ97" s="19" t="str">
        <f t="shared" si="40"/>
        <v/>
      </c>
      <c r="BR97" s="19" t="str">
        <f t="shared" si="41"/>
        <v/>
      </c>
      <c r="BS97" s="19" t="str">
        <f t="shared" si="42"/>
        <v/>
      </c>
      <c r="BT97" s="19" t="str">
        <f t="shared" si="43"/>
        <v/>
      </c>
      <c r="BU97" s="19" t="str">
        <f t="shared" si="44"/>
        <v/>
      </c>
      <c r="BV97" s="19" t="str">
        <f t="shared" si="45"/>
        <v/>
      </c>
      <c r="BW97" s="19"/>
      <c r="BX97" s="19" t="str">
        <f t="shared" si="46"/>
        <v/>
      </c>
      <c r="BY97" s="188"/>
      <c r="BZ97" s="19" t="str">
        <f t="shared" si="47"/>
        <v/>
      </c>
      <c r="CA97" s="19" t="str">
        <f t="shared" si="48"/>
        <v/>
      </c>
      <c r="CC97" s="201" t="str">
        <f t="shared" si="49"/>
        <v/>
      </c>
    </row>
    <row r="98" spans="4:81">
      <c r="D98" s="34"/>
      <c r="E98" s="146"/>
      <c r="F98" s="146"/>
      <c r="G98" s="151"/>
      <c r="L98" s="34"/>
      <c r="M98" s="146"/>
      <c r="N98" s="146"/>
      <c r="O98" s="151"/>
      <c r="R98" s="16" t="e">
        <f>INDEX('Dropdown menus'!$A$1:$D$6,MATCH($E98,'Dropdown menus'!$A$1:$A$6,0),$R$6)</f>
        <v>#N/A</v>
      </c>
      <c r="T98" s="19" t="str">
        <f>IF($F98="","",VLOOKUP($F98,'Reference Data - Transport fuel'!$C:$O,T$4,FALSE))</f>
        <v/>
      </c>
      <c r="U98" s="19" t="str">
        <f>IF($F98="","",VLOOKUP($F98,'Reference Data - Transport fuel'!$C:$O,U$4,FALSE))</f>
        <v/>
      </c>
      <c r="V98" s="19" t="str">
        <f>IF($F98="","",VLOOKUP($F98,'Reference Data - Transport fuel'!$C:$O,V$4,FALSE))</f>
        <v/>
      </c>
      <c r="W98" s="19" t="str">
        <f>IF($F98="","",VLOOKUP($F98,'Reference Data - Transport fuel'!$C:$O,W$4,FALSE))</f>
        <v/>
      </c>
      <c r="X98" s="19" t="str">
        <f>IF($F98="","",VLOOKUP($F98,'Reference Data - Transport fuel'!$C:$O,X$4,FALSE))</f>
        <v/>
      </c>
      <c r="Y98" s="19" t="str">
        <f>IF($F98="","",VLOOKUP($F98,'Reference Data - Transport fuel'!$C:$O,Y$4,FALSE))</f>
        <v/>
      </c>
      <c r="Z98" s="19" t="str">
        <f>IF($F98="","",VLOOKUP($F98,'Reference Data - Transport fuel'!$C:$O,Z$4,FALSE))</f>
        <v/>
      </c>
      <c r="AA98" s="19" t="str">
        <f>IF($F98="","",VLOOKUP($F98,'Reference Data - Transport fuel'!$C:$O,AA$4,FALSE))</f>
        <v/>
      </c>
      <c r="AB98" s="19" t="str">
        <f>IF($F98="","",VLOOKUP($F98,'Reference Data - Transport fuel'!$C:$O,AB$4,FALSE))</f>
        <v/>
      </c>
      <c r="AC98" s="19"/>
      <c r="AD98" s="19" t="str">
        <f>IF($F98="","",VLOOKUP($F98,'Reference Data - Transport fuel'!$C:$O,AD$4,FALSE))</f>
        <v/>
      </c>
      <c r="AE98" s="19"/>
      <c r="AF98" s="19" t="str">
        <f>IF($F98="","",VLOOKUP($F98,'Reference Data - Transport fuel'!$C:$O,AF$4,FALSE))</f>
        <v/>
      </c>
      <c r="AH98" s="19" t="str">
        <f t="shared" si="26"/>
        <v/>
      </c>
      <c r="AI98" s="19" t="str">
        <f t="shared" si="27"/>
        <v/>
      </c>
      <c r="AJ98" s="19" t="str">
        <f t="shared" si="28"/>
        <v/>
      </c>
      <c r="AK98" s="19" t="str">
        <f t="shared" si="29"/>
        <v/>
      </c>
      <c r="AL98" s="19" t="str">
        <f t="shared" si="30"/>
        <v/>
      </c>
      <c r="AM98" s="19" t="str">
        <f t="shared" si="31"/>
        <v/>
      </c>
      <c r="AN98" s="19" t="str">
        <f t="shared" si="32"/>
        <v/>
      </c>
      <c r="AO98" s="19" t="str">
        <f t="shared" si="33"/>
        <v/>
      </c>
      <c r="AP98" s="19"/>
      <c r="AQ98" s="19" t="str">
        <f t="shared" si="34"/>
        <v/>
      </c>
      <c r="AR98" s="188"/>
      <c r="AS98" s="19" t="str">
        <f t="shared" si="35"/>
        <v/>
      </c>
      <c r="AT98" s="19" t="str">
        <f t="shared" si="36"/>
        <v/>
      </c>
      <c r="AV98" s="201" t="str">
        <f t="shared" si="37"/>
        <v/>
      </c>
      <c r="AY98" s="16" t="e">
        <f>INDEX('Dropdown menus'!$A$1:$D$6,MATCH($M98,'Dropdown menus'!$A$1:$A$6,0),$AY$6)</f>
        <v>#N/A</v>
      </c>
      <c r="BA98" s="19" t="str">
        <f>IF($N98="","",VLOOKUP($N98,'Reference - Logistics Distance'!$C:$O,BA$4,FALSE))</f>
        <v/>
      </c>
      <c r="BB98" s="19" t="str">
        <f>IF($N98="","",VLOOKUP($N98,'Reference - Logistics Distance'!$C:$O,BB$4,FALSE))</f>
        <v/>
      </c>
      <c r="BC98" s="19" t="str">
        <f>IF($N98="","",VLOOKUP($N98,'Reference - Logistics Distance'!$C:$O,BC$4,FALSE))</f>
        <v/>
      </c>
      <c r="BD98" s="19" t="str">
        <f>IF($N98="","",VLOOKUP($N98,'Reference - Logistics Distance'!$C:$O,BD$4,FALSE))</f>
        <v/>
      </c>
      <c r="BE98" s="19" t="str">
        <f>IF($N98="","",VLOOKUP($N98,'Reference - Logistics Distance'!$C:$O,BE$4,FALSE))</f>
        <v/>
      </c>
      <c r="BF98" s="19" t="str">
        <f>IF($N98="","",VLOOKUP($N98,'Reference - Logistics Distance'!$C:$O,BF$4,FALSE))</f>
        <v/>
      </c>
      <c r="BG98" s="19" t="str">
        <f>IF($N98="","",VLOOKUP($N98,'Reference - Logistics Distance'!$C:$O,BG$4,FALSE))</f>
        <v/>
      </c>
      <c r="BH98" s="19" t="str">
        <f>IF($N98="","",VLOOKUP($N98,'Reference - Logistics Distance'!$C:$O,BH$4,FALSE))</f>
        <v/>
      </c>
      <c r="BI98" s="19" t="str">
        <f>IF($N98="","",VLOOKUP($N98,'Reference - Logistics Distance'!$C:$O,BI$4,FALSE))</f>
        <v/>
      </c>
      <c r="BJ98" s="19"/>
      <c r="BK98" s="19" t="str">
        <f>IF($N98="","",VLOOKUP($N98,'Reference - Logistics Distance'!$C:$O,BK$4,FALSE))</f>
        <v/>
      </c>
      <c r="BL98" s="19"/>
      <c r="BM98" s="19" t="str">
        <f>IF($N98="","",VLOOKUP($N98,'Reference - Logistics Distance'!$C:$O,BM$4,FALSE))</f>
        <v/>
      </c>
      <c r="BO98" s="19" t="str">
        <f t="shared" si="38"/>
        <v/>
      </c>
      <c r="BP98" s="19" t="str">
        <f t="shared" si="39"/>
        <v/>
      </c>
      <c r="BQ98" s="19" t="str">
        <f t="shared" si="40"/>
        <v/>
      </c>
      <c r="BR98" s="19" t="str">
        <f t="shared" si="41"/>
        <v/>
      </c>
      <c r="BS98" s="19" t="str">
        <f t="shared" si="42"/>
        <v/>
      </c>
      <c r="BT98" s="19" t="str">
        <f t="shared" si="43"/>
        <v/>
      </c>
      <c r="BU98" s="19" t="str">
        <f t="shared" si="44"/>
        <v/>
      </c>
      <c r="BV98" s="19" t="str">
        <f t="shared" si="45"/>
        <v/>
      </c>
      <c r="BW98" s="19"/>
      <c r="BX98" s="19" t="str">
        <f t="shared" si="46"/>
        <v/>
      </c>
      <c r="BY98" s="188"/>
      <c r="BZ98" s="19" t="str">
        <f t="shared" si="47"/>
        <v/>
      </c>
      <c r="CA98" s="19" t="str">
        <f t="shared" si="48"/>
        <v/>
      </c>
      <c r="CC98" s="201" t="str">
        <f t="shared" si="49"/>
        <v/>
      </c>
    </row>
    <row r="99" spans="4:81">
      <c r="D99" s="34"/>
      <c r="E99" s="146"/>
      <c r="F99" s="146"/>
      <c r="G99" s="151"/>
      <c r="L99" s="34"/>
      <c r="M99" s="146"/>
      <c r="N99" s="146"/>
      <c r="O99" s="151"/>
      <c r="R99" s="16" t="e">
        <f>INDEX('Dropdown menus'!$A$1:$D$6,MATCH($E99,'Dropdown menus'!$A$1:$A$6,0),$R$6)</f>
        <v>#N/A</v>
      </c>
      <c r="T99" s="19" t="str">
        <f>IF($F99="","",VLOOKUP($F99,'Reference Data - Transport fuel'!$C:$O,T$4,FALSE))</f>
        <v/>
      </c>
      <c r="U99" s="19" t="str">
        <f>IF($F99="","",VLOOKUP($F99,'Reference Data - Transport fuel'!$C:$O,U$4,FALSE))</f>
        <v/>
      </c>
      <c r="V99" s="19" t="str">
        <f>IF($F99="","",VLOOKUP($F99,'Reference Data - Transport fuel'!$C:$O,V$4,FALSE))</f>
        <v/>
      </c>
      <c r="W99" s="19" t="str">
        <f>IF($F99="","",VLOOKUP($F99,'Reference Data - Transport fuel'!$C:$O,W$4,FALSE))</f>
        <v/>
      </c>
      <c r="X99" s="19" t="str">
        <f>IF($F99="","",VLOOKUP($F99,'Reference Data - Transport fuel'!$C:$O,X$4,FALSE))</f>
        <v/>
      </c>
      <c r="Y99" s="19" t="str">
        <f>IF($F99="","",VLOOKUP($F99,'Reference Data - Transport fuel'!$C:$O,Y$4,FALSE))</f>
        <v/>
      </c>
      <c r="Z99" s="19" t="str">
        <f>IF($F99="","",VLOOKUP($F99,'Reference Data - Transport fuel'!$C:$O,Z$4,FALSE))</f>
        <v/>
      </c>
      <c r="AA99" s="19" t="str">
        <f>IF($F99="","",VLOOKUP($F99,'Reference Data - Transport fuel'!$C:$O,AA$4,FALSE))</f>
        <v/>
      </c>
      <c r="AB99" s="19" t="str">
        <f>IF($F99="","",VLOOKUP($F99,'Reference Data - Transport fuel'!$C:$O,AB$4,FALSE))</f>
        <v/>
      </c>
      <c r="AC99" s="19"/>
      <c r="AD99" s="19" t="str">
        <f>IF($F99="","",VLOOKUP($F99,'Reference Data - Transport fuel'!$C:$O,AD$4,FALSE))</f>
        <v/>
      </c>
      <c r="AE99" s="19"/>
      <c r="AF99" s="19" t="str">
        <f>IF($F99="","",VLOOKUP($F99,'Reference Data - Transport fuel'!$C:$O,AF$4,FALSE))</f>
        <v/>
      </c>
      <c r="AH99" s="19" t="str">
        <f t="shared" si="26"/>
        <v/>
      </c>
      <c r="AI99" s="19" t="str">
        <f t="shared" si="27"/>
        <v/>
      </c>
      <c r="AJ99" s="19" t="str">
        <f t="shared" si="28"/>
        <v/>
      </c>
      <c r="AK99" s="19" t="str">
        <f t="shared" si="29"/>
        <v/>
      </c>
      <c r="AL99" s="19" t="str">
        <f t="shared" si="30"/>
        <v/>
      </c>
      <c r="AM99" s="19" t="str">
        <f t="shared" si="31"/>
        <v/>
      </c>
      <c r="AN99" s="19" t="str">
        <f t="shared" si="32"/>
        <v/>
      </c>
      <c r="AO99" s="19" t="str">
        <f t="shared" si="33"/>
        <v/>
      </c>
      <c r="AP99" s="19"/>
      <c r="AQ99" s="19" t="str">
        <f t="shared" si="34"/>
        <v/>
      </c>
      <c r="AR99" s="188"/>
      <c r="AS99" s="19" t="str">
        <f t="shared" si="35"/>
        <v/>
      </c>
      <c r="AT99" s="19" t="str">
        <f t="shared" si="36"/>
        <v/>
      </c>
      <c r="AV99" s="201" t="str">
        <f t="shared" si="37"/>
        <v/>
      </c>
      <c r="AY99" s="16" t="e">
        <f>INDEX('Dropdown menus'!$A$1:$D$6,MATCH($M99,'Dropdown menus'!$A$1:$A$6,0),$AY$6)</f>
        <v>#N/A</v>
      </c>
      <c r="BA99" s="19" t="str">
        <f>IF($N99="","",VLOOKUP($N99,'Reference - Logistics Distance'!$C:$O,BA$4,FALSE))</f>
        <v/>
      </c>
      <c r="BB99" s="19" t="str">
        <f>IF($N99="","",VLOOKUP($N99,'Reference - Logistics Distance'!$C:$O,BB$4,FALSE))</f>
        <v/>
      </c>
      <c r="BC99" s="19" t="str">
        <f>IF($N99="","",VLOOKUP($N99,'Reference - Logistics Distance'!$C:$O,BC$4,FALSE))</f>
        <v/>
      </c>
      <c r="BD99" s="19" t="str">
        <f>IF($N99="","",VLOOKUP($N99,'Reference - Logistics Distance'!$C:$O,BD$4,FALSE))</f>
        <v/>
      </c>
      <c r="BE99" s="19" t="str">
        <f>IF($N99="","",VLOOKUP($N99,'Reference - Logistics Distance'!$C:$O,BE$4,FALSE))</f>
        <v/>
      </c>
      <c r="BF99" s="19" t="str">
        <f>IF($N99="","",VLOOKUP($N99,'Reference - Logistics Distance'!$C:$O,BF$4,FALSE))</f>
        <v/>
      </c>
      <c r="BG99" s="19" t="str">
        <f>IF($N99="","",VLOOKUP($N99,'Reference - Logistics Distance'!$C:$O,BG$4,FALSE))</f>
        <v/>
      </c>
      <c r="BH99" s="19" t="str">
        <f>IF($N99="","",VLOOKUP($N99,'Reference - Logistics Distance'!$C:$O,BH$4,FALSE))</f>
        <v/>
      </c>
      <c r="BI99" s="19" t="str">
        <f>IF($N99="","",VLOOKUP($N99,'Reference - Logistics Distance'!$C:$O,BI$4,FALSE))</f>
        <v/>
      </c>
      <c r="BJ99" s="19"/>
      <c r="BK99" s="19" t="str">
        <f>IF($N99="","",VLOOKUP($N99,'Reference - Logistics Distance'!$C:$O,BK$4,FALSE))</f>
        <v/>
      </c>
      <c r="BL99" s="19"/>
      <c r="BM99" s="19" t="str">
        <f>IF($N99="","",VLOOKUP($N99,'Reference - Logistics Distance'!$C:$O,BM$4,FALSE))</f>
        <v/>
      </c>
      <c r="BO99" s="19" t="str">
        <f t="shared" si="38"/>
        <v/>
      </c>
      <c r="BP99" s="19" t="str">
        <f t="shared" si="39"/>
        <v/>
      </c>
      <c r="BQ99" s="19" t="str">
        <f t="shared" si="40"/>
        <v/>
      </c>
      <c r="BR99" s="19" t="str">
        <f t="shared" si="41"/>
        <v/>
      </c>
      <c r="BS99" s="19" t="str">
        <f t="shared" si="42"/>
        <v/>
      </c>
      <c r="BT99" s="19" t="str">
        <f t="shared" si="43"/>
        <v/>
      </c>
      <c r="BU99" s="19" t="str">
        <f t="shared" si="44"/>
        <v/>
      </c>
      <c r="BV99" s="19" t="str">
        <f t="shared" si="45"/>
        <v/>
      </c>
      <c r="BW99" s="19"/>
      <c r="BX99" s="19" t="str">
        <f t="shared" si="46"/>
        <v/>
      </c>
      <c r="BY99" s="188"/>
      <c r="BZ99" s="19" t="str">
        <f t="shared" si="47"/>
        <v/>
      </c>
      <c r="CA99" s="19" t="str">
        <f t="shared" si="48"/>
        <v/>
      </c>
      <c r="CC99" s="201" t="str">
        <f t="shared" si="49"/>
        <v/>
      </c>
    </row>
    <row r="100" spans="4:81">
      <c r="D100" s="34"/>
      <c r="E100" s="146"/>
      <c r="F100" s="146"/>
      <c r="G100" s="151"/>
      <c r="L100" s="34"/>
      <c r="M100" s="146"/>
      <c r="N100" s="146"/>
      <c r="O100" s="151"/>
      <c r="R100" s="16" t="e">
        <f>INDEX('Dropdown menus'!$A$1:$D$6,MATCH($E100,'Dropdown menus'!$A$1:$A$6,0),$R$6)</f>
        <v>#N/A</v>
      </c>
      <c r="T100" s="19" t="str">
        <f>IF($F100="","",VLOOKUP($F100,'Reference Data - Transport fuel'!$C:$O,T$4,FALSE))</f>
        <v/>
      </c>
      <c r="U100" s="19" t="str">
        <f>IF($F100="","",VLOOKUP($F100,'Reference Data - Transport fuel'!$C:$O,U$4,FALSE))</f>
        <v/>
      </c>
      <c r="V100" s="19" t="str">
        <f>IF($F100="","",VLOOKUP($F100,'Reference Data - Transport fuel'!$C:$O,V$4,FALSE))</f>
        <v/>
      </c>
      <c r="W100" s="19" t="str">
        <f>IF($F100="","",VLOOKUP($F100,'Reference Data - Transport fuel'!$C:$O,W$4,FALSE))</f>
        <v/>
      </c>
      <c r="X100" s="19" t="str">
        <f>IF($F100="","",VLOOKUP($F100,'Reference Data - Transport fuel'!$C:$O,X$4,FALSE))</f>
        <v/>
      </c>
      <c r="Y100" s="19" t="str">
        <f>IF($F100="","",VLOOKUP($F100,'Reference Data - Transport fuel'!$C:$O,Y$4,FALSE))</f>
        <v/>
      </c>
      <c r="Z100" s="19" t="str">
        <f>IF($F100="","",VLOOKUP($F100,'Reference Data - Transport fuel'!$C:$O,Z$4,FALSE))</f>
        <v/>
      </c>
      <c r="AA100" s="19" t="str">
        <f>IF($F100="","",VLOOKUP($F100,'Reference Data - Transport fuel'!$C:$O,AA$4,FALSE))</f>
        <v/>
      </c>
      <c r="AB100" s="19" t="str">
        <f>IF($F100="","",VLOOKUP($F100,'Reference Data - Transport fuel'!$C:$O,AB$4,FALSE))</f>
        <v/>
      </c>
      <c r="AC100" s="19"/>
      <c r="AD100" s="19" t="str">
        <f>IF($F100="","",VLOOKUP($F100,'Reference Data - Transport fuel'!$C:$O,AD$4,FALSE))</f>
        <v/>
      </c>
      <c r="AE100" s="19"/>
      <c r="AF100" s="19" t="str">
        <f>IF($F100="","",VLOOKUP($F100,'Reference Data - Transport fuel'!$C:$O,AF$4,FALSE))</f>
        <v/>
      </c>
      <c r="AH100" s="19" t="str">
        <f t="shared" si="26"/>
        <v/>
      </c>
      <c r="AI100" s="19" t="str">
        <f t="shared" si="27"/>
        <v/>
      </c>
      <c r="AJ100" s="19" t="str">
        <f t="shared" si="28"/>
        <v/>
      </c>
      <c r="AK100" s="19" t="str">
        <f t="shared" si="29"/>
        <v/>
      </c>
      <c r="AL100" s="19" t="str">
        <f t="shared" si="30"/>
        <v/>
      </c>
      <c r="AM100" s="19" t="str">
        <f t="shared" si="31"/>
        <v/>
      </c>
      <c r="AN100" s="19" t="str">
        <f t="shared" si="32"/>
        <v/>
      </c>
      <c r="AO100" s="19" t="str">
        <f t="shared" si="33"/>
        <v/>
      </c>
      <c r="AP100" s="19"/>
      <c r="AQ100" s="19" t="str">
        <f t="shared" si="34"/>
        <v/>
      </c>
      <c r="AR100" s="188"/>
      <c r="AS100" s="19" t="str">
        <f t="shared" si="35"/>
        <v/>
      </c>
      <c r="AT100" s="19" t="str">
        <f t="shared" si="36"/>
        <v/>
      </c>
      <c r="AV100" s="201" t="str">
        <f t="shared" si="37"/>
        <v/>
      </c>
      <c r="AY100" s="16" t="e">
        <f>INDEX('Dropdown menus'!$A$1:$D$6,MATCH($M100,'Dropdown menus'!$A$1:$A$6,0),$AY$6)</f>
        <v>#N/A</v>
      </c>
      <c r="BA100" s="19" t="str">
        <f>IF($N100="","",VLOOKUP($N100,'Reference - Logistics Distance'!$C:$O,BA$4,FALSE))</f>
        <v/>
      </c>
      <c r="BB100" s="19" t="str">
        <f>IF($N100="","",VLOOKUP($N100,'Reference - Logistics Distance'!$C:$O,BB$4,FALSE))</f>
        <v/>
      </c>
      <c r="BC100" s="19" t="str">
        <f>IF($N100="","",VLOOKUP($N100,'Reference - Logistics Distance'!$C:$O,BC$4,FALSE))</f>
        <v/>
      </c>
      <c r="BD100" s="19" t="str">
        <f>IF($N100="","",VLOOKUP($N100,'Reference - Logistics Distance'!$C:$O,BD$4,FALSE))</f>
        <v/>
      </c>
      <c r="BE100" s="19" t="str">
        <f>IF($N100="","",VLOOKUP($N100,'Reference - Logistics Distance'!$C:$O,BE$4,FALSE))</f>
        <v/>
      </c>
      <c r="BF100" s="19" t="str">
        <f>IF($N100="","",VLOOKUP($N100,'Reference - Logistics Distance'!$C:$O,BF$4,FALSE))</f>
        <v/>
      </c>
      <c r="BG100" s="19" t="str">
        <f>IF($N100="","",VLOOKUP($N100,'Reference - Logistics Distance'!$C:$O,BG$4,FALSE))</f>
        <v/>
      </c>
      <c r="BH100" s="19" t="str">
        <f>IF($N100="","",VLOOKUP($N100,'Reference - Logistics Distance'!$C:$O,BH$4,FALSE))</f>
        <v/>
      </c>
      <c r="BI100" s="19" t="str">
        <f>IF($N100="","",VLOOKUP($N100,'Reference - Logistics Distance'!$C:$O,BI$4,FALSE))</f>
        <v/>
      </c>
      <c r="BJ100" s="19"/>
      <c r="BK100" s="19" t="str">
        <f>IF($N100="","",VLOOKUP($N100,'Reference - Logistics Distance'!$C:$O,BK$4,FALSE))</f>
        <v/>
      </c>
      <c r="BL100" s="19"/>
      <c r="BM100" s="19" t="str">
        <f>IF($N100="","",VLOOKUP($N100,'Reference - Logistics Distance'!$C:$O,BM$4,FALSE))</f>
        <v/>
      </c>
      <c r="BO100" s="19" t="str">
        <f t="shared" si="38"/>
        <v/>
      </c>
      <c r="BP100" s="19" t="str">
        <f t="shared" si="39"/>
        <v/>
      </c>
      <c r="BQ100" s="19" t="str">
        <f t="shared" si="40"/>
        <v/>
      </c>
      <c r="BR100" s="19" t="str">
        <f t="shared" si="41"/>
        <v/>
      </c>
      <c r="BS100" s="19" t="str">
        <f t="shared" si="42"/>
        <v/>
      </c>
      <c r="BT100" s="19" t="str">
        <f t="shared" si="43"/>
        <v/>
      </c>
      <c r="BU100" s="19" t="str">
        <f t="shared" si="44"/>
        <v/>
      </c>
      <c r="BV100" s="19" t="str">
        <f t="shared" si="45"/>
        <v/>
      </c>
      <c r="BW100" s="19"/>
      <c r="BX100" s="19" t="str">
        <f t="shared" si="46"/>
        <v/>
      </c>
      <c r="BY100" s="188"/>
      <c r="BZ100" s="19" t="str">
        <f t="shared" si="47"/>
        <v/>
      </c>
      <c r="CA100" s="19" t="str">
        <f t="shared" si="48"/>
        <v/>
      </c>
      <c r="CC100" s="201" t="str">
        <f t="shared" si="49"/>
        <v/>
      </c>
    </row>
    <row r="101" spans="4:81">
      <c r="D101" s="34"/>
      <c r="E101" s="146"/>
      <c r="F101" s="146"/>
      <c r="G101" s="151"/>
      <c r="L101" s="34"/>
      <c r="M101" s="146"/>
      <c r="N101" s="146"/>
      <c r="O101" s="151"/>
      <c r="R101" s="16" t="e">
        <f>INDEX('Dropdown menus'!$A$1:$D$6,MATCH($E101,'Dropdown menus'!$A$1:$A$6,0),$R$6)</f>
        <v>#N/A</v>
      </c>
      <c r="T101" s="19" t="str">
        <f>IF($F101="","",VLOOKUP($F101,'Reference Data - Transport fuel'!$C:$O,T$4,FALSE))</f>
        <v/>
      </c>
      <c r="U101" s="19" t="str">
        <f>IF($F101="","",VLOOKUP($F101,'Reference Data - Transport fuel'!$C:$O,U$4,FALSE))</f>
        <v/>
      </c>
      <c r="V101" s="19" t="str">
        <f>IF($F101="","",VLOOKUP($F101,'Reference Data - Transport fuel'!$C:$O,V$4,FALSE))</f>
        <v/>
      </c>
      <c r="W101" s="19" t="str">
        <f>IF($F101="","",VLOOKUP($F101,'Reference Data - Transport fuel'!$C:$O,W$4,FALSE))</f>
        <v/>
      </c>
      <c r="X101" s="19" t="str">
        <f>IF($F101="","",VLOOKUP($F101,'Reference Data - Transport fuel'!$C:$O,X$4,FALSE))</f>
        <v/>
      </c>
      <c r="Y101" s="19" t="str">
        <f>IF($F101="","",VLOOKUP($F101,'Reference Data - Transport fuel'!$C:$O,Y$4,FALSE))</f>
        <v/>
      </c>
      <c r="Z101" s="19" t="str">
        <f>IF($F101="","",VLOOKUP($F101,'Reference Data - Transport fuel'!$C:$O,Z$4,FALSE))</f>
        <v/>
      </c>
      <c r="AA101" s="19" t="str">
        <f>IF($F101="","",VLOOKUP($F101,'Reference Data - Transport fuel'!$C:$O,AA$4,FALSE))</f>
        <v/>
      </c>
      <c r="AB101" s="19" t="str">
        <f>IF($F101="","",VLOOKUP($F101,'Reference Data - Transport fuel'!$C:$O,AB$4,FALSE))</f>
        <v/>
      </c>
      <c r="AC101" s="19"/>
      <c r="AD101" s="19" t="str">
        <f>IF($F101="","",VLOOKUP($F101,'Reference Data - Transport fuel'!$C:$O,AD$4,FALSE))</f>
        <v/>
      </c>
      <c r="AE101" s="19"/>
      <c r="AF101" s="19" t="str">
        <f>IF($F101="","",VLOOKUP($F101,'Reference Data - Transport fuel'!$C:$O,AF$4,FALSE))</f>
        <v/>
      </c>
      <c r="AH101" s="19" t="str">
        <f t="shared" si="26"/>
        <v/>
      </c>
      <c r="AI101" s="19" t="str">
        <f t="shared" si="27"/>
        <v/>
      </c>
      <c r="AJ101" s="19" t="str">
        <f t="shared" si="28"/>
        <v/>
      </c>
      <c r="AK101" s="19" t="str">
        <f t="shared" si="29"/>
        <v/>
      </c>
      <c r="AL101" s="19" t="str">
        <f t="shared" si="30"/>
        <v/>
      </c>
      <c r="AM101" s="19" t="str">
        <f t="shared" si="31"/>
        <v/>
      </c>
      <c r="AN101" s="19" t="str">
        <f t="shared" si="32"/>
        <v/>
      </c>
      <c r="AO101" s="19" t="str">
        <f t="shared" si="33"/>
        <v/>
      </c>
      <c r="AP101" s="19"/>
      <c r="AQ101" s="19" t="str">
        <f t="shared" si="34"/>
        <v/>
      </c>
      <c r="AR101" s="188"/>
      <c r="AS101" s="19" t="str">
        <f t="shared" si="35"/>
        <v/>
      </c>
      <c r="AT101" s="19" t="str">
        <f t="shared" si="36"/>
        <v/>
      </c>
      <c r="AV101" s="201" t="str">
        <f t="shared" si="37"/>
        <v/>
      </c>
      <c r="AY101" s="16" t="e">
        <f>INDEX('Dropdown menus'!$A$1:$D$6,MATCH($M101,'Dropdown menus'!$A$1:$A$6,0),$AY$6)</f>
        <v>#N/A</v>
      </c>
      <c r="BA101" s="19" t="str">
        <f>IF($N101="","",VLOOKUP($N101,'Reference - Logistics Distance'!$C:$O,BA$4,FALSE))</f>
        <v/>
      </c>
      <c r="BB101" s="19" t="str">
        <f>IF($N101="","",VLOOKUP($N101,'Reference - Logistics Distance'!$C:$O,BB$4,FALSE))</f>
        <v/>
      </c>
      <c r="BC101" s="19" t="str">
        <f>IF($N101="","",VLOOKUP($N101,'Reference - Logistics Distance'!$C:$O,BC$4,FALSE))</f>
        <v/>
      </c>
      <c r="BD101" s="19" t="str">
        <f>IF($N101="","",VLOOKUP($N101,'Reference - Logistics Distance'!$C:$O,BD$4,FALSE))</f>
        <v/>
      </c>
      <c r="BE101" s="19" t="str">
        <f>IF($N101="","",VLOOKUP($N101,'Reference - Logistics Distance'!$C:$O,BE$4,FALSE))</f>
        <v/>
      </c>
      <c r="BF101" s="19" t="str">
        <f>IF($N101="","",VLOOKUP($N101,'Reference - Logistics Distance'!$C:$O,BF$4,FALSE))</f>
        <v/>
      </c>
      <c r="BG101" s="19" t="str">
        <f>IF($N101="","",VLOOKUP($N101,'Reference - Logistics Distance'!$C:$O,BG$4,FALSE))</f>
        <v/>
      </c>
      <c r="BH101" s="19" t="str">
        <f>IF($N101="","",VLOOKUP($N101,'Reference - Logistics Distance'!$C:$O,BH$4,FALSE))</f>
        <v/>
      </c>
      <c r="BI101" s="19" t="str">
        <f>IF($N101="","",VLOOKUP($N101,'Reference - Logistics Distance'!$C:$O,BI$4,FALSE))</f>
        <v/>
      </c>
      <c r="BJ101" s="19"/>
      <c r="BK101" s="19" t="str">
        <f>IF($N101="","",VLOOKUP($N101,'Reference - Logistics Distance'!$C:$O,BK$4,FALSE))</f>
        <v/>
      </c>
      <c r="BL101" s="19"/>
      <c r="BM101" s="19" t="str">
        <f>IF($N101="","",VLOOKUP($N101,'Reference - Logistics Distance'!$C:$O,BM$4,FALSE))</f>
        <v/>
      </c>
      <c r="BO101" s="19" t="str">
        <f t="shared" si="38"/>
        <v/>
      </c>
      <c r="BP101" s="19" t="str">
        <f t="shared" si="39"/>
        <v/>
      </c>
      <c r="BQ101" s="19" t="str">
        <f t="shared" si="40"/>
        <v/>
      </c>
      <c r="BR101" s="19" t="str">
        <f t="shared" si="41"/>
        <v/>
      </c>
      <c r="BS101" s="19" t="str">
        <f t="shared" si="42"/>
        <v/>
      </c>
      <c r="BT101" s="19" t="str">
        <f t="shared" si="43"/>
        <v/>
      </c>
      <c r="BU101" s="19" t="str">
        <f t="shared" si="44"/>
        <v/>
      </c>
      <c r="BV101" s="19" t="str">
        <f t="shared" si="45"/>
        <v/>
      </c>
      <c r="BW101" s="19"/>
      <c r="BX101" s="19" t="str">
        <f t="shared" si="46"/>
        <v/>
      </c>
      <c r="BY101" s="188"/>
      <c r="BZ101" s="19" t="str">
        <f t="shared" si="47"/>
        <v/>
      </c>
      <c r="CA101" s="19" t="str">
        <f t="shared" si="48"/>
        <v/>
      </c>
      <c r="CC101" s="201" t="str">
        <f t="shared" si="49"/>
        <v/>
      </c>
    </row>
    <row r="102" spans="4:81">
      <c r="D102" s="34"/>
      <c r="E102" s="146"/>
      <c r="F102" s="146"/>
      <c r="G102" s="151"/>
      <c r="L102" s="34"/>
      <c r="M102" s="146"/>
      <c r="N102" s="146"/>
      <c r="O102" s="151"/>
      <c r="R102" s="16" t="e">
        <f>INDEX('Dropdown menus'!$A$1:$D$6,MATCH($E102,'Dropdown menus'!$A$1:$A$6,0),$R$6)</f>
        <v>#N/A</v>
      </c>
      <c r="T102" s="19" t="str">
        <f>IF($F102="","",VLOOKUP($F102,'Reference Data - Transport fuel'!$C:$O,T$4,FALSE))</f>
        <v/>
      </c>
      <c r="U102" s="19" t="str">
        <f>IF($F102="","",VLOOKUP($F102,'Reference Data - Transport fuel'!$C:$O,U$4,FALSE))</f>
        <v/>
      </c>
      <c r="V102" s="19" t="str">
        <f>IF($F102="","",VLOOKUP($F102,'Reference Data - Transport fuel'!$C:$O,V$4,FALSE))</f>
        <v/>
      </c>
      <c r="W102" s="19" t="str">
        <f>IF($F102="","",VLOOKUP($F102,'Reference Data - Transport fuel'!$C:$O,W$4,FALSE))</f>
        <v/>
      </c>
      <c r="X102" s="19" t="str">
        <f>IF($F102="","",VLOOKUP($F102,'Reference Data - Transport fuel'!$C:$O,X$4,FALSE))</f>
        <v/>
      </c>
      <c r="Y102" s="19" t="str">
        <f>IF($F102="","",VLOOKUP($F102,'Reference Data - Transport fuel'!$C:$O,Y$4,FALSE))</f>
        <v/>
      </c>
      <c r="Z102" s="19" t="str">
        <f>IF($F102="","",VLOOKUP($F102,'Reference Data - Transport fuel'!$C:$O,Z$4,FALSE))</f>
        <v/>
      </c>
      <c r="AA102" s="19" t="str">
        <f>IF($F102="","",VLOOKUP($F102,'Reference Data - Transport fuel'!$C:$O,AA$4,FALSE))</f>
        <v/>
      </c>
      <c r="AB102" s="19" t="str">
        <f>IF($F102="","",VLOOKUP($F102,'Reference Data - Transport fuel'!$C:$O,AB$4,FALSE))</f>
        <v/>
      </c>
      <c r="AC102" s="19"/>
      <c r="AD102" s="19" t="str">
        <f>IF($F102="","",VLOOKUP($F102,'Reference Data - Transport fuel'!$C:$O,AD$4,FALSE))</f>
        <v/>
      </c>
      <c r="AE102" s="19"/>
      <c r="AF102" s="19" t="str">
        <f>IF($F102="","",VLOOKUP($F102,'Reference Data - Transport fuel'!$C:$O,AF$4,FALSE))</f>
        <v/>
      </c>
      <c r="AH102" s="19" t="str">
        <f t="shared" si="26"/>
        <v/>
      </c>
      <c r="AI102" s="19" t="str">
        <f t="shared" si="27"/>
        <v/>
      </c>
      <c r="AJ102" s="19" t="str">
        <f t="shared" si="28"/>
        <v/>
      </c>
      <c r="AK102" s="19" t="str">
        <f t="shared" si="29"/>
        <v/>
      </c>
      <c r="AL102" s="19" t="str">
        <f t="shared" si="30"/>
        <v/>
      </c>
      <c r="AM102" s="19" t="str">
        <f t="shared" si="31"/>
        <v/>
      </c>
      <c r="AN102" s="19" t="str">
        <f t="shared" si="32"/>
        <v/>
      </c>
      <c r="AO102" s="19" t="str">
        <f t="shared" si="33"/>
        <v/>
      </c>
      <c r="AP102" s="19"/>
      <c r="AQ102" s="19" t="str">
        <f t="shared" si="34"/>
        <v/>
      </c>
      <c r="AR102" s="188"/>
      <c r="AS102" s="19" t="str">
        <f t="shared" si="35"/>
        <v/>
      </c>
      <c r="AT102" s="19" t="str">
        <f t="shared" si="36"/>
        <v/>
      </c>
      <c r="AV102" s="201" t="str">
        <f t="shared" si="37"/>
        <v/>
      </c>
      <c r="AY102" s="16" t="e">
        <f>INDEX('Dropdown menus'!$A$1:$D$6,MATCH($M102,'Dropdown menus'!$A$1:$A$6,0),$AY$6)</f>
        <v>#N/A</v>
      </c>
      <c r="BA102" s="19" t="str">
        <f>IF($N102="","",VLOOKUP($N102,'Reference - Logistics Distance'!$C:$O,BA$4,FALSE))</f>
        <v/>
      </c>
      <c r="BB102" s="19" t="str">
        <f>IF($N102="","",VLOOKUP($N102,'Reference - Logistics Distance'!$C:$O,BB$4,FALSE))</f>
        <v/>
      </c>
      <c r="BC102" s="19" t="str">
        <f>IF($N102="","",VLOOKUP($N102,'Reference - Logistics Distance'!$C:$O,BC$4,FALSE))</f>
        <v/>
      </c>
      <c r="BD102" s="19" t="str">
        <f>IF($N102="","",VLOOKUP($N102,'Reference - Logistics Distance'!$C:$O,BD$4,FALSE))</f>
        <v/>
      </c>
      <c r="BE102" s="19" t="str">
        <f>IF($N102="","",VLOOKUP($N102,'Reference - Logistics Distance'!$C:$O,BE$4,FALSE))</f>
        <v/>
      </c>
      <c r="BF102" s="19" t="str">
        <f>IF($N102="","",VLOOKUP($N102,'Reference - Logistics Distance'!$C:$O,BF$4,FALSE))</f>
        <v/>
      </c>
      <c r="BG102" s="19" t="str">
        <f>IF($N102="","",VLOOKUP($N102,'Reference - Logistics Distance'!$C:$O,BG$4,FALSE))</f>
        <v/>
      </c>
      <c r="BH102" s="19" t="str">
        <f>IF($N102="","",VLOOKUP($N102,'Reference - Logistics Distance'!$C:$O,BH$4,FALSE))</f>
        <v/>
      </c>
      <c r="BI102" s="19" t="str">
        <f>IF($N102="","",VLOOKUP($N102,'Reference - Logistics Distance'!$C:$O,BI$4,FALSE))</f>
        <v/>
      </c>
      <c r="BJ102" s="19"/>
      <c r="BK102" s="19" t="str">
        <f>IF($N102="","",VLOOKUP($N102,'Reference - Logistics Distance'!$C:$O,BK$4,FALSE))</f>
        <v/>
      </c>
      <c r="BL102" s="19"/>
      <c r="BM102" s="19" t="str">
        <f>IF($N102="","",VLOOKUP($N102,'Reference - Logistics Distance'!$C:$O,BM$4,FALSE))</f>
        <v/>
      </c>
      <c r="BO102" s="19" t="str">
        <f t="shared" si="38"/>
        <v/>
      </c>
      <c r="BP102" s="19" t="str">
        <f t="shared" si="39"/>
        <v/>
      </c>
      <c r="BQ102" s="19" t="str">
        <f t="shared" si="40"/>
        <v/>
      </c>
      <c r="BR102" s="19" t="str">
        <f t="shared" si="41"/>
        <v/>
      </c>
      <c r="BS102" s="19" t="str">
        <f t="shared" si="42"/>
        <v/>
      </c>
      <c r="BT102" s="19" t="str">
        <f t="shared" si="43"/>
        <v/>
      </c>
      <c r="BU102" s="19" t="str">
        <f t="shared" si="44"/>
        <v/>
      </c>
      <c r="BV102" s="19" t="str">
        <f t="shared" si="45"/>
        <v/>
      </c>
      <c r="BW102" s="19"/>
      <c r="BX102" s="19" t="str">
        <f t="shared" si="46"/>
        <v/>
      </c>
      <c r="BY102" s="188"/>
      <c r="BZ102" s="19" t="str">
        <f t="shared" si="47"/>
        <v/>
      </c>
      <c r="CA102" s="19" t="str">
        <f t="shared" si="48"/>
        <v/>
      </c>
      <c r="CC102" s="201" t="str">
        <f t="shared" si="49"/>
        <v/>
      </c>
    </row>
    <row r="103" spans="4:81">
      <c r="D103" s="34"/>
      <c r="E103" s="146"/>
      <c r="F103" s="146"/>
      <c r="G103" s="151"/>
      <c r="L103" s="34"/>
      <c r="M103" s="146"/>
      <c r="N103" s="146"/>
      <c r="O103" s="151"/>
      <c r="R103" s="16" t="e">
        <f>INDEX('Dropdown menus'!$A$1:$D$6,MATCH($E103,'Dropdown menus'!$A$1:$A$6,0),$R$6)</f>
        <v>#N/A</v>
      </c>
      <c r="T103" s="19" t="str">
        <f>IF($F103="","",VLOOKUP($F103,'Reference Data - Transport fuel'!$C:$O,T$4,FALSE))</f>
        <v/>
      </c>
      <c r="U103" s="19" t="str">
        <f>IF($F103="","",VLOOKUP($F103,'Reference Data - Transport fuel'!$C:$O,U$4,FALSE))</f>
        <v/>
      </c>
      <c r="V103" s="19" t="str">
        <f>IF($F103="","",VLOOKUP($F103,'Reference Data - Transport fuel'!$C:$O,V$4,FALSE))</f>
        <v/>
      </c>
      <c r="W103" s="19" t="str">
        <f>IF($F103="","",VLOOKUP($F103,'Reference Data - Transport fuel'!$C:$O,W$4,FALSE))</f>
        <v/>
      </c>
      <c r="X103" s="19" t="str">
        <f>IF($F103="","",VLOOKUP($F103,'Reference Data - Transport fuel'!$C:$O,X$4,FALSE))</f>
        <v/>
      </c>
      <c r="Y103" s="19" t="str">
        <f>IF($F103="","",VLOOKUP($F103,'Reference Data - Transport fuel'!$C:$O,Y$4,FALSE))</f>
        <v/>
      </c>
      <c r="Z103" s="19" t="str">
        <f>IF($F103="","",VLOOKUP($F103,'Reference Data - Transport fuel'!$C:$O,Z$4,FALSE))</f>
        <v/>
      </c>
      <c r="AA103" s="19" t="str">
        <f>IF($F103="","",VLOOKUP($F103,'Reference Data - Transport fuel'!$C:$O,AA$4,FALSE))</f>
        <v/>
      </c>
      <c r="AB103" s="19" t="str">
        <f>IF($F103="","",VLOOKUP($F103,'Reference Data - Transport fuel'!$C:$O,AB$4,FALSE))</f>
        <v/>
      </c>
      <c r="AC103" s="19"/>
      <c r="AD103" s="19" t="str">
        <f>IF($F103="","",VLOOKUP($F103,'Reference Data - Transport fuel'!$C:$O,AD$4,FALSE))</f>
        <v/>
      </c>
      <c r="AE103" s="19"/>
      <c r="AF103" s="19" t="str">
        <f>IF($F103="","",VLOOKUP($F103,'Reference Data - Transport fuel'!$C:$O,AF$4,FALSE))</f>
        <v/>
      </c>
      <c r="AH103" s="19" t="str">
        <f t="shared" si="26"/>
        <v/>
      </c>
      <c r="AI103" s="19" t="str">
        <f t="shared" si="27"/>
        <v/>
      </c>
      <c r="AJ103" s="19" t="str">
        <f t="shared" si="28"/>
        <v/>
      </c>
      <c r="AK103" s="19" t="str">
        <f t="shared" si="29"/>
        <v/>
      </c>
      <c r="AL103" s="19" t="str">
        <f t="shared" si="30"/>
        <v/>
      </c>
      <c r="AM103" s="19" t="str">
        <f t="shared" si="31"/>
        <v/>
      </c>
      <c r="AN103" s="19" t="str">
        <f t="shared" si="32"/>
        <v/>
      </c>
      <c r="AO103" s="19" t="str">
        <f t="shared" si="33"/>
        <v/>
      </c>
      <c r="AP103" s="19"/>
      <c r="AQ103" s="19" t="str">
        <f t="shared" si="34"/>
        <v/>
      </c>
      <c r="AR103" s="188"/>
      <c r="AS103" s="19" t="str">
        <f t="shared" si="35"/>
        <v/>
      </c>
      <c r="AT103" s="19" t="str">
        <f t="shared" si="36"/>
        <v/>
      </c>
      <c r="AV103" s="201" t="str">
        <f t="shared" si="37"/>
        <v/>
      </c>
      <c r="AY103" s="16" t="e">
        <f>INDEX('Dropdown menus'!$A$1:$D$6,MATCH($M103,'Dropdown menus'!$A$1:$A$6,0),$AY$6)</f>
        <v>#N/A</v>
      </c>
      <c r="BA103" s="19" t="str">
        <f>IF($N103="","",VLOOKUP($N103,'Reference - Logistics Distance'!$C:$O,BA$4,FALSE))</f>
        <v/>
      </c>
      <c r="BB103" s="19" t="str">
        <f>IF($N103="","",VLOOKUP($N103,'Reference - Logistics Distance'!$C:$O,BB$4,FALSE))</f>
        <v/>
      </c>
      <c r="BC103" s="19" t="str">
        <f>IF($N103="","",VLOOKUP($N103,'Reference - Logistics Distance'!$C:$O,BC$4,FALSE))</f>
        <v/>
      </c>
      <c r="BD103" s="19" t="str">
        <f>IF($N103="","",VLOOKUP($N103,'Reference - Logistics Distance'!$C:$O,BD$4,FALSE))</f>
        <v/>
      </c>
      <c r="BE103" s="19" t="str">
        <f>IF($N103="","",VLOOKUP($N103,'Reference - Logistics Distance'!$C:$O,BE$4,FALSE))</f>
        <v/>
      </c>
      <c r="BF103" s="19" t="str">
        <f>IF($N103="","",VLOOKUP($N103,'Reference - Logistics Distance'!$C:$O,BF$4,FALSE))</f>
        <v/>
      </c>
      <c r="BG103" s="19" t="str">
        <f>IF($N103="","",VLOOKUP($N103,'Reference - Logistics Distance'!$C:$O,BG$4,FALSE))</f>
        <v/>
      </c>
      <c r="BH103" s="19" t="str">
        <f>IF($N103="","",VLOOKUP($N103,'Reference - Logistics Distance'!$C:$O,BH$4,FALSE))</f>
        <v/>
      </c>
      <c r="BI103" s="19" t="str">
        <f>IF($N103="","",VLOOKUP($N103,'Reference - Logistics Distance'!$C:$O,BI$4,FALSE))</f>
        <v/>
      </c>
      <c r="BJ103" s="19"/>
      <c r="BK103" s="19" t="str">
        <f>IF($N103="","",VLOOKUP($N103,'Reference - Logistics Distance'!$C:$O,BK$4,FALSE))</f>
        <v/>
      </c>
      <c r="BL103" s="19"/>
      <c r="BM103" s="19" t="str">
        <f>IF($N103="","",VLOOKUP($N103,'Reference - Logistics Distance'!$C:$O,BM$4,FALSE))</f>
        <v/>
      </c>
      <c r="BO103" s="19" t="str">
        <f t="shared" si="38"/>
        <v/>
      </c>
      <c r="BP103" s="19" t="str">
        <f t="shared" si="39"/>
        <v/>
      </c>
      <c r="BQ103" s="19" t="str">
        <f t="shared" si="40"/>
        <v/>
      </c>
      <c r="BR103" s="19" t="str">
        <f t="shared" si="41"/>
        <v/>
      </c>
      <c r="BS103" s="19" t="str">
        <f t="shared" si="42"/>
        <v/>
      </c>
      <c r="BT103" s="19" t="str">
        <f t="shared" si="43"/>
        <v/>
      </c>
      <c r="BU103" s="19" t="str">
        <f t="shared" si="44"/>
        <v/>
      </c>
      <c r="BV103" s="19" t="str">
        <f t="shared" si="45"/>
        <v/>
      </c>
      <c r="BW103" s="19"/>
      <c r="BX103" s="19" t="str">
        <f t="shared" si="46"/>
        <v/>
      </c>
      <c r="BY103" s="188"/>
      <c r="BZ103" s="19" t="str">
        <f t="shared" si="47"/>
        <v/>
      </c>
      <c r="CA103" s="19" t="str">
        <f t="shared" si="48"/>
        <v/>
      </c>
      <c r="CC103" s="201" t="str">
        <f t="shared" si="49"/>
        <v/>
      </c>
    </row>
    <row r="104" spans="4:81">
      <c r="D104" s="34"/>
      <c r="E104" s="146"/>
      <c r="F104" s="146"/>
      <c r="G104" s="151"/>
      <c r="L104" s="34"/>
      <c r="M104" s="146"/>
      <c r="N104" s="146"/>
      <c r="O104" s="151"/>
      <c r="R104" s="16" t="e">
        <f>INDEX('Dropdown menus'!$A$1:$D$6,MATCH($E104,'Dropdown menus'!$A$1:$A$6,0),$R$6)</f>
        <v>#N/A</v>
      </c>
      <c r="T104" s="19" t="str">
        <f>IF($F104="","",VLOOKUP($F104,'Reference Data - Transport fuel'!$C:$O,T$4,FALSE))</f>
        <v/>
      </c>
      <c r="U104" s="19" t="str">
        <f>IF($F104="","",VLOOKUP($F104,'Reference Data - Transport fuel'!$C:$O,U$4,FALSE))</f>
        <v/>
      </c>
      <c r="V104" s="19" t="str">
        <f>IF($F104="","",VLOOKUP($F104,'Reference Data - Transport fuel'!$C:$O,V$4,FALSE))</f>
        <v/>
      </c>
      <c r="W104" s="19" t="str">
        <f>IF($F104="","",VLOOKUP($F104,'Reference Data - Transport fuel'!$C:$O,W$4,FALSE))</f>
        <v/>
      </c>
      <c r="X104" s="19" t="str">
        <f>IF($F104="","",VLOOKUP($F104,'Reference Data - Transport fuel'!$C:$O,X$4,FALSE))</f>
        <v/>
      </c>
      <c r="Y104" s="19" t="str">
        <f>IF($F104="","",VLOOKUP($F104,'Reference Data - Transport fuel'!$C:$O,Y$4,FALSE))</f>
        <v/>
      </c>
      <c r="Z104" s="19" t="str">
        <f>IF($F104="","",VLOOKUP($F104,'Reference Data - Transport fuel'!$C:$O,Z$4,FALSE))</f>
        <v/>
      </c>
      <c r="AA104" s="19" t="str">
        <f>IF($F104="","",VLOOKUP($F104,'Reference Data - Transport fuel'!$C:$O,AA$4,FALSE))</f>
        <v/>
      </c>
      <c r="AB104" s="19" t="str">
        <f>IF($F104="","",VLOOKUP($F104,'Reference Data - Transport fuel'!$C:$O,AB$4,FALSE))</f>
        <v/>
      </c>
      <c r="AC104" s="19"/>
      <c r="AD104" s="19" t="str">
        <f>IF($F104="","",VLOOKUP($F104,'Reference Data - Transport fuel'!$C:$O,AD$4,FALSE))</f>
        <v/>
      </c>
      <c r="AE104" s="19"/>
      <c r="AF104" s="19" t="str">
        <f>IF($F104="","",VLOOKUP($F104,'Reference Data - Transport fuel'!$C:$O,AF$4,FALSE))</f>
        <v/>
      </c>
      <c r="AH104" s="19" t="str">
        <f t="shared" si="26"/>
        <v/>
      </c>
      <c r="AI104" s="19" t="str">
        <f t="shared" si="27"/>
        <v/>
      </c>
      <c r="AJ104" s="19" t="str">
        <f t="shared" si="28"/>
        <v/>
      </c>
      <c r="AK104" s="19" t="str">
        <f t="shared" si="29"/>
        <v/>
      </c>
      <c r="AL104" s="19" t="str">
        <f t="shared" si="30"/>
        <v/>
      </c>
      <c r="AM104" s="19" t="str">
        <f t="shared" si="31"/>
        <v/>
      </c>
      <c r="AN104" s="19" t="str">
        <f t="shared" si="32"/>
        <v/>
      </c>
      <c r="AO104" s="19" t="str">
        <f t="shared" si="33"/>
        <v/>
      </c>
      <c r="AP104" s="19"/>
      <c r="AQ104" s="19" t="str">
        <f t="shared" si="34"/>
        <v/>
      </c>
      <c r="AR104" s="188"/>
      <c r="AS104" s="19" t="str">
        <f t="shared" si="35"/>
        <v/>
      </c>
      <c r="AT104" s="19" t="str">
        <f t="shared" si="36"/>
        <v/>
      </c>
      <c r="AV104" s="201" t="str">
        <f t="shared" si="37"/>
        <v/>
      </c>
      <c r="AY104" s="16" t="e">
        <f>INDEX('Dropdown menus'!$A$1:$D$6,MATCH($M104,'Dropdown menus'!$A$1:$A$6,0),$AY$6)</f>
        <v>#N/A</v>
      </c>
      <c r="BA104" s="19" t="str">
        <f>IF($N104="","",VLOOKUP($N104,'Reference - Logistics Distance'!$C:$O,BA$4,FALSE))</f>
        <v/>
      </c>
      <c r="BB104" s="19" t="str">
        <f>IF($N104="","",VLOOKUP($N104,'Reference - Logistics Distance'!$C:$O,BB$4,FALSE))</f>
        <v/>
      </c>
      <c r="BC104" s="19" t="str">
        <f>IF($N104="","",VLOOKUP($N104,'Reference - Logistics Distance'!$C:$O,BC$4,FALSE))</f>
        <v/>
      </c>
      <c r="BD104" s="19" t="str">
        <f>IF($N104="","",VLOOKUP($N104,'Reference - Logistics Distance'!$C:$O,BD$4,FALSE))</f>
        <v/>
      </c>
      <c r="BE104" s="19" t="str">
        <f>IF($N104="","",VLOOKUP($N104,'Reference - Logistics Distance'!$C:$O,BE$4,FALSE))</f>
        <v/>
      </c>
      <c r="BF104" s="19" t="str">
        <f>IF($N104="","",VLOOKUP($N104,'Reference - Logistics Distance'!$C:$O,BF$4,FALSE))</f>
        <v/>
      </c>
      <c r="BG104" s="19" t="str">
        <f>IF($N104="","",VLOOKUP($N104,'Reference - Logistics Distance'!$C:$O,BG$4,FALSE))</f>
        <v/>
      </c>
      <c r="BH104" s="19" t="str">
        <f>IF($N104="","",VLOOKUP($N104,'Reference - Logistics Distance'!$C:$O,BH$4,FALSE))</f>
        <v/>
      </c>
      <c r="BI104" s="19" t="str">
        <f>IF($N104="","",VLOOKUP($N104,'Reference - Logistics Distance'!$C:$O,BI$4,FALSE))</f>
        <v/>
      </c>
      <c r="BJ104" s="19"/>
      <c r="BK104" s="19" t="str">
        <f>IF($N104="","",VLOOKUP($N104,'Reference - Logistics Distance'!$C:$O,BK$4,FALSE))</f>
        <v/>
      </c>
      <c r="BL104" s="19"/>
      <c r="BM104" s="19" t="str">
        <f>IF($N104="","",VLOOKUP($N104,'Reference - Logistics Distance'!$C:$O,BM$4,FALSE))</f>
        <v/>
      </c>
      <c r="BO104" s="19" t="str">
        <f t="shared" si="38"/>
        <v/>
      </c>
      <c r="BP104" s="19" t="str">
        <f t="shared" si="39"/>
        <v/>
      </c>
      <c r="BQ104" s="19" t="str">
        <f t="shared" si="40"/>
        <v/>
      </c>
      <c r="BR104" s="19" t="str">
        <f t="shared" si="41"/>
        <v/>
      </c>
      <c r="BS104" s="19" t="str">
        <f t="shared" si="42"/>
        <v/>
      </c>
      <c r="BT104" s="19" t="str">
        <f t="shared" si="43"/>
        <v/>
      </c>
      <c r="BU104" s="19" t="str">
        <f t="shared" si="44"/>
        <v/>
      </c>
      <c r="BV104" s="19" t="str">
        <f t="shared" si="45"/>
        <v/>
      </c>
      <c r="BW104" s="19"/>
      <c r="BX104" s="19" t="str">
        <f t="shared" si="46"/>
        <v/>
      </c>
      <c r="BY104" s="188"/>
      <c r="BZ104" s="19" t="str">
        <f t="shared" si="47"/>
        <v/>
      </c>
      <c r="CA104" s="19" t="str">
        <f t="shared" si="48"/>
        <v/>
      </c>
      <c r="CC104" s="201" t="str">
        <f t="shared" si="49"/>
        <v/>
      </c>
    </row>
    <row r="105" spans="4:81">
      <c r="D105" s="34"/>
      <c r="E105" s="146"/>
      <c r="F105" s="146"/>
      <c r="G105" s="151"/>
      <c r="L105" s="34"/>
      <c r="M105" s="146"/>
      <c r="N105" s="146"/>
      <c r="O105" s="151"/>
      <c r="R105" s="16" t="e">
        <f>INDEX('Dropdown menus'!$A$1:$D$6,MATCH($E105,'Dropdown menus'!$A$1:$A$6,0),$R$6)</f>
        <v>#N/A</v>
      </c>
      <c r="T105" s="19" t="str">
        <f>IF($F105="","",VLOOKUP($F105,'Reference Data - Transport fuel'!$C:$O,T$4,FALSE))</f>
        <v/>
      </c>
      <c r="U105" s="19" t="str">
        <f>IF($F105="","",VLOOKUP($F105,'Reference Data - Transport fuel'!$C:$O,U$4,FALSE))</f>
        <v/>
      </c>
      <c r="V105" s="19" t="str">
        <f>IF($F105="","",VLOOKUP($F105,'Reference Data - Transport fuel'!$C:$O,V$4,FALSE))</f>
        <v/>
      </c>
      <c r="W105" s="19" t="str">
        <f>IF($F105="","",VLOOKUP($F105,'Reference Data - Transport fuel'!$C:$O,W$4,FALSE))</f>
        <v/>
      </c>
      <c r="X105" s="19" t="str">
        <f>IF($F105="","",VLOOKUP($F105,'Reference Data - Transport fuel'!$C:$O,X$4,FALSE))</f>
        <v/>
      </c>
      <c r="Y105" s="19" t="str">
        <f>IF($F105="","",VLOOKUP($F105,'Reference Data - Transport fuel'!$C:$O,Y$4,FALSE))</f>
        <v/>
      </c>
      <c r="Z105" s="19" t="str">
        <f>IF($F105="","",VLOOKUP($F105,'Reference Data - Transport fuel'!$C:$O,Z$4,FALSE))</f>
        <v/>
      </c>
      <c r="AA105" s="19" t="str">
        <f>IF($F105="","",VLOOKUP($F105,'Reference Data - Transport fuel'!$C:$O,AA$4,FALSE))</f>
        <v/>
      </c>
      <c r="AB105" s="19" t="str">
        <f>IF($F105="","",VLOOKUP($F105,'Reference Data - Transport fuel'!$C:$O,AB$4,FALSE))</f>
        <v/>
      </c>
      <c r="AC105" s="19"/>
      <c r="AD105" s="19" t="str">
        <f>IF($F105="","",VLOOKUP($F105,'Reference Data - Transport fuel'!$C:$O,AD$4,FALSE))</f>
        <v/>
      </c>
      <c r="AE105" s="19"/>
      <c r="AF105" s="19" t="str">
        <f>IF($F105="","",VLOOKUP($F105,'Reference Data - Transport fuel'!$C:$O,AF$4,FALSE))</f>
        <v/>
      </c>
      <c r="AH105" s="19" t="str">
        <f t="shared" si="26"/>
        <v/>
      </c>
      <c r="AI105" s="19" t="str">
        <f t="shared" si="27"/>
        <v/>
      </c>
      <c r="AJ105" s="19" t="str">
        <f t="shared" si="28"/>
        <v/>
      </c>
      <c r="AK105" s="19" t="str">
        <f t="shared" si="29"/>
        <v/>
      </c>
      <c r="AL105" s="19" t="str">
        <f t="shared" si="30"/>
        <v/>
      </c>
      <c r="AM105" s="19" t="str">
        <f t="shared" si="31"/>
        <v/>
      </c>
      <c r="AN105" s="19" t="str">
        <f t="shared" si="32"/>
        <v/>
      </c>
      <c r="AO105" s="19" t="str">
        <f t="shared" si="33"/>
        <v/>
      </c>
      <c r="AP105" s="19"/>
      <c r="AQ105" s="19" t="str">
        <f t="shared" si="34"/>
        <v/>
      </c>
      <c r="AR105" s="188"/>
      <c r="AS105" s="19" t="str">
        <f t="shared" si="35"/>
        <v/>
      </c>
      <c r="AT105" s="19" t="str">
        <f t="shared" si="36"/>
        <v/>
      </c>
      <c r="AV105" s="201" t="str">
        <f t="shared" si="37"/>
        <v/>
      </c>
      <c r="AY105" s="16" t="e">
        <f>INDEX('Dropdown menus'!$A$1:$D$6,MATCH($M105,'Dropdown menus'!$A$1:$A$6,0),$AY$6)</f>
        <v>#N/A</v>
      </c>
      <c r="BA105" s="19" t="str">
        <f>IF($N105="","",VLOOKUP($N105,'Reference - Logistics Distance'!$C:$O,BA$4,FALSE))</f>
        <v/>
      </c>
      <c r="BB105" s="19" t="str">
        <f>IF($N105="","",VLOOKUP($N105,'Reference - Logistics Distance'!$C:$O,BB$4,FALSE))</f>
        <v/>
      </c>
      <c r="BC105" s="19" t="str">
        <f>IF($N105="","",VLOOKUP($N105,'Reference - Logistics Distance'!$C:$O,BC$4,FALSE))</f>
        <v/>
      </c>
      <c r="BD105" s="19" t="str">
        <f>IF($N105="","",VLOOKUP($N105,'Reference - Logistics Distance'!$C:$O,BD$4,FALSE))</f>
        <v/>
      </c>
      <c r="BE105" s="19" t="str">
        <f>IF($N105="","",VLOOKUP($N105,'Reference - Logistics Distance'!$C:$O,BE$4,FALSE))</f>
        <v/>
      </c>
      <c r="BF105" s="19" t="str">
        <f>IF($N105="","",VLOOKUP($N105,'Reference - Logistics Distance'!$C:$O,BF$4,FALSE))</f>
        <v/>
      </c>
      <c r="BG105" s="19" t="str">
        <f>IF($N105="","",VLOOKUP($N105,'Reference - Logistics Distance'!$C:$O,BG$4,FALSE))</f>
        <v/>
      </c>
      <c r="BH105" s="19" t="str">
        <f>IF($N105="","",VLOOKUP($N105,'Reference - Logistics Distance'!$C:$O,BH$4,FALSE))</f>
        <v/>
      </c>
      <c r="BI105" s="19" t="str">
        <f>IF($N105="","",VLOOKUP($N105,'Reference - Logistics Distance'!$C:$O,BI$4,FALSE))</f>
        <v/>
      </c>
      <c r="BJ105" s="19"/>
      <c r="BK105" s="19" t="str">
        <f>IF($N105="","",VLOOKUP($N105,'Reference - Logistics Distance'!$C:$O,BK$4,FALSE))</f>
        <v/>
      </c>
      <c r="BL105" s="19"/>
      <c r="BM105" s="19" t="str">
        <f>IF($N105="","",VLOOKUP($N105,'Reference - Logistics Distance'!$C:$O,BM$4,FALSE))</f>
        <v/>
      </c>
      <c r="BO105" s="19" t="str">
        <f t="shared" si="38"/>
        <v/>
      </c>
      <c r="BP105" s="19" t="str">
        <f t="shared" si="39"/>
        <v/>
      </c>
      <c r="BQ105" s="19" t="str">
        <f t="shared" si="40"/>
        <v/>
      </c>
      <c r="BR105" s="19" t="str">
        <f t="shared" si="41"/>
        <v/>
      </c>
      <c r="BS105" s="19" t="str">
        <f t="shared" si="42"/>
        <v/>
      </c>
      <c r="BT105" s="19" t="str">
        <f t="shared" si="43"/>
        <v/>
      </c>
      <c r="BU105" s="19" t="str">
        <f t="shared" si="44"/>
        <v/>
      </c>
      <c r="BV105" s="19" t="str">
        <f t="shared" si="45"/>
        <v/>
      </c>
      <c r="BW105" s="19"/>
      <c r="BX105" s="19" t="str">
        <f t="shared" si="46"/>
        <v/>
      </c>
      <c r="BY105" s="188"/>
      <c r="BZ105" s="19" t="str">
        <f t="shared" si="47"/>
        <v/>
      </c>
      <c r="CA105" s="19" t="str">
        <f t="shared" si="48"/>
        <v/>
      </c>
      <c r="CC105" s="201" t="str">
        <f t="shared" si="49"/>
        <v/>
      </c>
    </row>
    <row r="106" spans="4:81" ht="15.75" thickBot="1">
      <c r="D106" s="142"/>
      <c r="E106" s="148"/>
      <c r="F106" s="148"/>
      <c r="G106" s="152"/>
      <c r="L106" s="142"/>
      <c r="M106" s="148"/>
      <c r="N106" s="148"/>
      <c r="O106" s="152"/>
      <c r="R106" s="16" t="e">
        <f>INDEX('Dropdown menus'!$A$1:$D$6,MATCH($E106,'Dropdown menus'!$A$1:$A$6,0),$R$6)</f>
        <v>#N/A</v>
      </c>
      <c r="T106" s="19" t="str">
        <f>IF($F106="","",VLOOKUP($F106,'Reference Data - Transport fuel'!$C:$O,T$4,FALSE))</f>
        <v/>
      </c>
      <c r="U106" s="19" t="str">
        <f>IF($F106="","",VLOOKUP($F106,'Reference Data - Transport fuel'!$C:$O,U$4,FALSE))</f>
        <v/>
      </c>
      <c r="V106" s="19" t="str">
        <f>IF($F106="","",VLOOKUP($F106,'Reference Data - Transport fuel'!$C:$O,V$4,FALSE))</f>
        <v/>
      </c>
      <c r="W106" s="19" t="str">
        <f>IF($F106="","",VLOOKUP($F106,'Reference Data - Transport fuel'!$C:$O,W$4,FALSE))</f>
        <v/>
      </c>
      <c r="X106" s="19" t="str">
        <f>IF($F106="","",VLOOKUP($F106,'Reference Data - Transport fuel'!$C:$O,X$4,FALSE))</f>
        <v/>
      </c>
      <c r="Y106" s="19" t="str">
        <f>IF($F106="","",VLOOKUP($F106,'Reference Data - Transport fuel'!$C:$O,Y$4,FALSE))</f>
        <v/>
      </c>
      <c r="Z106" s="19" t="str">
        <f>IF($F106="","",VLOOKUP($F106,'Reference Data - Transport fuel'!$C:$O,Z$4,FALSE))</f>
        <v/>
      </c>
      <c r="AA106" s="19" t="str">
        <f>IF($F106="","",VLOOKUP($F106,'Reference Data - Transport fuel'!$C:$O,AA$4,FALSE))</f>
        <v/>
      </c>
      <c r="AB106" s="19" t="str">
        <f>IF($F106="","",VLOOKUP($F106,'Reference Data - Transport fuel'!$C:$O,AB$4,FALSE))</f>
        <v/>
      </c>
      <c r="AC106" s="19"/>
      <c r="AD106" s="19" t="str">
        <f>IF($F106="","",VLOOKUP($F106,'Reference Data - Transport fuel'!$C:$O,AD$4,FALSE))</f>
        <v/>
      </c>
      <c r="AE106" s="19"/>
      <c r="AF106" s="19" t="str">
        <f>IF($F106="","",VLOOKUP($F106,'Reference Data - Transport fuel'!$C:$O,AF$4,FALSE))</f>
        <v/>
      </c>
      <c r="AH106" s="19" t="str">
        <f t="shared" si="26"/>
        <v/>
      </c>
      <c r="AI106" s="19" t="str">
        <f t="shared" si="27"/>
        <v/>
      </c>
      <c r="AJ106" s="19" t="str">
        <f t="shared" si="28"/>
        <v/>
      </c>
      <c r="AK106" s="19" t="str">
        <f t="shared" si="29"/>
        <v/>
      </c>
      <c r="AL106" s="19" t="str">
        <f t="shared" si="30"/>
        <v/>
      </c>
      <c r="AM106" s="19" t="str">
        <f t="shared" si="31"/>
        <v/>
      </c>
      <c r="AN106" s="19" t="str">
        <f t="shared" si="32"/>
        <v/>
      </c>
      <c r="AO106" s="19" t="str">
        <f t="shared" si="33"/>
        <v/>
      </c>
      <c r="AP106" s="19"/>
      <c r="AQ106" s="19" t="str">
        <f t="shared" si="34"/>
        <v/>
      </c>
      <c r="AR106" s="188"/>
      <c r="AS106" s="19" t="str">
        <f t="shared" si="35"/>
        <v/>
      </c>
      <c r="AT106" s="19" t="str">
        <f t="shared" si="36"/>
        <v/>
      </c>
      <c r="AV106" s="201" t="str">
        <f t="shared" si="37"/>
        <v/>
      </c>
      <c r="AY106" s="16" t="e">
        <f>INDEX('Dropdown menus'!$A$1:$D$6,MATCH($M106,'Dropdown menus'!$A$1:$A$6,0),$AY$6)</f>
        <v>#N/A</v>
      </c>
      <c r="BA106" s="19" t="str">
        <f>IF($N106="","",VLOOKUP($N106,'Reference - Logistics Distance'!$C:$O,BA$4,FALSE))</f>
        <v/>
      </c>
      <c r="BB106" s="19" t="str">
        <f>IF($N106="","",VLOOKUP($N106,'Reference - Logistics Distance'!$C:$O,BB$4,FALSE))</f>
        <v/>
      </c>
      <c r="BC106" s="19" t="str">
        <f>IF($N106="","",VLOOKUP($N106,'Reference - Logistics Distance'!$C:$O,BC$4,FALSE))</f>
        <v/>
      </c>
      <c r="BD106" s="19" t="str">
        <f>IF($N106="","",VLOOKUP($N106,'Reference - Logistics Distance'!$C:$O,BD$4,FALSE))</f>
        <v/>
      </c>
      <c r="BE106" s="19" t="str">
        <f>IF($N106="","",VLOOKUP($N106,'Reference - Logistics Distance'!$C:$O,BE$4,FALSE))</f>
        <v/>
      </c>
      <c r="BF106" s="19" t="str">
        <f>IF($N106="","",VLOOKUP($N106,'Reference - Logistics Distance'!$C:$O,BF$4,FALSE))</f>
        <v/>
      </c>
      <c r="BG106" s="19" t="str">
        <f>IF($N106="","",VLOOKUP($N106,'Reference - Logistics Distance'!$C:$O,BG$4,FALSE))</f>
        <v/>
      </c>
      <c r="BH106" s="19" t="str">
        <f>IF($N106="","",VLOOKUP($N106,'Reference - Logistics Distance'!$C:$O,BH$4,FALSE))</f>
        <v/>
      </c>
      <c r="BI106" s="19" t="str">
        <f>IF($N106="","",VLOOKUP($N106,'Reference - Logistics Distance'!$C:$O,BI$4,FALSE))</f>
        <v/>
      </c>
      <c r="BJ106" s="19"/>
      <c r="BK106" s="19" t="str">
        <f>IF($N106="","",VLOOKUP($N106,'Reference - Logistics Distance'!$C:$O,BK$4,FALSE))</f>
        <v/>
      </c>
      <c r="BL106" s="19"/>
      <c r="BM106" s="19" t="str">
        <f>IF($N106="","",VLOOKUP($N106,'Reference - Logistics Distance'!$C:$O,BM$4,FALSE))</f>
        <v/>
      </c>
      <c r="BO106" s="19" t="str">
        <f t="shared" si="38"/>
        <v/>
      </c>
      <c r="BP106" s="19" t="str">
        <f t="shared" si="39"/>
        <v/>
      </c>
      <c r="BQ106" s="19" t="str">
        <f t="shared" si="40"/>
        <v/>
      </c>
      <c r="BR106" s="19" t="str">
        <f t="shared" si="41"/>
        <v/>
      </c>
      <c r="BS106" s="19" t="str">
        <f t="shared" si="42"/>
        <v/>
      </c>
      <c r="BT106" s="19" t="str">
        <f t="shared" si="43"/>
        <v/>
      </c>
      <c r="BU106" s="19" t="str">
        <f t="shared" si="44"/>
        <v/>
      </c>
      <c r="BV106" s="19" t="str">
        <f t="shared" si="45"/>
        <v/>
      </c>
      <c r="BW106" s="19"/>
      <c r="BX106" s="19" t="str">
        <f t="shared" si="46"/>
        <v/>
      </c>
      <c r="BY106" s="188"/>
      <c r="BZ106" s="19" t="str">
        <f t="shared" si="47"/>
        <v/>
      </c>
      <c r="CA106" s="19" t="str">
        <f t="shared" si="48"/>
        <v/>
      </c>
      <c r="CC106" s="201" t="str">
        <f t="shared" si="49"/>
        <v/>
      </c>
    </row>
  </sheetData>
  <sheetProtection sheet="1"/>
  <phoneticPr fontId="6" type="noConversion"/>
  <dataValidations count="8">
    <dataValidation allowBlank="1" showInputMessage="1" showErrorMessage="1" sqref="D8:D11 G8:G11"/>
    <dataValidation allowBlank="1" showInputMessage="1" showErrorMessage="1" promptTitle="HELP:" prompt="Enter the total fuel used for each logistics provider to bring materials to your site. If fuel data is not available, please enter distance or financial data in one of the tables to the right." sqref="B6"/>
    <dataValidation allowBlank="1" showInputMessage="1" showErrorMessage="1" promptTitle="HELP:" prompt="If you do not have fuel data for a logistics provider, enter the total distance travelled for the supplier in this table. If you do not have fuel or distance data, enter the amount spent on that logistics provider in the table on the right. " sqref="J6"/>
    <dataValidation allowBlank="1" showInputMessage="1" showErrorMessage="1" promptTitle="帮助" prompt="输入每个物流承担方运输材料至场地所使用的燃料数量；若没有燃料的数据，您可以在右边的两个表格中选择其一输入运输路程或者财务估算值。" sqref="B5"/>
    <dataValidation allowBlank="1" showInputMessage="1" showErrorMessage="1" promptTitle="帮助" prompt="如果您没有物流承担方的燃料数据，请在表格中输入供应方的运输总路程；如果您没有燃料及路程的数据，请在右边的表格中输入支付给物流承担方的费用总额。" sqref="J5"/>
    <dataValidation type="list" allowBlank="1" showInputMessage="1" showErrorMessage="1" sqref="F7:F106">
      <formula1>TransportFuelDropdown</formula1>
    </dataValidation>
    <dataValidation type="list" allowBlank="1" showInputMessage="1" showErrorMessage="1" sqref="N7:N106">
      <formula1>LogisticsDistanceDropdown</formula1>
    </dataValidation>
    <dataValidation type="list" allowBlank="1" showInputMessage="1" showErrorMessage="1" sqref="E7:E106 M7:M106">
      <formula1>VehicleOwnershipAndControl</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CF106"/>
  <sheetViews>
    <sheetView showGridLines="0" showRowColHeaders="0" workbookViewId="0">
      <pane ySplit="6" topLeftCell="A7" activePane="bottomLeft" state="frozen"/>
      <selection activeCell="N6" sqref="N6"/>
      <selection pane="bottomLeft" activeCell="F2" sqref="F2"/>
    </sheetView>
  </sheetViews>
  <sheetFormatPr defaultRowHeight="15"/>
  <cols>
    <col min="1" max="1" width="1.28515625" style="16" customWidth="1"/>
    <col min="2" max="2" width="3.28515625" style="16" customWidth="1"/>
    <col min="3" max="3" width="1.28515625" style="16" customWidth="1"/>
    <col min="4" max="4" width="25.7109375" style="4" customWidth="1"/>
    <col min="5" max="5" width="61.5703125" style="4" bestFit="1" customWidth="1"/>
    <col min="6" max="6" width="31.7109375" style="4" bestFit="1" customWidth="1"/>
    <col min="7" max="7" width="23.5703125" style="4" bestFit="1" customWidth="1"/>
    <col min="8" max="8" width="1.28515625" style="86" customWidth="1"/>
    <col min="9" max="9" width="1.28515625" style="16" customWidth="1"/>
    <col min="10" max="10" width="3.28515625" style="16" customWidth="1"/>
    <col min="11" max="11" width="1.28515625" style="16" customWidth="1"/>
    <col min="12" max="12" width="25.7109375" style="4" customWidth="1"/>
    <col min="13" max="13" width="61.5703125" style="4" bestFit="1" customWidth="1"/>
    <col min="14" max="14" width="85" style="4" bestFit="1" customWidth="1"/>
    <col min="15" max="15" width="23.5703125" style="4" bestFit="1" customWidth="1"/>
    <col min="16" max="17" width="10.7109375" style="4" customWidth="1"/>
    <col min="18" max="81" width="10.7109375" style="4" hidden="1" customWidth="1"/>
    <col min="82" max="84" width="10.7109375" style="4" customWidth="1"/>
    <col min="85" max="16384" width="9.140625" style="4"/>
  </cols>
  <sheetData>
    <row r="1" spans="1:84" ht="52.5" customHeight="1">
      <c r="A1" s="77"/>
      <c r="B1" s="77"/>
      <c r="C1" s="77"/>
      <c r="D1" s="77"/>
      <c r="E1" s="77"/>
      <c r="F1" s="77"/>
      <c r="G1" s="77"/>
      <c r="H1" s="85"/>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row>
    <row r="2" spans="1:84" ht="22.5">
      <c r="D2" s="10" t="s">
        <v>862</v>
      </c>
      <c r="L2" s="10" t="s">
        <v>863</v>
      </c>
    </row>
    <row r="3" spans="1:84" ht="15.75">
      <c r="D3" s="11" t="s">
        <v>856</v>
      </c>
      <c r="L3" s="11" t="s">
        <v>857</v>
      </c>
      <c r="R3" s="186" t="s">
        <v>713</v>
      </c>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Y3" s="186" t="s">
        <v>714</v>
      </c>
      <c r="AZ3" s="187"/>
      <c r="BA3" s="187"/>
      <c r="BB3" s="187"/>
      <c r="BC3" s="187"/>
      <c r="BD3" s="187"/>
      <c r="BE3" s="187"/>
      <c r="BF3" s="187"/>
      <c r="BG3" s="187"/>
      <c r="BH3" s="187"/>
      <c r="BI3" s="187"/>
      <c r="BJ3" s="187"/>
      <c r="BK3" s="187"/>
      <c r="BL3" s="187"/>
      <c r="BM3" s="187"/>
      <c r="BN3" s="187"/>
      <c r="BO3" s="187"/>
      <c r="BP3" s="187"/>
      <c r="BQ3" s="187"/>
      <c r="BR3" s="187"/>
      <c r="BS3" s="187"/>
      <c r="BT3" s="187"/>
      <c r="BU3" s="187"/>
      <c r="BV3" s="187"/>
      <c r="BW3" s="187"/>
      <c r="BX3" s="187"/>
      <c r="BY3" s="187"/>
      <c r="BZ3" s="187"/>
      <c r="CA3" s="187"/>
      <c r="CB3" s="187"/>
      <c r="CC3" s="187"/>
    </row>
    <row r="4" spans="1:84" ht="7.5" customHeight="1" thickBot="1">
      <c r="R4" s="16"/>
      <c r="S4" s="16"/>
      <c r="T4" s="16">
        <v>2</v>
      </c>
      <c r="U4" s="16">
        <v>6</v>
      </c>
      <c r="V4" s="16">
        <v>7</v>
      </c>
      <c r="W4" s="16">
        <v>8</v>
      </c>
      <c r="X4" s="16">
        <v>9</v>
      </c>
      <c r="Y4" s="16">
        <v>10</v>
      </c>
      <c r="Z4" s="16">
        <v>11</v>
      </c>
      <c r="AA4" s="16">
        <v>12</v>
      </c>
      <c r="AB4" s="16">
        <v>13</v>
      </c>
      <c r="AC4" s="16"/>
      <c r="AD4" s="16">
        <v>3</v>
      </c>
      <c r="AE4" s="16"/>
      <c r="AF4" s="16">
        <v>5</v>
      </c>
      <c r="AG4" s="16"/>
      <c r="AH4" s="16"/>
      <c r="AI4" s="16"/>
      <c r="AJ4" s="16"/>
      <c r="AK4" s="16"/>
      <c r="AL4" s="16"/>
      <c r="AM4" s="16"/>
      <c r="AN4" s="16"/>
      <c r="AO4" s="16"/>
      <c r="AP4" s="16"/>
      <c r="AQ4" s="16"/>
      <c r="AR4" s="16"/>
      <c r="AS4" s="16"/>
      <c r="AT4" s="16"/>
      <c r="AY4" s="16"/>
      <c r="AZ4" s="16"/>
      <c r="BA4" s="16">
        <v>2</v>
      </c>
      <c r="BB4" s="16">
        <v>6</v>
      </c>
      <c r="BC4" s="16">
        <v>7</v>
      </c>
      <c r="BD4" s="16">
        <v>8</v>
      </c>
      <c r="BE4" s="16">
        <v>9</v>
      </c>
      <c r="BF4" s="16">
        <v>10</v>
      </c>
      <c r="BG4" s="16">
        <v>11</v>
      </c>
      <c r="BH4" s="16">
        <v>12</v>
      </c>
      <c r="BI4" s="16">
        <v>13</v>
      </c>
      <c r="BJ4" s="16"/>
      <c r="BK4" s="16">
        <v>4</v>
      </c>
      <c r="BL4" s="16"/>
      <c r="BM4" s="16">
        <v>5</v>
      </c>
      <c r="BN4" s="16"/>
      <c r="BO4" s="16"/>
      <c r="BP4" s="16"/>
      <c r="BQ4" s="16"/>
      <c r="BR4" s="16"/>
      <c r="BS4" s="16"/>
      <c r="BT4" s="16"/>
      <c r="BU4" s="16"/>
      <c r="BV4" s="16"/>
      <c r="BW4" s="16"/>
      <c r="BX4" s="16"/>
      <c r="BY4" s="16"/>
      <c r="BZ4" s="16"/>
      <c r="CA4" s="16"/>
    </row>
    <row r="5" spans="1:84" ht="16.5" thickTop="1" thickBot="1">
      <c r="B5" s="99" t="s">
        <v>225</v>
      </c>
      <c r="D5" s="172" t="s">
        <v>308</v>
      </c>
      <c r="E5" s="228" t="s">
        <v>869</v>
      </c>
      <c r="F5" s="228" t="s">
        <v>800</v>
      </c>
      <c r="G5" s="173" t="s">
        <v>284</v>
      </c>
      <c r="J5" s="99" t="s">
        <v>225</v>
      </c>
      <c r="L5" s="172" t="s">
        <v>308</v>
      </c>
      <c r="M5" s="228" t="s">
        <v>798</v>
      </c>
      <c r="N5" s="228" t="s">
        <v>762</v>
      </c>
      <c r="O5" s="174" t="s">
        <v>411</v>
      </c>
      <c r="R5" s="183" t="s">
        <v>202</v>
      </c>
      <c r="S5" s="19"/>
      <c r="T5" s="184" t="s">
        <v>709</v>
      </c>
      <c r="U5" s="184"/>
      <c r="V5" s="184"/>
      <c r="W5" s="184"/>
      <c r="X5" s="184"/>
      <c r="Y5" s="184"/>
      <c r="Z5" s="184"/>
      <c r="AA5" s="184"/>
      <c r="AB5" s="184"/>
      <c r="AC5" s="184"/>
      <c r="AD5" s="184"/>
      <c r="AE5" s="184"/>
      <c r="AF5" s="184"/>
      <c r="AG5" s="19"/>
      <c r="AH5" s="182" t="s">
        <v>710</v>
      </c>
      <c r="AI5" s="182"/>
      <c r="AJ5" s="182"/>
      <c r="AK5" s="182"/>
      <c r="AL5" s="182"/>
      <c r="AM5" s="182"/>
      <c r="AN5" s="182"/>
      <c r="AO5" s="182"/>
      <c r="AP5" s="182"/>
      <c r="AQ5" s="182"/>
      <c r="AR5" s="19"/>
      <c r="AS5" s="189" t="s">
        <v>711</v>
      </c>
      <c r="AT5" s="189"/>
      <c r="AV5" s="185" t="s">
        <v>183</v>
      </c>
      <c r="AY5" s="183" t="s">
        <v>202</v>
      </c>
      <c r="AZ5" s="19"/>
      <c r="BA5" s="184" t="s">
        <v>709</v>
      </c>
      <c r="BB5" s="184"/>
      <c r="BC5" s="184"/>
      <c r="BD5" s="184"/>
      <c r="BE5" s="184"/>
      <c r="BF5" s="184"/>
      <c r="BG5" s="184"/>
      <c r="BH5" s="184"/>
      <c r="BI5" s="184"/>
      <c r="BJ5" s="184"/>
      <c r="BK5" s="184"/>
      <c r="BL5" s="184"/>
      <c r="BM5" s="184"/>
      <c r="BN5" s="19"/>
      <c r="BO5" s="182" t="s">
        <v>710</v>
      </c>
      <c r="BP5" s="182"/>
      <c r="BQ5" s="182"/>
      <c r="BR5" s="182"/>
      <c r="BS5" s="182"/>
      <c r="BT5" s="182"/>
      <c r="BU5" s="182"/>
      <c r="BV5" s="182"/>
      <c r="BW5" s="182"/>
      <c r="BX5" s="182"/>
      <c r="BY5" s="19"/>
      <c r="BZ5" s="189" t="s">
        <v>711</v>
      </c>
      <c r="CA5" s="189"/>
      <c r="CC5" s="185" t="s">
        <v>183</v>
      </c>
    </row>
    <row r="6" spans="1:84" ht="16.5" thickTop="1" thickBot="1">
      <c r="B6" s="99" t="s">
        <v>226</v>
      </c>
      <c r="D6" s="169" t="s">
        <v>17</v>
      </c>
      <c r="E6" s="170" t="s">
        <v>679</v>
      </c>
      <c r="F6" s="170" t="s">
        <v>733</v>
      </c>
      <c r="G6" s="171" t="s">
        <v>229</v>
      </c>
      <c r="J6" s="99" t="s">
        <v>226</v>
      </c>
      <c r="L6" s="169" t="s">
        <v>17</v>
      </c>
      <c r="M6" s="170" t="s">
        <v>679</v>
      </c>
      <c r="N6" s="170" t="s">
        <v>735</v>
      </c>
      <c r="O6" s="171" t="s">
        <v>307</v>
      </c>
      <c r="R6" s="19">
        <f>VLOOKUP('1. Title Sheet(标题页）'!$E$16,ConsolidationApproachLookupTable,2,FALSE)</f>
        <v>2</v>
      </c>
      <c r="T6" s="19" t="s">
        <v>700</v>
      </c>
      <c r="U6" s="19" t="s">
        <v>701</v>
      </c>
      <c r="V6" s="19" t="s">
        <v>702</v>
      </c>
      <c r="W6" s="19" t="s">
        <v>703</v>
      </c>
      <c r="X6" s="19" t="s">
        <v>704</v>
      </c>
      <c r="Y6" s="19" t="s">
        <v>705</v>
      </c>
      <c r="Z6" s="19" t="s">
        <v>706</v>
      </c>
      <c r="AA6" s="19" t="s">
        <v>712</v>
      </c>
      <c r="AB6" s="19" t="s">
        <v>707</v>
      </c>
      <c r="AC6" s="16"/>
      <c r="AD6" s="19" t="s">
        <v>873</v>
      </c>
      <c r="AE6" s="16"/>
      <c r="AF6" s="16" t="s">
        <v>708</v>
      </c>
      <c r="AH6" s="16" t="s">
        <v>694</v>
      </c>
      <c r="AI6" s="19" t="s">
        <v>1</v>
      </c>
      <c r="AJ6" s="19" t="s">
        <v>2</v>
      </c>
      <c r="AK6" s="19" t="s">
        <v>3</v>
      </c>
      <c r="AL6" s="19" t="s">
        <v>235</v>
      </c>
      <c r="AM6" s="19" t="s">
        <v>236</v>
      </c>
      <c r="AN6" s="19" t="s">
        <v>4</v>
      </c>
      <c r="AO6" s="19" t="s">
        <v>124</v>
      </c>
      <c r="AP6" s="19"/>
      <c r="AQ6" s="19" t="s">
        <v>698</v>
      </c>
      <c r="AS6" s="4" t="s">
        <v>727</v>
      </c>
      <c r="AT6" s="4" t="s">
        <v>738</v>
      </c>
      <c r="AV6" s="19"/>
      <c r="AY6" s="19">
        <f>VLOOKUP('1. Title Sheet(标题页）'!$E$16,ConsolidationApproachLookupTable,2,FALSE)</f>
        <v>2</v>
      </c>
      <c r="BA6" s="19" t="s">
        <v>700</v>
      </c>
      <c r="BB6" s="19" t="s">
        <v>701</v>
      </c>
      <c r="BC6" s="19" t="s">
        <v>702</v>
      </c>
      <c r="BD6" s="19" t="s">
        <v>703</v>
      </c>
      <c r="BE6" s="19" t="s">
        <v>704</v>
      </c>
      <c r="BF6" s="19" t="s">
        <v>705</v>
      </c>
      <c r="BG6" s="19" t="s">
        <v>706</v>
      </c>
      <c r="BH6" s="19" t="s">
        <v>712</v>
      </c>
      <c r="BI6" s="19" t="s">
        <v>707</v>
      </c>
      <c r="BJ6" s="16"/>
      <c r="BK6" s="19" t="s">
        <v>873</v>
      </c>
      <c r="BL6" s="16"/>
      <c r="BM6" s="16" t="s">
        <v>708</v>
      </c>
      <c r="BO6" s="16" t="s">
        <v>694</v>
      </c>
      <c r="BP6" s="19" t="s">
        <v>1</v>
      </c>
      <c r="BQ6" s="19" t="s">
        <v>2</v>
      </c>
      <c r="BR6" s="19" t="s">
        <v>3</v>
      </c>
      <c r="BS6" s="19" t="s">
        <v>235</v>
      </c>
      <c r="BT6" s="19" t="s">
        <v>236</v>
      </c>
      <c r="BU6" s="19" t="s">
        <v>4</v>
      </c>
      <c r="BV6" s="19" t="s">
        <v>124</v>
      </c>
      <c r="BW6" s="19"/>
      <c r="BX6" s="19" t="s">
        <v>698</v>
      </c>
      <c r="BZ6" s="4" t="s">
        <v>727</v>
      </c>
      <c r="CA6" s="4" t="s">
        <v>738</v>
      </c>
      <c r="CC6" s="19"/>
    </row>
    <row r="7" spans="1:84" ht="15.75" thickTop="1">
      <c r="D7" s="34"/>
      <c r="E7" s="146"/>
      <c r="F7" s="146"/>
      <c r="G7" s="151"/>
      <c r="L7" s="34"/>
      <c r="M7" s="146"/>
      <c r="N7" s="146"/>
      <c r="O7" s="151"/>
      <c r="R7" s="16" t="e">
        <f>INDEX('Dropdown menus'!$A$1:$D$6,MATCH($E7,'Dropdown menus'!$A$1:$A$6,0),$R$6)</f>
        <v>#N/A</v>
      </c>
      <c r="T7" s="19" t="str">
        <f>IF($F7="","",VLOOKUP($F7,'Reference Data - Transport fuel'!$C:$O,T$4,FALSE))</f>
        <v/>
      </c>
      <c r="U7" s="19" t="str">
        <f>IF($F7="","",VLOOKUP($F7,'Reference Data - Transport fuel'!$C:$O,U$4,FALSE))</f>
        <v/>
      </c>
      <c r="V7" s="19" t="str">
        <f>IF($F7="","",VLOOKUP($F7,'Reference Data - Transport fuel'!$C:$O,V$4,FALSE))</f>
        <v/>
      </c>
      <c r="W7" s="19" t="str">
        <f>IF($F7="","",VLOOKUP($F7,'Reference Data - Transport fuel'!$C:$O,W$4,FALSE))</f>
        <v/>
      </c>
      <c r="X7" s="19" t="str">
        <f>IF($F7="","",VLOOKUP($F7,'Reference Data - Transport fuel'!$C:$O,X$4,FALSE))</f>
        <v/>
      </c>
      <c r="Y7" s="19" t="str">
        <f>IF($F7="","",VLOOKUP($F7,'Reference Data - Transport fuel'!$C:$O,Y$4,FALSE))</f>
        <v/>
      </c>
      <c r="Z7" s="19" t="str">
        <f>IF($F7="","",VLOOKUP($F7,'Reference Data - Transport fuel'!$C:$O,Z$4,FALSE))</f>
        <v/>
      </c>
      <c r="AA7" s="19" t="str">
        <f>IF($F7="","",VLOOKUP($F7,'Reference Data - Transport fuel'!$C:$O,AA$4,FALSE))</f>
        <v/>
      </c>
      <c r="AB7" s="19" t="str">
        <f>IF($F7="","",VLOOKUP($F7,'Reference Data - Transport fuel'!$C:$O,AB$4,FALSE))</f>
        <v/>
      </c>
      <c r="AC7" s="19"/>
      <c r="AD7" s="19" t="str">
        <f>IF($F7="","",VLOOKUP($F7,'Reference Data - Transport fuel'!$C:$O,AD$4,FALSE))</f>
        <v/>
      </c>
      <c r="AE7" s="19"/>
      <c r="AF7" s="19" t="str">
        <f>IF($F7="","",VLOOKUP($F7,'Reference Data - Transport fuel'!$C:$O,AF$4,FALSE))</f>
        <v/>
      </c>
      <c r="AH7" s="19" t="str">
        <f>IF($F7="","",IF($R7=1,(T7*$G7)-AQ7,""))</f>
        <v/>
      </c>
      <c r="AI7" s="19" t="str">
        <f>IF($F7="","",IF($R7=1,IF(AD7="Yes",0,U7*$G7),""))</f>
        <v/>
      </c>
      <c r="AJ7" s="19" t="str">
        <f t="shared" ref="AJ7:AO7" si="0">IF($F7="","",IF($R7=1,V7*$G7,""))</f>
        <v/>
      </c>
      <c r="AK7" s="19" t="str">
        <f t="shared" si="0"/>
        <v/>
      </c>
      <c r="AL7" s="19" t="str">
        <f t="shared" si="0"/>
        <v/>
      </c>
      <c r="AM7" s="19" t="str">
        <f t="shared" si="0"/>
        <v/>
      </c>
      <c r="AN7" s="19" t="str">
        <f t="shared" si="0"/>
        <v/>
      </c>
      <c r="AO7" s="19" t="str">
        <f t="shared" si="0"/>
        <v/>
      </c>
      <c r="AP7" s="19"/>
      <c r="AQ7" s="19" t="str">
        <f>IF($F7="","",IF($R7=1,IF(AD7="Yes",G7*U7,0),""))</f>
        <v/>
      </c>
      <c r="AR7" s="188"/>
      <c r="AS7" s="19" t="str">
        <f>IF($F7="","",$G7*AB7)</f>
        <v/>
      </c>
      <c r="AT7" s="19" t="str">
        <f>IF($F7="","",IF($R7=3,T7*$G7,""))</f>
        <v/>
      </c>
      <c r="AV7" s="201" t="str">
        <f>IF($F7="","",IF($R7=1,G7*AF7,""))</f>
        <v/>
      </c>
      <c r="AY7" s="16" t="e">
        <f>INDEX('Dropdown menus'!$A$1:$D$6,MATCH($M7,'Dropdown menus'!$A$1:$A$6,0),$AY$6)</f>
        <v>#N/A</v>
      </c>
      <c r="BA7" s="19" t="str">
        <f>IF($N7="","",VLOOKUP($N7,'Reference - Logistics Distance'!$C:$O,BA$4,FALSE))</f>
        <v/>
      </c>
      <c r="BB7" s="19" t="str">
        <f>IF($N7="","",VLOOKUP($N7,'Reference - Logistics Distance'!$C:$O,BB$4,FALSE))</f>
        <v/>
      </c>
      <c r="BC7" s="19" t="str">
        <f>IF($N7="","",VLOOKUP($N7,'Reference - Logistics Distance'!$C:$O,BC$4,FALSE))</f>
        <v/>
      </c>
      <c r="BD7" s="19" t="str">
        <f>IF($N7="","",VLOOKUP($N7,'Reference - Logistics Distance'!$C:$O,BD$4,FALSE))</f>
        <v/>
      </c>
      <c r="BE7" s="19" t="str">
        <f>IF($N7="","",VLOOKUP($N7,'Reference - Logistics Distance'!$C:$O,BE$4,FALSE))</f>
        <v/>
      </c>
      <c r="BF7" s="19" t="str">
        <f>IF($N7="","",VLOOKUP($N7,'Reference - Logistics Distance'!$C:$O,BF$4,FALSE))</f>
        <v/>
      </c>
      <c r="BG7" s="19" t="str">
        <f>IF($N7="","",VLOOKUP($N7,'Reference - Logistics Distance'!$C:$O,BG$4,FALSE))</f>
        <v/>
      </c>
      <c r="BH7" s="19" t="str">
        <f>IF($N7="","",VLOOKUP($N7,'Reference - Logistics Distance'!$C:$O,BH$4,FALSE))</f>
        <v/>
      </c>
      <c r="BI7" s="19" t="str">
        <f>IF($N7="","",VLOOKUP($N7,'Reference - Logistics Distance'!$C:$O,BI$4,FALSE))</f>
        <v/>
      </c>
      <c r="BJ7" s="19"/>
      <c r="BK7" s="19" t="str">
        <f>IF($N7="","",VLOOKUP($N7,'Reference - Logistics Distance'!$C:$O,BK$4,FALSE))</f>
        <v/>
      </c>
      <c r="BL7" s="19"/>
      <c r="BM7" s="19" t="str">
        <f>IF($N7="","",VLOOKUP($N7,'Reference - Logistics Distance'!$C:$O,BM$4,FALSE))</f>
        <v/>
      </c>
      <c r="BO7" s="19" t="str">
        <f>IF($N7="","",IF($AY7=1,(BA7*$O7)-BX7,""))</f>
        <v/>
      </c>
      <c r="BP7" s="19" t="str">
        <f>IF($N7="","",IF($AY7=1,IF(BK7="Yes",0,BB7*$O7),""))</f>
        <v/>
      </c>
      <c r="BQ7" s="19" t="str">
        <f t="shared" ref="BQ7:BV7" si="1">IF($N7="","",IF($AY7=1,BC7*$O7,""))</f>
        <v/>
      </c>
      <c r="BR7" s="19" t="str">
        <f t="shared" si="1"/>
        <v/>
      </c>
      <c r="BS7" s="19" t="str">
        <f t="shared" si="1"/>
        <v/>
      </c>
      <c r="BT7" s="19" t="str">
        <f t="shared" si="1"/>
        <v/>
      </c>
      <c r="BU7" s="19" t="str">
        <f t="shared" si="1"/>
        <v/>
      </c>
      <c r="BV7" s="19" t="str">
        <f t="shared" si="1"/>
        <v/>
      </c>
      <c r="BW7" s="19"/>
      <c r="BX7" s="19" t="str">
        <f>IF($N7="","",IF($AY7=1,IF(BK7="Yes",BB7*O7,0),""))</f>
        <v/>
      </c>
      <c r="BY7" s="188"/>
      <c r="BZ7" s="19" t="str">
        <f>IF($N7="","",$O7*BI7)</f>
        <v/>
      </c>
      <c r="CA7" s="19" t="str">
        <f>IF($N7="","",IF($AY7=3,BA7*$O7,""))</f>
        <v/>
      </c>
      <c r="CC7" s="201" t="str">
        <f>IF($N7="","",IF($AY7=1,$O7*BM7,""))</f>
        <v/>
      </c>
    </row>
    <row r="8" spans="1:84">
      <c r="D8" s="34"/>
      <c r="E8" s="146"/>
      <c r="F8" s="146"/>
      <c r="G8" s="151"/>
      <c r="L8" s="34"/>
      <c r="M8" s="146"/>
      <c r="N8" s="146"/>
      <c r="O8" s="151"/>
      <c r="R8" s="16" t="e">
        <f>INDEX('Dropdown menus'!$A$1:$D$6,MATCH($E8,'Dropdown menus'!$A$1:$A$6,0),$R$6)</f>
        <v>#N/A</v>
      </c>
      <c r="T8" s="19" t="str">
        <f>IF($F8="","",VLOOKUP($F8,'Reference Data - Transport fuel'!$C:$O,T$4,FALSE))</f>
        <v/>
      </c>
      <c r="U8" s="19" t="str">
        <f>IF($F8="","",VLOOKUP($F8,'Reference Data - Transport fuel'!$C:$O,U$4,FALSE))</f>
        <v/>
      </c>
      <c r="V8" s="19" t="str">
        <f>IF($F8="","",VLOOKUP($F8,'Reference Data - Transport fuel'!$C:$O,V$4,FALSE))</f>
        <v/>
      </c>
      <c r="W8" s="19" t="str">
        <f>IF($F8="","",VLOOKUP($F8,'Reference Data - Transport fuel'!$C:$O,W$4,FALSE))</f>
        <v/>
      </c>
      <c r="X8" s="19" t="str">
        <f>IF($F8="","",VLOOKUP($F8,'Reference Data - Transport fuel'!$C:$O,X$4,FALSE))</f>
        <v/>
      </c>
      <c r="Y8" s="19" t="str">
        <f>IF($F8="","",VLOOKUP($F8,'Reference Data - Transport fuel'!$C:$O,Y$4,FALSE))</f>
        <v/>
      </c>
      <c r="Z8" s="19" t="str">
        <f>IF($F8="","",VLOOKUP($F8,'Reference Data - Transport fuel'!$C:$O,Z$4,FALSE))</f>
        <v/>
      </c>
      <c r="AA8" s="19" t="str">
        <f>IF($F8="","",VLOOKUP($F8,'Reference Data - Transport fuel'!$C:$O,AA$4,FALSE))</f>
        <v/>
      </c>
      <c r="AB8" s="19" t="str">
        <f>IF($F8="","",VLOOKUP($F8,'Reference Data - Transport fuel'!$C:$O,AB$4,FALSE))</f>
        <v/>
      </c>
      <c r="AC8" s="19"/>
      <c r="AD8" s="19" t="str">
        <f>IF($F8="","",VLOOKUP($F8,'Reference Data - Transport fuel'!$C:$O,AD$4,FALSE))</f>
        <v/>
      </c>
      <c r="AE8" s="19"/>
      <c r="AF8" s="19" t="str">
        <f>IF($F8="","",VLOOKUP($F8,'Reference Data - Transport fuel'!$C:$O,AF$4,FALSE))</f>
        <v/>
      </c>
      <c r="AH8" s="19" t="str">
        <f t="shared" ref="AH8:AH71" si="2">IF($F8="","",IF($R8=1,(T8*$G8)-AQ8,""))</f>
        <v/>
      </c>
      <c r="AI8" s="19" t="str">
        <f t="shared" ref="AI8:AI71" si="3">IF($F8="","",IF($R8=1,IF(AD8="Yes",0,U8*$G8),""))</f>
        <v/>
      </c>
      <c r="AJ8" s="19" t="str">
        <f t="shared" ref="AJ8:AJ71" si="4">IF($F8="","",IF($R8=1,V8*$G8,""))</f>
        <v/>
      </c>
      <c r="AK8" s="19" t="str">
        <f t="shared" ref="AK8:AK71" si="5">IF($F8="","",IF($R8=1,W8*$G8,""))</f>
        <v/>
      </c>
      <c r="AL8" s="19" t="str">
        <f t="shared" ref="AL8:AL71" si="6">IF($F8="","",IF($R8=1,X8*$G8,""))</f>
        <v/>
      </c>
      <c r="AM8" s="19" t="str">
        <f t="shared" ref="AM8:AM71" si="7">IF($F8="","",IF($R8=1,Y8*$G8,""))</f>
        <v/>
      </c>
      <c r="AN8" s="19" t="str">
        <f t="shared" ref="AN8:AN71" si="8">IF($F8="","",IF($R8=1,Z8*$G8,""))</f>
        <v/>
      </c>
      <c r="AO8" s="19" t="str">
        <f t="shared" ref="AO8:AO71" si="9">IF($F8="","",IF($R8=1,AA8*$G8,""))</f>
        <v/>
      </c>
      <c r="AP8" s="19"/>
      <c r="AQ8" s="19" t="str">
        <f t="shared" ref="AQ8:AQ71" si="10">IF($F8="","",IF($R8=1,IF(AD8="Yes",G8*U8,0),""))</f>
        <v/>
      </c>
      <c r="AR8" s="188"/>
      <c r="AS8" s="19" t="str">
        <f t="shared" ref="AS8:AS71" si="11">IF($F8="","",$G8*AB8)</f>
        <v/>
      </c>
      <c r="AT8" s="19" t="str">
        <f t="shared" ref="AT8:AT71" si="12">IF($F8="","",IF($R8=3,T8*$G8,""))</f>
        <v/>
      </c>
      <c r="AV8" s="201" t="str">
        <f t="shared" ref="AV8:AV71" si="13">IF($F8="","",IF($R8=1,G8*AF8,""))</f>
        <v/>
      </c>
      <c r="AY8" s="16" t="e">
        <f>INDEX('Dropdown menus'!$A$1:$D$6,MATCH($M8,'Dropdown menus'!$A$1:$A$6,0),$AY$6)</f>
        <v>#N/A</v>
      </c>
      <c r="BA8" s="19" t="str">
        <f>IF($N8="","",VLOOKUP($N8,'Reference - Logistics Distance'!$C:$O,BA$4,FALSE))</f>
        <v/>
      </c>
      <c r="BB8" s="19" t="str">
        <f>IF($N8="","",VLOOKUP($N8,'Reference - Logistics Distance'!$C:$O,BB$4,FALSE))</f>
        <v/>
      </c>
      <c r="BC8" s="19" t="str">
        <f>IF($N8="","",VLOOKUP($N8,'Reference - Logistics Distance'!$C:$O,BC$4,FALSE))</f>
        <v/>
      </c>
      <c r="BD8" s="19" t="str">
        <f>IF($N8="","",VLOOKUP($N8,'Reference - Logistics Distance'!$C:$O,BD$4,FALSE))</f>
        <v/>
      </c>
      <c r="BE8" s="19" t="str">
        <f>IF($N8="","",VLOOKUP($N8,'Reference - Logistics Distance'!$C:$O,BE$4,FALSE))</f>
        <v/>
      </c>
      <c r="BF8" s="19" t="str">
        <f>IF($N8="","",VLOOKUP($N8,'Reference - Logistics Distance'!$C:$O,BF$4,FALSE))</f>
        <v/>
      </c>
      <c r="BG8" s="19" t="str">
        <f>IF($N8="","",VLOOKUP($N8,'Reference - Logistics Distance'!$C:$O,BG$4,FALSE))</f>
        <v/>
      </c>
      <c r="BH8" s="19" t="str">
        <f>IF($N8="","",VLOOKUP($N8,'Reference - Logistics Distance'!$C:$O,BH$4,FALSE))</f>
        <v/>
      </c>
      <c r="BI8" s="19" t="str">
        <f>IF($N8="","",VLOOKUP($N8,'Reference - Logistics Distance'!$C:$O,BI$4,FALSE))</f>
        <v/>
      </c>
      <c r="BJ8" s="19"/>
      <c r="BK8" s="19" t="str">
        <f>IF($N8="","",VLOOKUP($N8,'Reference - Logistics Distance'!$C:$O,BK$4,FALSE))</f>
        <v/>
      </c>
      <c r="BL8" s="19"/>
      <c r="BM8" s="19" t="str">
        <f>IF($N8="","",VLOOKUP($N8,'Reference - Logistics Distance'!$C:$O,BM$4,FALSE))</f>
        <v/>
      </c>
      <c r="BO8" s="19" t="str">
        <f t="shared" ref="BO8:BO71" si="14">IF($N8="","",IF($AY8=1,(BA8*$O8)-BX8,""))</f>
        <v/>
      </c>
      <c r="BP8" s="19" t="str">
        <f t="shared" ref="BP8:BP71" si="15">IF($N8="","",IF($AY8=1,IF(BK8="Yes",0,BB8*$O8),""))</f>
        <v/>
      </c>
      <c r="BQ8" s="19" t="str">
        <f t="shared" ref="BQ8:BQ71" si="16">IF($N8="","",IF($AY8=1,BC8*$O8,""))</f>
        <v/>
      </c>
      <c r="BR8" s="19" t="str">
        <f t="shared" ref="BR8:BR71" si="17">IF($N8="","",IF($AY8=1,BD8*$O8,""))</f>
        <v/>
      </c>
      <c r="BS8" s="19" t="str">
        <f t="shared" ref="BS8:BS71" si="18">IF($N8="","",IF($AY8=1,BE8*$O8,""))</f>
        <v/>
      </c>
      <c r="BT8" s="19" t="str">
        <f t="shared" ref="BT8:BT71" si="19">IF($N8="","",IF($AY8=1,BF8*$O8,""))</f>
        <v/>
      </c>
      <c r="BU8" s="19" t="str">
        <f t="shared" ref="BU8:BU71" si="20">IF($N8="","",IF($AY8=1,BG8*$O8,""))</f>
        <v/>
      </c>
      <c r="BV8" s="19" t="str">
        <f t="shared" ref="BV8:BV71" si="21">IF($N8="","",IF($AY8=1,BH8*$O8,""))</f>
        <v/>
      </c>
      <c r="BW8" s="19"/>
      <c r="BX8" s="19" t="str">
        <f t="shared" ref="BX8:BX71" si="22">IF($N8="","",IF($AY8=1,IF(BK8="Yes",BB8*O8,0),""))</f>
        <v/>
      </c>
      <c r="BY8" s="188"/>
      <c r="BZ8" s="19" t="str">
        <f t="shared" ref="BZ8:BZ71" si="23">IF($N8="","",$O8*BI8)</f>
        <v/>
      </c>
      <c r="CA8" s="19" t="str">
        <f t="shared" ref="CA8:CA71" si="24">IF($N8="","",IF($AY8=3,BA8*$O8,""))</f>
        <v/>
      </c>
      <c r="CC8" s="201" t="str">
        <f t="shared" ref="CC8:CC71" si="25">IF($N8="","",IF($AY8=1,$O8*BM8,""))</f>
        <v/>
      </c>
    </row>
    <row r="9" spans="1:84">
      <c r="D9" s="34"/>
      <c r="E9" s="146"/>
      <c r="F9" s="146"/>
      <c r="G9" s="151"/>
      <c r="L9" s="34"/>
      <c r="M9" s="146"/>
      <c r="N9" s="146"/>
      <c r="O9" s="151"/>
      <c r="R9" s="16" t="e">
        <f>INDEX('Dropdown menus'!$A$1:$D$6,MATCH($E9,'Dropdown menus'!$A$1:$A$6,0),$R$6)</f>
        <v>#N/A</v>
      </c>
      <c r="T9" s="19" t="str">
        <f>IF($F9="","",VLOOKUP($F9,'Reference Data - Transport fuel'!$C:$O,T$4,FALSE))</f>
        <v/>
      </c>
      <c r="U9" s="19" t="str">
        <f>IF($F9="","",VLOOKUP($F9,'Reference Data - Transport fuel'!$C:$O,U$4,FALSE))</f>
        <v/>
      </c>
      <c r="V9" s="19" t="str">
        <f>IF($F9="","",VLOOKUP($F9,'Reference Data - Transport fuel'!$C:$O,V$4,FALSE))</f>
        <v/>
      </c>
      <c r="W9" s="19" t="str">
        <f>IF($F9="","",VLOOKUP($F9,'Reference Data - Transport fuel'!$C:$O,W$4,FALSE))</f>
        <v/>
      </c>
      <c r="X9" s="19" t="str">
        <f>IF($F9="","",VLOOKUP($F9,'Reference Data - Transport fuel'!$C:$O,X$4,FALSE))</f>
        <v/>
      </c>
      <c r="Y9" s="19" t="str">
        <f>IF($F9="","",VLOOKUP($F9,'Reference Data - Transport fuel'!$C:$O,Y$4,FALSE))</f>
        <v/>
      </c>
      <c r="Z9" s="19" t="str">
        <f>IF($F9="","",VLOOKUP($F9,'Reference Data - Transport fuel'!$C:$O,Z$4,FALSE))</f>
        <v/>
      </c>
      <c r="AA9" s="19" t="str">
        <f>IF($F9="","",VLOOKUP($F9,'Reference Data - Transport fuel'!$C:$O,AA$4,FALSE))</f>
        <v/>
      </c>
      <c r="AB9" s="19" t="str">
        <f>IF($F9="","",VLOOKUP($F9,'Reference Data - Transport fuel'!$C:$O,AB$4,FALSE))</f>
        <v/>
      </c>
      <c r="AC9" s="19"/>
      <c r="AD9" s="19" t="str">
        <f>IF($F9="","",VLOOKUP($F9,'Reference Data - Transport fuel'!$C:$O,AD$4,FALSE))</f>
        <v/>
      </c>
      <c r="AE9" s="19"/>
      <c r="AF9" s="19" t="str">
        <f>IF($F9="","",VLOOKUP($F9,'Reference Data - Transport fuel'!$C:$O,AF$4,FALSE))</f>
        <v/>
      </c>
      <c r="AH9" s="19" t="str">
        <f t="shared" si="2"/>
        <v/>
      </c>
      <c r="AI9" s="19" t="str">
        <f t="shared" si="3"/>
        <v/>
      </c>
      <c r="AJ9" s="19" t="str">
        <f t="shared" si="4"/>
        <v/>
      </c>
      <c r="AK9" s="19" t="str">
        <f t="shared" si="5"/>
        <v/>
      </c>
      <c r="AL9" s="19" t="str">
        <f t="shared" si="6"/>
        <v/>
      </c>
      <c r="AM9" s="19" t="str">
        <f t="shared" si="7"/>
        <v/>
      </c>
      <c r="AN9" s="19" t="str">
        <f t="shared" si="8"/>
        <v/>
      </c>
      <c r="AO9" s="19" t="str">
        <f t="shared" si="9"/>
        <v/>
      </c>
      <c r="AP9" s="19"/>
      <c r="AQ9" s="19" t="str">
        <f t="shared" si="10"/>
        <v/>
      </c>
      <c r="AR9" s="188"/>
      <c r="AS9" s="19" t="str">
        <f t="shared" si="11"/>
        <v/>
      </c>
      <c r="AT9" s="19" t="str">
        <f t="shared" si="12"/>
        <v/>
      </c>
      <c r="AV9" s="201" t="str">
        <f t="shared" si="13"/>
        <v/>
      </c>
      <c r="AY9" s="16" t="e">
        <f>INDEX('Dropdown menus'!$A$1:$D$6,MATCH($M9,'Dropdown menus'!$A$1:$A$6,0),$AY$6)</f>
        <v>#N/A</v>
      </c>
      <c r="BA9" s="19" t="str">
        <f>IF($N9="","",VLOOKUP($N9,'Reference - Logistics Distance'!$C:$O,BA$4,FALSE))</f>
        <v/>
      </c>
      <c r="BB9" s="19" t="str">
        <f>IF($N9="","",VLOOKUP($N9,'Reference - Logistics Distance'!$C:$O,BB$4,FALSE))</f>
        <v/>
      </c>
      <c r="BC9" s="19" t="str">
        <f>IF($N9="","",VLOOKUP($N9,'Reference - Logistics Distance'!$C:$O,BC$4,FALSE))</f>
        <v/>
      </c>
      <c r="BD9" s="19" t="str">
        <f>IF($N9="","",VLOOKUP($N9,'Reference - Logistics Distance'!$C:$O,BD$4,FALSE))</f>
        <v/>
      </c>
      <c r="BE9" s="19" t="str">
        <f>IF($N9="","",VLOOKUP($N9,'Reference - Logistics Distance'!$C:$O,BE$4,FALSE))</f>
        <v/>
      </c>
      <c r="BF9" s="19" t="str">
        <f>IF($N9="","",VLOOKUP($N9,'Reference - Logistics Distance'!$C:$O,BF$4,FALSE))</f>
        <v/>
      </c>
      <c r="BG9" s="19" t="str">
        <f>IF($N9="","",VLOOKUP($N9,'Reference - Logistics Distance'!$C:$O,BG$4,FALSE))</f>
        <v/>
      </c>
      <c r="BH9" s="19" t="str">
        <f>IF($N9="","",VLOOKUP($N9,'Reference - Logistics Distance'!$C:$O,BH$4,FALSE))</f>
        <v/>
      </c>
      <c r="BI9" s="19" t="str">
        <f>IF($N9="","",VLOOKUP($N9,'Reference - Logistics Distance'!$C:$O,BI$4,FALSE))</f>
        <v/>
      </c>
      <c r="BJ9" s="19"/>
      <c r="BK9" s="19" t="str">
        <f>IF($N9="","",VLOOKUP($N9,'Reference - Logistics Distance'!$C:$O,BK$4,FALSE))</f>
        <v/>
      </c>
      <c r="BL9" s="19"/>
      <c r="BM9" s="19" t="str">
        <f>IF($N9="","",VLOOKUP($N9,'Reference - Logistics Distance'!$C:$O,BM$4,FALSE))</f>
        <v/>
      </c>
      <c r="BO9" s="19" t="str">
        <f t="shared" si="14"/>
        <v/>
      </c>
      <c r="BP9" s="19" t="str">
        <f t="shared" si="15"/>
        <v/>
      </c>
      <c r="BQ9" s="19" t="str">
        <f t="shared" si="16"/>
        <v/>
      </c>
      <c r="BR9" s="19" t="str">
        <f t="shared" si="17"/>
        <v/>
      </c>
      <c r="BS9" s="19" t="str">
        <f t="shared" si="18"/>
        <v/>
      </c>
      <c r="BT9" s="19" t="str">
        <f t="shared" si="19"/>
        <v/>
      </c>
      <c r="BU9" s="19" t="str">
        <f t="shared" si="20"/>
        <v/>
      </c>
      <c r="BV9" s="19" t="str">
        <f t="shared" si="21"/>
        <v/>
      </c>
      <c r="BW9" s="19"/>
      <c r="BX9" s="19" t="str">
        <f t="shared" si="22"/>
        <v/>
      </c>
      <c r="BY9" s="188"/>
      <c r="BZ9" s="19" t="str">
        <f t="shared" si="23"/>
        <v/>
      </c>
      <c r="CA9" s="19" t="str">
        <f t="shared" si="24"/>
        <v/>
      </c>
      <c r="CC9" s="201" t="str">
        <f t="shared" si="25"/>
        <v/>
      </c>
    </row>
    <row r="10" spans="1:84">
      <c r="C10" s="84"/>
      <c r="D10" s="34"/>
      <c r="E10" s="146"/>
      <c r="F10" s="146"/>
      <c r="G10" s="151"/>
      <c r="K10" s="84"/>
      <c r="L10" s="34"/>
      <c r="M10" s="146"/>
      <c r="N10" s="146"/>
      <c r="O10" s="151"/>
      <c r="R10" s="16" t="e">
        <f>INDEX('Dropdown menus'!$A$1:$D$6,MATCH($E10,'Dropdown menus'!$A$1:$A$6,0),$R$6)</f>
        <v>#N/A</v>
      </c>
      <c r="T10" s="19" t="str">
        <f>IF($F10="","",VLOOKUP($F10,'Reference Data - Transport fuel'!$C:$O,T$4,FALSE))</f>
        <v/>
      </c>
      <c r="U10" s="19" t="str">
        <f>IF($F10="","",VLOOKUP($F10,'Reference Data - Transport fuel'!$C:$O,U$4,FALSE))</f>
        <v/>
      </c>
      <c r="V10" s="19" t="str">
        <f>IF($F10="","",VLOOKUP($F10,'Reference Data - Transport fuel'!$C:$O,V$4,FALSE))</f>
        <v/>
      </c>
      <c r="W10" s="19" t="str">
        <f>IF($F10="","",VLOOKUP($F10,'Reference Data - Transport fuel'!$C:$O,W$4,FALSE))</f>
        <v/>
      </c>
      <c r="X10" s="19" t="str">
        <f>IF($F10="","",VLOOKUP($F10,'Reference Data - Transport fuel'!$C:$O,X$4,FALSE))</f>
        <v/>
      </c>
      <c r="Y10" s="19" t="str">
        <f>IF($F10="","",VLOOKUP($F10,'Reference Data - Transport fuel'!$C:$O,Y$4,FALSE))</f>
        <v/>
      </c>
      <c r="Z10" s="19" t="str">
        <f>IF($F10="","",VLOOKUP($F10,'Reference Data - Transport fuel'!$C:$O,Z$4,FALSE))</f>
        <v/>
      </c>
      <c r="AA10" s="19" t="str">
        <f>IF($F10="","",VLOOKUP($F10,'Reference Data - Transport fuel'!$C:$O,AA$4,FALSE))</f>
        <v/>
      </c>
      <c r="AB10" s="19" t="str">
        <f>IF($F10="","",VLOOKUP($F10,'Reference Data - Transport fuel'!$C:$O,AB$4,FALSE))</f>
        <v/>
      </c>
      <c r="AC10" s="19"/>
      <c r="AD10" s="19" t="str">
        <f>IF($F10="","",VLOOKUP($F10,'Reference Data - Transport fuel'!$C:$O,AD$4,FALSE))</f>
        <v/>
      </c>
      <c r="AE10" s="19"/>
      <c r="AF10" s="19" t="str">
        <f>IF($F10="","",VLOOKUP($F10,'Reference Data - Transport fuel'!$C:$O,AF$4,FALSE))</f>
        <v/>
      </c>
      <c r="AH10" s="19" t="str">
        <f t="shared" si="2"/>
        <v/>
      </c>
      <c r="AI10" s="19" t="str">
        <f t="shared" si="3"/>
        <v/>
      </c>
      <c r="AJ10" s="19" t="str">
        <f t="shared" si="4"/>
        <v/>
      </c>
      <c r="AK10" s="19" t="str">
        <f t="shared" si="5"/>
        <v/>
      </c>
      <c r="AL10" s="19" t="str">
        <f t="shared" si="6"/>
        <v/>
      </c>
      <c r="AM10" s="19" t="str">
        <f t="shared" si="7"/>
        <v/>
      </c>
      <c r="AN10" s="19" t="str">
        <f t="shared" si="8"/>
        <v/>
      </c>
      <c r="AO10" s="19" t="str">
        <f t="shared" si="9"/>
        <v/>
      </c>
      <c r="AP10" s="19"/>
      <c r="AQ10" s="19" t="str">
        <f t="shared" si="10"/>
        <v/>
      </c>
      <c r="AR10" s="188"/>
      <c r="AS10" s="19" t="str">
        <f t="shared" si="11"/>
        <v/>
      </c>
      <c r="AT10" s="19" t="str">
        <f t="shared" si="12"/>
        <v/>
      </c>
      <c r="AV10" s="201" t="str">
        <f t="shared" si="13"/>
        <v/>
      </c>
      <c r="AY10" s="16" t="e">
        <f>INDEX('Dropdown menus'!$A$1:$D$6,MATCH($M10,'Dropdown menus'!$A$1:$A$6,0),$AY$6)</f>
        <v>#N/A</v>
      </c>
      <c r="BA10" s="19" t="str">
        <f>IF($N10="","",VLOOKUP($N10,'Reference - Logistics Distance'!$C:$O,BA$4,FALSE))</f>
        <v/>
      </c>
      <c r="BB10" s="19" t="str">
        <f>IF($N10="","",VLOOKUP($N10,'Reference - Logistics Distance'!$C:$O,BB$4,FALSE))</f>
        <v/>
      </c>
      <c r="BC10" s="19" t="str">
        <f>IF($N10="","",VLOOKUP($N10,'Reference - Logistics Distance'!$C:$O,BC$4,FALSE))</f>
        <v/>
      </c>
      <c r="BD10" s="19" t="str">
        <f>IF($N10="","",VLOOKUP($N10,'Reference - Logistics Distance'!$C:$O,BD$4,FALSE))</f>
        <v/>
      </c>
      <c r="BE10" s="19" t="str">
        <f>IF($N10="","",VLOOKUP($N10,'Reference - Logistics Distance'!$C:$O,BE$4,FALSE))</f>
        <v/>
      </c>
      <c r="BF10" s="19" t="str">
        <f>IF($N10="","",VLOOKUP($N10,'Reference - Logistics Distance'!$C:$O,BF$4,FALSE))</f>
        <v/>
      </c>
      <c r="BG10" s="19" t="str">
        <f>IF($N10="","",VLOOKUP($N10,'Reference - Logistics Distance'!$C:$O,BG$4,FALSE))</f>
        <v/>
      </c>
      <c r="BH10" s="19" t="str">
        <f>IF($N10="","",VLOOKUP($N10,'Reference - Logistics Distance'!$C:$O,BH$4,FALSE))</f>
        <v/>
      </c>
      <c r="BI10" s="19" t="str">
        <f>IF($N10="","",VLOOKUP($N10,'Reference - Logistics Distance'!$C:$O,BI$4,FALSE))</f>
        <v/>
      </c>
      <c r="BJ10" s="19"/>
      <c r="BK10" s="19" t="str">
        <f>IF($N10="","",VLOOKUP($N10,'Reference - Logistics Distance'!$C:$O,BK$4,FALSE))</f>
        <v/>
      </c>
      <c r="BL10" s="19"/>
      <c r="BM10" s="19" t="str">
        <f>IF($N10="","",VLOOKUP($N10,'Reference - Logistics Distance'!$C:$O,BM$4,FALSE))</f>
        <v/>
      </c>
      <c r="BO10" s="19" t="str">
        <f t="shared" si="14"/>
        <v/>
      </c>
      <c r="BP10" s="19" t="str">
        <f t="shared" si="15"/>
        <v/>
      </c>
      <c r="BQ10" s="19" t="str">
        <f t="shared" si="16"/>
        <v/>
      </c>
      <c r="BR10" s="19" t="str">
        <f t="shared" si="17"/>
        <v/>
      </c>
      <c r="BS10" s="19" t="str">
        <f t="shared" si="18"/>
        <v/>
      </c>
      <c r="BT10" s="19" t="str">
        <f t="shared" si="19"/>
        <v/>
      </c>
      <c r="BU10" s="19" t="str">
        <f t="shared" si="20"/>
        <v/>
      </c>
      <c r="BV10" s="19" t="str">
        <f t="shared" si="21"/>
        <v/>
      </c>
      <c r="BW10" s="19"/>
      <c r="BX10" s="19" t="str">
        <f t="shared" si="22"/>
        <v/>
      </c>
      <c r="BY10" s="188"/>
      <c r="BZ10" s="19" t="str">
        <f t="shared" si="23"/>
        <v/>
      </c>
      <c r="CA10" s="19" t="str">
        <f t="shared" si="24"/>
        <v/>
      </c>
      <c r="CC10" s="201" t="str">
        <f t="shared" si="25"/>
        <v/>
      </c>
    </row>
    <row r="11" spans="1:84">
      <c r="B11" s="22"/>
      <c r="C11" s="22"/>
      <c r="D11" s="34"/>
      <c r="E11" s="146"/>
      <c r="F11" s="146"/>
      <c r="G11" s="151"/>
      <c r="J11" s="22"/>
      <c r="K11" s="22"/>
      <c r="L11" s="34"/>
      <c r="M11" s="146"/>
      <c r="N11" s="146"/>
      <c r="O11" s="151"/>
      <c r="R11" s="16" t="e">
        <f>INDEX('Dropdown menus'!$A$1:$D$6,MATCH($E11,'Dropdown menus'!$A$1:$A$6,0),$R$6)</f>
        <v>#N/A</v>
      </c>
      <c r="T11" s="19" t="str">
        <f>IF($F11="","",VLOOKUP($F11,'Reference Data - Transport fuel'!$C:$O,T$4,FALSE))</f>
        <v/>
      </c>
      <c r="U11" s="19" t="str">
        <f>IF($F11="","",VLOOKUP($F11,'Reference Data - Transport fuel'!$C:$O,U$4,FALSE))</f>
        <v/>
      </c>
      <c r="V11" s="19" t="str">
        <f>IF($F11="","",VLOOKUP($F11,'Reference Data - Transport fuel'!$C:$O,V$4,FALSE))</f>
        <v/>
      </c>
      <c r="W11" s="19" t="str">
        <f>IF($F11="","",VLOOKUP($F11,'Reference Data - Transport fuel'!$C:$O,W$4,FALSE))</f>
        <v/>
      </c>
      <c r="X11" s="19" t="str">
        <f>IF($F11="","",VLOOKUP($F11,'Reference Data - Transport fuel'!$C:$O,X$4,FALSE))</f>
        <v/>
      </c>
      <c r="Y11" s="19" t="str">
        <f>IF($F11="","",VLOOKUP($F11,'Reference Data - Transport fuel'!$C:$O,Y$4,FALSE))</f>
        <v/>
      </c>
      <c r="Z11" s="19" t="str">
        <f>IF($F11="","",VLOOKUP($F11,'Reference Data - Transport fuel'!$C:$O,Z$4,FALSE))</f>
        <v/>
      </c>
      <c r="AA11" s="19" t="str">
        <f>IF($F11="","",VLOOKUP($F11,'Reference Data - Transport fuel'!$C:$O,AA$4,FALSE))</f>
        <v/>
      </c>
      <c r="AB11" s="19" t="str">
        <f>IF($F11="","",VLOOKUP($F11,'Reference Data - Transport fuel'!$C:$O,AB$4,FALSE))</f>
        <v/>
      </c>
      <c r="AC11" s="19"/>
      <c r="AD11" s="19" t="str">
        <f>IF($F11="","",VLOOKUP($F11,'Reference Data - Transport fuel'!$C:$O,AD$4,FALSE))</f>
        <v/>
      </c>
      <c r="AE11" s="19"/>
      <c r="AF11" s="19" t="str">
        <f>IF($F11="","",VLOOKUP($F11,'Reference Data - Transport fuel'!$C:$O,AF$4,FALSE))</f>
        <v/>
      </c>
      <c r="AH11" s="19" t="str">
        <f t="shared" si="2"/>
        <v/>
      </c>
      <c r="AI11" s="19" t="str">
        <f t="shared" si="3"/>
        <v/>
      </c>
      <c r="AJ11" s="19" t="str">
        <f t="shared" si="4"/>
        <v/>
      </c>
      <c r="AK11" s="19" t="str">
        <f t="shared" si="5"/>
        <v/>
      </c>
      <c r="AL11" s="19" t="str">
        <f t="shared" si="6"/>
        <v/>
      </c>
      <c r="AM11" s="19" t="str">
        <f t="shared" si="7"/>
        <v/>
      </c>
      <c r="AN11" s="19" t="str">
        <f t="shared" si="8"/>
        <v/>
      </c>
      <c r="AO11" s="19" t="str">
        <f t="shared" si="9"/>
        <v/>
      </c>
      <c r="AP11" s="19"/>
      <c r="AQ11" s="19" t="str">
        <f t="shared" si="10"/>
        <v/>
      </c>
      <c r="AR11" s="188"/>
      <c r="AS11" s="19" t="str">
        <f t="shared" si="11"/>
        <v/>
      </c>
      <c r="AT11" s="19" t="str">
        <f t="shared" si="12"/>
        <v/>
      </c>
      <c r="AV11" s="201" t="str">
        <f t="shared" si="13"/>
        <v/>
      </c>
      <c r="AY11" s="16" t="e">
        <f>INDEX('Dropdown menus'!$A$1:$D$6,MATCH($M11,'Dropdown menus'!$A$1:$A$6,0),$AY$6)</f>
        <v>#N/A</v>
      </c>
      <c r="BA11" s="19" t="str">
        <f>IF($N11="","",VLOOKUP($N11,'Reference - Logistics Distance'!$C:$O,BA$4,FALSE))</f>
        <v/>
      </c>
      <c r="BB11" s="19" t="str">
        <f>IF($N11="","",VLOOKUP($N11,'Reference - Logistics Distance'!$C:$O,BB$4,FALSE))</f>
        <v/>
      </c>
      <c r="BC11" s="19" t="str">
        <f>IF($N11="","",VLOOKUP($N11,'Reference - Logistics Distance'!$C:$O,BC$4,FALSE))</f>
        <v/>
      </c>
      <c r="BD11" s="19" t="str">
        <f>IF($N11="","",VLOOKUP($N11,'Reference - Logistics Distance'!$C:$O,BD$4,FALSE))</f>
        <v/>
      </c>
      <c r="BE11" s="19" t="str">
        <f>IF($N11="","",VLOOKUP($N11,'Reference - Logistics Distance'!$C:$O,BE$4,FALSE))</f>
        <v/>
      </c>
      <c r="BF11" s="19" t="str">
        <f>IF($N11="","",VLOOKUP($N11,'Reference - Logistics Distance'!$C:$O,BF$4,FALSE))</f>
        <v/>
      </c>
      <c r="BG11" s="19" t="str">
        <f>IF($N11="","",VLOOKUP($N11,'Reference - Logistics Distance'!$C:$O,BG$4,FALSE))</f>
        <v/>
      </c>
      <c r="BH11" s="19" t="str">
        <f>IF($N11="","",VLOOKUP($N11,'Reference - Logistics Distance'!$C:$O,BH$4,FALSE))</f>
        <v/>
      </c>
      <c r="BI11" s="19" t="str">
        <f>IF($N11="","",VLOOKUP($N11,'Reference - Logistics Distance'!$C:$O,BI$4,FALSE))</f>
        <v/>
      </c>
      <c r="BJ11" s="19"/>
      <c r="BK11" s="19" t="str">
        <f>IF($N11="","",VLOOKUP($N11,'Reference - Logistics Distance'!$C:$O,BK$4,FALSE))</f>
        <v/>
      </c>
      <c r="BL11" s="19"/>
      <c r="BM11" s="19" t="str">
        <f>IF($N11="","",VLOOKUP($N11,'Reference - Logistics Distance'!$C:$O,BM$4,FALSE))</f>
        <v/>
      </c>
      <c r="BO11" s="19" t="str">
        <f t="shared" si="14"/>
        <v/>
      </c>
      <c r="BP11" s="19" t="str">
        <f t="shared" si="15"/>
        <v/>
      </c>
      <c r="BQ11" s="19" t="str">
        <f t="shared" si="16"/>
        <v/>
      </c>
      <c r="BR11" s="19" t="str">
        <f t="shared" si="17"/>
        <v/>
      </c>
      <c r="BS11" s="19" t="str">
        <f t="shared" si="18"/>
        <v/>
      </c>
      <c r="BT11" s="19" t="str">
        <f t="shared" si="19"/>
        <v/>
      </c>
      <c r="BU11" s="19" t="str">
        <f t="shared" si="20"/>
        <v/>
      </c>
      <c r="BV11" s="19" t="str">
        <f t="shared" si="21"/>
        <v/>
      </c>
      <c r="BW11" s="19"/>
      <c r="BX11" s="19" t="str">
        <f t="shared" si="22"/>
        <v/>
      </c>
      <c r="BY11" s="188"/>
      <c r="BZ11" s="19" t="str">
        <f t="shared" si="23"/>
        <v/>
      </c>
      <c r="CA11" s="19" t="str">
        <f t="shared" si="24"/>
        <v/>
      </c>
      <c r="CC11" s="201" t="str">
        <f t="shared" si="25"/>
        <v/>
      </c>
    </row>
    <row r="12" spans="1:84">
      <c r="B12" s="22"/>
      <c r="C12" s="22"/>
      <c r="D12" s="34"/>
      <c r="E12" s="146"/>
      <c r="F12" s="146"/>
      <c r="G12" s="151"/>
      <c r="J12" s="22"/>
      <c r="K12" s="22"/>
      <c r="L12" s="34"/>
      <c r="M12" s="146"/>
      <c r="N12" s="146"/>
      <c r="O12" s="151"/>
      <c r="R12" s="16" t="e">
        <f>INDEX('Dropdown menus'!$A$1:$D$6,MATCH($E12,'Dropdown menus'!$A$1:$A$6,0),$R$6)</f>
        <v>#N/A</v>
      </c>
      <c r="T12" s="19" t="str">
        <f>IF($F12="","",VLOOKUP($F12,'Reference Data - Transport fuel'!$C:$O,T$4,FALSE))</f>
        <v/>
      </c>
      <c r="U12" s="19" t="str">
        <f>IF($F12="","",VLOOKUP($F12,'Reference Data - Transport fuel'!$C:$O,U$4,FALSE))</f>
        <v/>
      </c>
      <c r="V12" s="19" t="str">
        <f>IF($F12="","",VLOOKUP($F12,'Reference Data - Transport fuel'!$C:$O,V$4,FALSE))</f>
        <v/>
      </c>
      <c r="W12" s="19" t="str">
        <f>IF($F12="","",VLOOKUP($F12,'Reference Data - Transport fuel'!$C:$O,W$4,FALSE))</f>
        <v/>
      </c>
      <c r="X12" s="19" t="str">
        <f>IF($F12="","",VLOOKUP($F12,'Reference Data - Transport fuel'!$C:$O,X$4,FALSE))</f>
        <v/>
      </c>
      <c r="Y12" s="19" t="str">
        <f>IF($F12="","",VLOOKUP($F12,'Reference Data - Transport fuel'!$C:$O,Y$4,FALSE))</f>
        <v/>
      </c>
      <c r="Z12" s="19" t="str">
        <f>IF($F12="","",VLOOKUP($F12,'Reference Data - Transport fuel'!$C:$O,Z$4,FALSE))</f>
        <v/>
      </c>
      <c r="AA12" s="19" t="str">
        <f>IF($F12="","",VLOOKUP($F12,'Reference Data - Transport fuel'!$C:$O,AA$4,FALSE))</f>
        <v/>
      </c>
      <c r="AB12" s="19" t="str">
        <f>IF($F12="","",VLOOKUP($F12,'Reference Data - Transport fuel'!$C:$O,AB$4,FALSE))</f>
        <v/>
      </c>
      <c r="AC12" s="19"/>
      <c r="AD12" s="19" t="str">
        <f>IF($F12="","",VLOOKUP($F12,'Reference Data - Transport fuel'!$C:$O,AD$4,FALSE))</f>
        <v/>
      </c>
      <c r="AE12" s="19"/>
      <c r="AF12" s="19" t="str">
        <f>IF($F12="","",VLOOKUP($F12,'Reference Data - Transport fuel'!$C:$O,AF$4,FALSE))</f>
        <v/>
      </c>
      <c r="AH12" s="19" t="str">
        <f t="shared" si="2"/>
        <v/>
      </c>
      <c r="AI12" s="19" t="str">
        <f t="shared" si="3"/>
        <v/>
      </c>
      <c r="AJ12" s="19" t="str">
        <f t="shared" si="4"/>
        <v/>
      </c>
      <c r="AK12" s="19" t="str">
        <f t="shared" si="5"/>
        <v/>
      </c>
      <c r="AL12" s="19" t="str">
        <f t="shared" si="6"/>
        <v/>
      </c>
      <c r="AM12" s="19" t="str">
        <f t="shared" si="7"/>
        <v/>
      </c>
      <c r="AN12" s="19" t="str">
        <f t="shared" si="8"/>
        <v/>
      </c>
      <c r="AO12" s="19" t="str">
        <f t="shared" si="9"/>
        <v/>
      </c>
      <c r="AP12" s="19"/>
      <c r="AQ12" s="19" t="str">
        <f t="shared" si="10"/>
        <v/>
      </c>
      <c r="AR12" s="188"/>
      <c r="AS12" s="19" t="str">
        <f t="shared" si="11"/>
        <v/>
      </c>
      <c r="AT12" s="19" t="str">
        <f t="shared" si="12"/>
        <v/>
      </c>
      <c r="AV12" s="201" t="str">
        <f t="shared" si="13"/>
        <v/>
      </c>
      <c r="AY12" s="16" t="e">
        <f>INDEX('Dropdown menus'!$A$1:$D$6,MATCH($M12,'Dropdown menus'!$A$1:$A$6,0),$AY$6)</f>
        <v>#N/A</v>
      </c>
      <c r="BA12" s="19" t="str">
        <f>IF($N12="","",VLOOKUP($N12,'Reference - Logistics Distance'!$C:$O,BA$4,FALSE))</f>
        <v/>
      </c>
      <c r="BB12" s="19" t="str">
        <f>IF($N12="","",VLOOKUP($N12,'Reference - Logistics Distance'!$C:$O,BB$4,FALSE))</f>
        <v/>
      </c>
      <c r="BC12" s="19" t="str">
        <f>IF($N12="","",VLOOKUP($N12,'Reference - Logistics Distance'!$C:$O,BC$4,FALSE))</f>
        <v/>
      </c>
      <c r="BD12" s="19" t="str">
        <f>IF($N12="","",VLOOKUP($N12,'Reference - Logistics Distance'!$C:$O,BD$4,FALSE))</f>
        <v/>
      </c>
      <c r="BE12" s="19" t="str">
        <f>IF($N12="","",VLOOKUP($N12,'Reference - Logistics Distance'!$C:$O,BE$4,FALSE))</f>
        <v/>
      </c>
      <c r="BF12" s="19" t="str">
        <f>IF($N12="","",VLOOKUP($N12,'Reference - Logistics Distance'!$C:$O,BF$4,FALSE))</f>
        <v/>
      </c>
      <c r="BG12" s="19" t="str">
        <f>IF($N12="","",VLOOKUP($N12,'Reference - Logistics Distance'!$C:$O,BG$4,FALSE))</f>
        <v/>
      </c>
      <c r="BH12" s="19" t="str">
        <f>IF($N12="","",VLOOKUP($N12,'Reference - Logistics Distance'!$C:$O,BH$4,FALSE))</f>
        <v/>
      </c>
      <c r="BI12" s="19" t="str">
        <f>IF($N12="","",VLOOKUP($N12,'Reference - Logistics Distance'!$C:$O,BI$4,FALSE))</f>
        <v/>
      </c>
      <c r="BJ12" s="19"/>
      <c r="BK12" s="19" t="str">
        <f>IF($N12="","",VLOOKUP($N12,'Reference - Logistics Distance'!$C:$O,BK$4,FALSE))</f>
        <v/>
      </c>
      <c r="BL12" s="19"/>
      <c r="BM12" s="19" t="str">
        <f>IF($N12="","",VLOOKUP($N12,'Reference - Logistics Distance'!$C:$O,BM$4,FALSE))</f>
        <v/>
      </c>
      <c r="BO12" s="19" t="str">
        <f t="shared" si="14"/>
        <v/>
      </c>
      <c r="BP12" s="19" t="str">
        <f t="shared" si="15"/>
        <v/>
      </c>
      <c r="BQ12" s="19" t="str">
        <f t="shared" si="16"/>
        <v/>
      </c>
      <c r="BR12" s="19" t="str">
        <f t="shared" si="17"/>
        <v/>
      </c>
      <c r="BS12" s="19" t="str">
        <f t="shared" si="18"/>
        <v/>
      </c>
      <c r="BT12" s="19" t="str">
        <f t="shared" si="19"/>
        <v/>
      </c>
      <c r="BU12" s="19" t="str">
        <f t="shared" si="20"/>
        <v/>
      </c>
      <c r="BV12" s="19" t="str">
        <f t="shared" si="21"/>
        <v/>
      </c>
      <c r="BW12" s="19"/>
      <c r="BX12" s="19" t="str">
        <f t="shared" si="22"/>
        <v/>
      </c>
      <c r="BY12" s="188"/>
      <c r="BZ12" s="19" t="str">
        <f t="shared" si="23"/>
        <v/>
      </c>
      <c r="CA12" s="19" t="str">
        <f t="shared" si="24"/>
        <v/>
      </c>
      <c r="CC12" s="201" t="str">
        <f t="shared" si="25"/>
        <v/>
      </c>
    </row>
    <row r="13" spans="1:84">
      <c r="D13" s="34"/>
      <c r="E13" s="146"/>
      <c r="F13" s="146"/>
      <c r="G13" s="151"/>
      <c r="L13" s="34"/>
      <c r="M13" s="146"/>
      <c r="N13" s="146"/>
      <c r="O13" s="151"/>
      <c r="R13" s="16" t="e">
        <f>INDEX('Dropdown menus'!$A$1:$D$6,MATCH($E13,'Dropdown menus'!$A$1:$A$6,0),$R$6)</f>
        <v>#N/A</v>
      </c>
      <c r="T13" s="19" t="str">
        <f>IF($F13="","",VLOOKUP($F13,'Reference Data - Transport fuel'!$C:$O,T$4,FALSE))</f>
        <v/>
      </c>
      <c r="U13" s="19" t="str">
        <f>IF($F13="","",VLOOKUP($F13,'Reference Data - Transport fuel'!$C:$O,U$4,FALSE))</f>
        <v/>
      </c>
      <c r="V13" s="19" t="str">
        <f>IF($F13="","",VLOOKUP($F13,'Reference Data - Transport fuel'!$C:$O,V$4,FALSE))</f>
        <v/>
      </c>
      <c r="W13" s="19" t="str">
        <f>IF($F13="","",VLOOKUP($F13,'Reference Data - Transport fuel'!$C:$O,W$4,FALSE))</f>
        <v/>
      </c>
      <c r="X13" s="19" t="str">
        <f>IF($F13="","",VLOOKUP($F13,'Reference Data - Transport fuel'!$C:$O,X$4,FALSE))</f>
        <v/>
      </c>
      <c r="Y13" s="19" t="str">
        <f>IF($F13="","",VLOOKUP($F13,'Reference Data - Transport fuel'!$C:$O,Y$4,FALSE))</f>
        <v/>
      </c>
      <c r="Z13" s="19" t="str">
        <f>IF($F13="","",VLOOKUP($F13,'Reference Data - Transport fuel'!$C:$O,Z$4,FALSE))</f>
        <v/>
      </c>
      <c r="AA13" s="19" t="str">
        <f>IF($F13="","",VLOOKUP($F13,'Reference Data - Transport fuel'!$C:$O,AA$4,FALSE))</f>
        <v/>
      </c>
      <c r="AB13" s="19" t="str">
        <f>IF($F13="","",VLOOKUP($F13,'Reference Data - Transport fuel'!$C:$O,AB$4,FALSE))</f>
        <v/>
      </c>
      <c r="AC13" s="19"/>
      <c r="AD13" s="19" t="str">
        <f>IF($F13="","",VLOOKUP($F13,'Reference Data - Transport fuel'!$C:$O,AD$4,FALSE))</f>
        <v/>
      </c>
      <c r="AE13" s="19"/>
      <c r="AF13" s="19" t="str">
        <f>IF($F13="","",VLOOKUP($F13,'Reference Data - Transport fuel'!$C:$O,AF$4,FALSE))</f>
        <v/>
      </c>
      <c r="AH13" s="19" t="str">
        <f t="shared" si="2"/>
        <v/>
      </c>
      <c r="AI13" s="19" t="str">
        <f t="shared" si="3"/>
        <v/>
      </c>
      <c r="AJ13" s="19" t="str">
        <f t="shared" si="4"/>
        <v/>
      </c>
      <c r="AK13" s="19" t="str">
        <f t="shared" si="5"/>
        <v/>
      </c>
      <c r="AL13" s="19" t="str">
        <f t="shared" si="6"/>
        <v/>
      </c>
      <c r="AM13" s="19" t="str">
        <f t="shared" si="7"/>
        <v/>
      </c>
      <c r="AN13" s="19" t="str">
        <f t="shared" si="8"/>
        <v/>
      </c>
      <c r="AO13" s="19" t="str">
        <f t="shared" si="9"/>
        <v/>
      </c>
      <c r="AP13" s="19"/>
      <c r="AQ13" s="19" t="str">
        <f t="shared" si="10"/>
        <v/>
      </c>
      <c r="AR13" s="188"/>
      <c r="AS13" s="19" t="str">
        <f t="shared" si="11"/>
        <v/>
      </c>
      <c r="AT13" s="19" t="str">
        <f t="shared" si="12"/>
        <v/>
      </c>
      <c r="AV13" s="201" t="str">
        <f t="shared" si="13"/>
        <v/>
      </c>
      <c r="AY13" s="16" t="e">
        <f>INDEX('Dropdown menus'!$A$1:$D$6,MATCH($M13,'Dropdown menus'!$A$1:$A$6,0),$AY$6)</f>
        <v>#N/A</v>
      </c>
      <c r="BA13" s="19" t="str">
        <f>IF($N13="","",VLOOKUP($N13,'Reference - Logistics Distance'!$C:$O,BA$4,FALSE))</f>
        <v/>
      </c>
      <c r="BB13" s="19" t="str">
        <f>IF($N13="","",VLOOKUP($N13,'Reference - Logistics Distance'!$C:$O,BB$4,FALSE))</f>
        <v/>
      </c>
      <c r="BC13" s="19" t="str">
        <f>IF($N13="","",VLOOKUP($N13,'Reference - Logistics Distance'!$C:$O,BC$4,FALSE))</f>
        <v/>
      </c>
      <c r="BD13" s="19" t="str">
        <f>IF($N13="","",VLOOKUP($N13,'Reference - Logistics Distance'!$C:$O,BD$4,FALSE))</f>
        <v/>
      </c>
      <c r="BE13" s="19" t="str">
        <f>IF($N13="","",VLOOKUP($N13,'Reference - Logistics Distance'!$C:$O,BE$4,FALSE))</f>
        <v/>
      </c>
      <c r="BF13" s="19" t="str">
        <f>IF($N13="","",VLOOKUP($N13,'Reference - Logistics Distance'!$C:$O,BF$4,FALSE))</f>
        <v/>
      </c>
      <c r="BG13" s="19" t="str">
        <f>IF($N13="","",VLOOKUP($N13,'Reference - Logistics Distance'!$C:$O,BG$4,FALSE))</f>
        <v/>
      </c>
      <c r="BH13" s="19" t="str">
        <f>IF($N13="","",VLOOKUP($N13,'Reference - Logistics Distance'!$C:$O,BH$4,FALSE))</f>
        <v/>
      </c>
      <c r="BI13" s="19" t="str">
        <f>IF($N13="","",VLOOKUP($N13,'Reference - Logistics Distance'!$C:$O,BI$4,FALSE))</f>
        <v/>
      </c>
      <c r="BJ13" s="19"/>
      <c r="BK13" s="19" t="str">
        <f>IF($N13="","",VLOOKUP($N13,'Reference - Logistics Distance'!$C:$O,BK$4,FALSE))</f>
        <v/>
      </c>
      <c r="BL13" s="19"/>
      <c r="BM13" s="19" t="str">
        <f>IF($N13="","",VLOOKUP($N13,'Reference - Logistics Distance'!$C:$O,BM$4,FALSE))</f>
        <v/>
      </c>
      <c r="BO13" s="19" t="str">
        <f t="shared" si="14"/>
        <v/>
      </c>
      <c r="BP13" s="19" t="str">
        <f t="shared" si="15"/>
        <v/>
      </c>
      <c r="BQ13" s="19" t="str">
        <f t="shared" si="16"/>
        <v/>
      </c>
      <c r="BR13" s="19" t="str">
        <f t="shared" si="17"/>
        <v/>
      </c>
      <c r="BS13" s="19" t="str">
        <f t="shared" si="18"/>
        <v/>
      </c>
      <c r="BT13" s="19" t="str">
        <f t="shared" si="19"/>
        <v/>
      </c>
      <c r="BU13" s="19" t="str">
        <f t="shared" si="20"/>
        <v/>
      </c>
      <c r="BV13" s="19" t="str">
        <f t="shared" si="21"/>
        <v/>
      </c>
      <c r="BW13" s="19"/>
      <c r="BX13" s="19" t="str">
        <f t="shared" si="22"/>
        <v/>
      </c>
      <c r="BY13" s="188"/>
      <c r="BZ13" s="19" t="str">
        <f t="shared" si="23"/>
        <v/>
      </c>
      <c r="CA13" s="19" t="str">
        <f t="shared" si="24"/>
        <v/>
      </c>
      <c r="CC13" s="201" t="str">
        <f t="shared" si="25"/>
        <v/>
      </c>
    </row>
    <row r="14" spans="1:84">
      <c r="D14" s="34"/>
      <c r="E14" s="146"/>
      <c r="F14" s="146"/>
      <c r="G14" s="151"/>
      <c r="L14" s="34"/>
      <c r="M14" s="146"/>
      <c r="N14" s="146"/>
      <c r="O14" s="151"/>
      <c r="R14" s="16" t="e">
        <f>INDEX('Dropdown menus'!$A$1:$D$6,MATCH($E14,'Dropdown menus'!$A$1:$A$6,0),$R$6)</f>
        <v>#N/A</v>
      </c>
      <c r="T14" s="19" t="str">
        <f>IF($F14="","",VLOOKUP($F14,'Reference Data - Transport fuel'!$C:$O,T$4,FALSE))</f>
        <v/>
      </c>
      <c r="U14" s="19" t="str">
        <f>IF($F14="","",VLOOKUP($F14,'Reference Data - Transport fuel'!$C:$O,U$4,FALSE))</f>
        <v/>
      </c>
      <c r="V14" s="19" t="str">
        <f>IF($F14="","",VLOOKUP($F14,'Reference Data - Transport fuel'!$C:$O,V$4,FALSE))</f>
        <v/>
      </c>
      <c r="W14" s="19" t="str">
        <f>IF($F14="","",VLOOKUP($F14,'Reference Data - Transport fuel'!$C:$O,W$4,FALSE))</f>
        <v/>
      </c>
      <c r="X14" s="19" t="str">
        <f>IF($F14="","",VLOOKUP($F14,'Reference Data - Transport fuel'!$C:$O,X$4,FALSE))</f>
        <v/>
      </c>
      <c r="Y14" s="19" t="str">
        <f>IF($F14="","",VLOOKUP($F14,'Reference Data - Transport fuel'!$C:$O,Y$4,FALSE))</f>
        <v/>
      </c>
      <c r="Z14" s="19" t="str">
        <f>IF($F14="","",VLOOKUP($F14,'Reference Data - Transport fuel'!$C:$O,Z$4,FALSE))</f>
        <v/>
      </c>
      <c r="AA14" s="19" t="str">
        <f>IF($F14="","",VLOOKUP($F14,'Reference Data - Transport fuel'!$C:$O,AA$4,FALSE))</f>
        <v/>
      </c>
      <c r="AB14" s="19" t="str">
        <f>IF($F14="","",VLOOKUP($F14,'Reference Data - Transport fuel'!$C:$O,AB$4,FALSE))</f>
        <v/>
      </c>
      <c r="AC14" s="19"/>
      <c r="AD14" s="19" t="str">
        <f>IF($F14="","",VLOOKUP($F14,'Reference Data - Transport fuel'!$C:$O,AD$4,FALSE))</f>
        <v/>
      </c>
      <c r="AE14" s="19"/>
      <c r="AF14" s="19" t="str">
        <f>IF($F14="","",VLOOKUP($F14,'Reference Data - Transport fuel'!$C:$O,AF$4,FALSE))</f>
        <v/>
      </c>
      <c r="AH14" s="19" t="str">
        <f t="shared" si="2"/>
        <v/>
      </c>
      <c r="AI14" s="19" t="str">
        <f t="shared" si="3"/>
        <v/>
      </c>
      <c r="AJ14" s="19" t="str">
        <f t="shared" si="4"/>
        <v/>
      </c>
      <c r="AK14" s="19" t="str">
        <f t="shared" si="5"/>
        <v/>
      </c>
      <c r="AL14" s="19" t="str">
        <f t="shared" si="6"/>
        <v/>
      </c>
      <c r="AM14" s="19" t="str">
        <f t="shared" si="7"/>
        <v/>
      </c>
      <c r="AN14" s="19" t="str">
        <f t="shared" si="8"/>
        <v/>
      </c>
      <c r="AO14" s="19" t="str">
        <f t="shared" si="9"/>
        <v/>
      </c>
      <c r="AP14" s="19"/>
      <c r="AQ14" s="19" t="str">
        <f t="shared" si="10"/>
        <v/>
      </c>
      <c r="AR14" s="188"/>
      <c r="AS14" s="19" t="str">
        <f t="shared" si="11"/>
        <v/>
      </c>
      <c r="AT14" s="19" t="str">
        <f t="shared" si="12"/>
        <v/>
      </c>
      <c r="AV14" s="201" t="str">
        <f t="shared" si="13"/>
        <v/>
      </c>
      <c r="AY14" s="16" t="e">
        <f>INDEX('Dropdown menus'!$A$1:$D$6,MATCH($M14,'Dropdown menus'!$A$1:$A$6,0),$AY$6)</f>
        <v>#N/A</v>
      </c>
      <c r="BA14" s="19" t="str">
        <f>IF($N14="","",VLOOKUP($N14,'Reference - Logistics Distance'!$C:$O,BA$4,FALSE))</f>
        <v/>
      </c>
      <c r="BB14" s="19" t="str">
        <f>IF($N14="","",VLOOKUP($N14,'Reference - Logistics Distance'!$C:$O,BB$4,FALSE))</f>
        <v/>
      </c>
      <c r="BC14" s="19" t="str">
        <f>IF($N14="","",VLOOKUP($N14,'Reference - Logistics Distance'!$C:$O,BC$4,FALSE))</f>
        <v/>
      </c>
      <c r="BD14" s="19" t="str">
        <f>IF($N14="","",VLOOKUP($N14,'Reference - Logistics Distance'!$C:$O,BD$4,FALSE))</f>
        <v/>
      </c>
      <c r="BE14" s="19" t="str">
        <f>IF($N14="","",VLOOKUP($N14,'Reference - Logistics Distance'!$C:$O,BE$4,FALSE))</f>
        <v/>
      </c>
      <c r="BF14" s="19" t="str">
        <f>IF($N14="","",VLOOKUP($N14,'Reference - Logistics Distance'!$C:$O,BF$4,FALSE))</f>
        <v/>
      </c>
      <c r="BG14" s="19" t="str">
        <f>IF($N14="","",VLOOKUP($N14,'Reference - Logistics Distance'!$C:$O,BG$4,FALSE))</f>
        <v/>
      </c>
      <c r="BH14" s="19" t="str">
        <f>IF($N14="","",VLOOKUP($N14,'Reference - Logistics Distance'!$C:$O,BH$4,FALSE))</f>
        <v/>
      </c>
      <c r="BI14" s="19" t="str">
        <f>IF($N14="","",VLOOKUP($N14,'Reference - Logistics Distance'!$C:$O,BI$4,FALSE))</f>
        <v/>
      </c>
      <c r="BJ14" s="19"/>
      <c r="BK14" s="19" t="str">
        <f>IF($N14="","",VLOOKUP($N14,'Reference - Logistics Distance'!$C:$O,BK$4,FALSE))</f>
        <v/>
      </c>
      <c r="BL14" s="19"/>
      <c r="BM14" s="19" t="str">
        <f>IF($N14="","",VLOOKUP($N14,'Reference - Logistics Distance'!$C:$O,BM$4,FALSE))</f>
        <v/>
      </c>
      <c r="BO14" s="19" t="str">
        <f t="shared" si="14"/>
        <v/>
      </c>
      <c r="BP14" s="19" t="str">
        <f t="shared" si="15"/>
        <v/>
      </c>
      <c r="BQ14" s="19" t="str">
        <f t="shared" si="16"/>
        <v/>
      </c>
      <c r="BR14" s="19" t="str">
        <f t="shared" si="17"/>
        <v/>
      </c>
      <c r="BS14" s="19" t="str">
        <f t="shared" si="18"/>
        <v/>
      </c>
      <c r="BT14" s="19" t="str">
        <f t="shared" si="19"/>
        <v/>
      </c>
      <c r="BU14" s="19" t="str">
        <f t="shared" si="20"/>
        <v/>
      </c>
      <c r="BV14" s="19" t="str">
        <f t="shared" si="21"/>
        <v/>
      </c>
      <c r="BW14" s="19"/>
      <c r="BX14" s="19" t="str">
        <f t="shared" si="22"/>
        <v/>
      </c>
      <c r="BY14" s="188"/>
      <c r="BZ14" s="19" t="str">
        <f t="shared" si="23"/>
        <v/>
      </c>
      <c r="CA14" s="19" t="str">
        <f t="shared" si="24"/>
        <v/>
      </c>
      <c r="CC14" s="201" t="str">
        <f t="shared" si="25"/>
        <v/>
      </c>
    </row>
    <row r="15" spans="1:84">
      <c r="D15" s="34"/>
      <c r="E15" s="146"/>
      <c r="F15" s="146"/>
      <c r="G15" s="151"/>
      <c r="L15" s="34"/>
      <c r="M15" s="146"/>
      <c r="N15" s="146"/>
      <c r="O15" s="151"/>
      <c r="R15" s="16" t="e">
        <f>INDEX('Dropdown menus'!$A$1:$D$6,MATCH($E15,'Dropdown menus'!$A$1:$A$6,0),$R$6)</f>
        <v>#N/A</v>
      </c>
      <c r="T15" s="19" t="str">
        <f>IF($F15="","",VLOOKUP($F15,'Reference Data - Transport fuel'!$C:$O,T$4,FALSE))</f>
        <v/>
      </c>
      <c r="U15" s="19" t="str">
        <f>IF($F15="","",VLOOKUP($F15,'Reference Data - Transport fuel'!$C:$O,U$4,FALSE))</f>
        <v/>
      </c>
      <c r="V15" s="19" t="str">
        <f>IF($F15="","",VLOOKUP($F15,'Reference Data - Transport fuel'!$C:$O,V$4,FALSE))</f>
        <v/>
      </c>
      <c r="W15" s="19" t="str">
        <f>IF($F15="","",VLOOKUP($F15,'Reference Data - Transport fuel'!$C:$O,W$4,FALSE))</f>
        <v/>
      </c>
      <c r="X15" s="19" t="str">
        <f>IF($F15="","",VLOOKUP($F15,'Reference Data - Transport fuel'!$C:$O,X$4,FALSE))</f>
        <v/>
      </c>
      <c r="Y15" s="19" t="str">
        <f>IF($F15="","",VLOOKUP($F15,'Reference Data - Transport fuel'!$C:$O,Y$4,FALSE))</f>
        <v/>
      </c>
      <c r="Z15" s="19" t="str">
        <f>IF($F15="","",VLOOKUP($F15,'Reference Data - Transport fuel'!$C:$O,Z$4,FALSE))</f>
        <v/>
      </c>
      <c r="AA15" s="19" t="str">
        <f>IF($F15="","",VLOOKUP($F15,'Reference Data - Transport fuel'!$C:$O,AA$4,FALSE))</f>
        <v/>
      </c>
      <c r="AB15" s="19" t="str">
        <f>IF($F15="","",VLOOKUP($F15,'Reference Data - Transport fuel'!$C:$O,AB$4,FALSE))</f>
        <v/>
      </c>
      <c r="AC15" s="19"/>
      <c r="AD15" s="19" t="str">
        <f>IF($F15="","",VLOOKUP($F15,'Reference Data - Transport fuel'!$C:$O,AD$4,FALSE))</f>
        <v/>
      </c>
      <c r="AE15" s="19"/>
      <c r="AF15" s="19" t="str">
        <f>IF($F15="","",VLOOKUP($F15,'Reference Data - Transport fuel'!$C:$O,AF$4,FALSE))</f>
        <v/>
      </c>
      <c r="AH15" s="19" t="str">
        <f t="shared" si="2"/>
        <v/>
      </c>
      <c r="AI15" s="19" t="str">
        <f t="shared" si="3"/>
        <v/>
      </c>
      <c r="AJ15" s="19" t="str">
        <f t="shared" si="4"/>
        <v/>
      </c>
      <c r="AK15" s="19" t="str">
        <f t="shared" si="5"/>
        <v/>
      </c>
      <c r="AL15" s="19" t="str">
        <f t="shared" si="6"/>
        <v/>
      </c>
      <c r="AM15" s="19" t="str">
        <f t="shared" si="7"/>
        <v/>
      </c>
      <c r="AN15" s="19" t="str">
        <f t="shared" si="8"/>
        <v/>
      </c>
      <c r="AO15" s="19" t="str">
        <f t="shared" si="9"/>
        <v/>
      </c>
      <c r="AP15" s="19"/>
      <c r="AQ15" s="19" t="str">
        <f t="shared" si="10"/>
        <v/>
      </c>
      <c r="AR15" s="188"/>
      <c r="AS15" s="19" t="str">
        <f t="shared" si="11"/>
        <v/>
      </c>
      <c r="AT15" s="19" t="str">
        <f t="shared" si="12"/>
        <v/>
      </c>
      <c r="AV15" s="201" t="str">
        <f t="shared" si="13"/>
        <v/>
      </c>
      <c r="AY15" s="16" t="e">
        <f>INDEX('Dropdown menus'!$A$1:$D$6,MATCH($M15,'Dropdown menus'!$A$1:$A$6,0),$AY$6)</f>
        <v>#N/A</v>
      </c>
      <c r="BA15" s="19" t="str">
        <f>IF($N15="","",VLOOKUP($N15,'Reference - Logistics Distance'!$C:$O,BA$4,FALSE))</f>
        <v/>
      </c>
      <c r="BB15" s="19" t="str">
        <f>IF($N15="","",VLOOKUP($N15,'Reference - Logistics Distance'!$C:$O,BB$4,FALSE))</f>
        <v/>
      </c>
      <c r="BC15" s="19" t="str">
        <f>IF($N15="","",VLOOKUP($N15,'Reference - Logistics Distance'!$C:$O,BC$4,FALSE))</f>
        <v/>
      </c>
      <c r="BD15" s="19" t="str">
        <f>IF($N15="","",VLOOKUP($N15,'Reference - Logistics Distance'!$C:$O,BD$4,FALSE))</f>
        <v/>
      </c>
      <c r="BE15" s="19" t="str">
        <f>IF($N15="","",VLOOKUP($N15,'Reference - Logistics Distance'!$C:$O,BE$4,FALSE))</f>
        <v/>
      </c>
      <c r="BF15" s="19" t="str">
        <f>IF($N15="","",VLOOKUP($N15,'Reference - Logistics Distance'!$C:$O,BF$4,FALSE))</f>
        <v/>
      </c>
      <c r="BG15" s="19" t="str">
        <f>IF($N15="","",VLOOKUP($N15,'Reference - Logistics Distance'!$C:$O,BG$4,FALSE))</f>
        <v/>
      </c>
      <c r="BH15" s="19" t="str">
        <f>IF($N15="","",VLOOKUP($N15,'Reference - Logistics Distance'!$C:$O,BH$4,FALSE))</f>
        <v/>
      </c>
      <c r="BI15" s="19" t="str">
        <f>IF($N15="","",VLOOKUP($N15,'Reference - Logistics Distance'!$C:$O,BI$4,FALSE))</f>
        <v/>
      </c>
      <c r="BJ15" s="19"/>
      <c r="BK15" s="19" t="str">
        <f>IF($N15="","",VLOOKUP($N15,'Reference - Logistics Distance'!$C:$O,BK$4,FALSE))</f>
        <v/>
      </c>
      <c r="BL15" s="19"/>
      <c r="BM15" s="19" t="str">
        <f>IF($N15="","",VLOOKUP($N15,'Reference - Logistics Distance'!$C:$O,BM$4,FALSE))</f>
        <v/>
      </c>
      <c r="BO15" s="19" t="str">
        <f t="shared" si="14"/>
        <v/>
      </c>
      <c r="BP15" s="19" t="str">
        <f t="shared" si="15"/>
        <v/>
      </c>
      <c r="BQ15" s="19" t="str">
        <f t="shared" si="16"/>
        <v/>
      </c>
      <c r="BR15" s="19" t="str">
        <f t="shared" si="17"/>
        <v/>
      </c>
      <c r="BS15" s="19" t="str">
        <f t="shared" si="18"/>
        <v/>
      </c>
      <c r="BT15" s="19" t="str">
        <f t="shared" si="19"/>
        <v/>
      </c>
      <c r="BU15" s="19" t="str">
        <f t="shared" si="20"/>
        <v/>
      </c>
      <c r="BV15" s="19" t="str">
        <f t="shared" si="21"/>
        <v/>
      </c>
      <c r="BW15" s="19"/>
      <c r="BX15" s="19" t="str">
        <f t="shared" si="22"/>
        <v/>
      </c>
      <c r="BY15" s="188"/>
      <c r="BZ15" s="19" t="str">
        <f t="shared" si="23"/>
        <v/>
      </c>
      <c r="CA15" s="19" t="str">
        <f t="shared" si="24"/>
        <v/>
      </c>
      <c r="CC15" s="201" t="str">
        <f t="shared" si="25"/>
        <v/>
      </c>
    </row>
    <row r="16" spans="1:84">
      <c r="D16" s="34"/>
      <c r="E16" s="146"/>
      <c r="F16" s="146"/>
      <c r="G16" s="151"/>
      <c r="L16" s="34"/>
      <c r="M16" s="146"/>
      <c r="N16" s="146"/>
      <c r="O16" s="151"/>
      <c r="R16" s="16" t="e">
        <f>INDEX('Dropdown menus'!$A$1:$D$6,MATCH($E16,'Dropdown menus'!$A$1:$A$6,0),$R$6)</f>
        <v>#N/A</v>
      </c>
      <c r="T16" s="19" t="str">
        <f>IF($F16="","",VLOOKUP($F16,'Reference Data - Transport fuel'!$C:$O,T$4,FALSE))</f>
        <v/>
      </c>
      <c r="U16" s="19" t="str">
        <f>IF($F16="","",VLOOKUP($F16,'Reference Data - Transport fuel'!$C:$O,U$4,FALSE))</f>
        <v/>
      </c>
      <c r="V16" s="19" t="str">
        <f>IF($F16="","",VLOOKUP($F16,'Reference Data - Transport fuel'!$C:$O,V$4,FALSE))</f>
        <v/>
      </c>
      <c r="W16" s="19" t="str">
        <f>IF($F16="","",VLOOKUP($F16,'Reference Data - Transport fuel'!$C:$O,W$4,FALSE))</f>
        <v/>
      </c>
      <c r="X16" s="19" t="str">
        <f>IF($F16="","",VLOOKUP($F16,'Reference Data - Transport fuel'!$C:$O,X$4,FALSE))</f>
        <v/>
      </c>
      <c r="Y16" s="19" t="str">
        <f>IF($F16="","",VLOOKUP($F16,'Reference Data - Transport fuel'!$C:$O,Y$4,FALSE))</f>
        <v/>
      </c>
      <c r="Z16" s="19" t="str">
        <f>IF($F16="","",VLOOKUP($F16,'Reference Data - Transport fuel'!$C:$O,Z$4,FALSE))</f>
        <v/>
      </c>
      <c r="AA16" s="19" t="str">
        <f>IF($F16="","",VLOOKUP($F16,'Reference Data - Transport fuel'!$C:$O,AA$4,FALSE))</f>
        <v/>
      </c>
      <c r="AB16" s="19" t="str">
        <f>IF($F16="","",VLOOKUP($F16,'Reference Data - Transport fuel'!$C:$O,AB$4,FALSE))</f>
        <v/>
      </c>
      <c r="AC16" s="19"/>
      <c r="AD16" s="19" t="str">
        <f>IF($F16="","",VLOOKUP($F16,'Reference Data - Transport fuel'!$C:$O,AD$4,FALSE))</f>
        <v/>
      </c>
      <c r="AE16" s="19"/>
      <c r="AF16" s="19" t="str">
        <f>IF($F16="","",VLOOKUP($F16,'Reference Data - Transport fuel'!$C:$O,AF$4,FALSE))</f>
        <v/>
      </c>
      <c r="AH16" s="19" t="str">
        <f t="shared" si="2"/>
        <v/>
      </c>
      <c r="AI16" s="19" t="str">
        <f t="shared" si="3"/>
        <v/>
      </c>
      <c r="AJ16" s="19" t="str">
        <f t="shared" si="4"/>
        <v/>
      </c>
      <c r="AK16" s="19" t="str">
        <f t="shared" si="5"/>
        <v/>
      </c>
      <c r="AL16" s="19" t="str">
        <f t="shared" si="6"/>
        <v/>
      </c>
      <c r="AM16" s="19" t="str">
        <f t="shared" si="7"/>
        <v/>
      </c>
      <c r="AN16" s="19" t="str">
        <f t="shared" si="8"/>
        <v/>
      </c>
      <c r="AO16" s="19" t="str">
        <f t="shared" si="9"/>
        <v/>
      </c>
      <c r="AP16" s="19"/>
      <c r="AQ16" s="19" t="str">
        <f t="shared" si="10"/>
        <v/>
      </c>
      <c r="AR16" s="188"/>
      <c r="AS16" s="19" t="str">
        <f t="shared" si="11"/>
        <v/>
      </c>
      <c r="AT16" s="19" t="str">
        <f t="shared" si="12"/>
        <v/>
      </c>
      <c r="AV16" s="201" t="str">
        <f t="shared" si="13"/>
        <v/>
      </c>
      <c r="AY16" s="16" t="e">
        <f>INDEX('Dropdown menus'!$A$1:$D$6,MATCH($M16,'Dropdown menus'!$A$1:$A$6,0),$AY$6)</f>
        <v>#N/A</v>
      </c>
      <c r="BA16" s="19" t="str">
        <f>IF($N16="","",VLOOKUP($N16,'Reference - Logistics Distance'!$C:$O,BA$4,FALSE))</f>
        <v/>
      </c>
      <c r="BB16" s="19" t="str">
        <f>IF($N16="","",VLOOKUP($N16,'Reference - Logistics Distance'!$C:$O,BB$4,FALSE))</f>
        <v/>
      </c>
      <c r="BC16" s="19" t="str">
        <f>IF($N16="","",VLOOKUP($N16,'Reference - Logistics Distance'!$C:$O,BC$4,FALSE))</f>
        <v/>
      </c>
      <c r="BD16" s="19" t="str">
        <f>IF($N16="","",VLOOKUP($N16,'Reference - Logistics Distance'!$C:$O,BD$4,FALSE))</f>
        <v/>
      </c>
      <c r="BE16" s="19" t="str">
        <f>IF($N16="","",VLOOKUP($N16,'Reference - Logistics Distance'!$C:$O,BE$4,FALSE))</f>
        <v/>
      </c>
      <c r="BF16" s="19" t="str">
        <f>IF($N16="","",VLOOKUP($N16,'Reference - Logistics Distance'!$C:$O,BF$4,FALSE))</f>
        <v/>
      </c>
      <c r="BG16" s="19" t="str">
        <f>IF($N16="","",VLOOKUP($N16,'Reference - Logistics Distance'!$C:$O,BG$4,FALSE))</f>
        <v/>
      </c>
      <c r="BH16" s="19" t="str">
        <f>IF($N16="","",VLOOKUP($N16,'Reference - Logistics Distance'!$C:$O,BH$4,FALSE))</f>
        <v/>
      </c>
      <c r="BI16" s="19" t="str">
        <f>IF($N16="","",VLOOKUP($N16,'Reference - Logistics Distance'!$C:$O,BI$4,FALSE))</f>
        <v/>
      </c>
      <c r="BJ16" s="19"/>
      <c r="BK16" s="19" t="str">
        <f>IF($N16="","",VLOOKUP($N16,'Reference - Logistics Distance'!$C:$O,BK$4,FALSE))</f>
        <v/>
      </c>
      <c r="BL16" s="19"/>
      <c r="BM16" s="19" t="str">
        <f>IF($N16="","",VLOOKUP($N16,'Reference - Logistics Distance'!$C:$O,BM$4,FALSE))</f>
        <v/>
      </c>
      <c r="BO16" s="19" t="str">
        <f t="shared" si="14"/>
        <v/>
      </c>
      <c r="BP16" s="19" t="str">
        <f t="shared" si="15"/>
        <v/>
      </c>
      <c r="BQ16" s="19" t="str">
        <f t="shared" si="16"/>
        <v/>
      </c>
      <c r="BR16" s="19" t="str">
        <f t="shared" si="17"/>
        <v/>
      </c>
      <c r="BS16" s="19" t="str">
        <f t="shared" si="18"/>
        <v/>
      </c>
      <c r="BT16" s="19" t="str">
        <f t="shared" si="19"/>
        <v/>
      </c>
      <c r="BU16" s="19" t="str">
        <f t="shared" si="20"/>
        <v/>
      </c>
      <c r="BV16" s="19" t="str">
        <f t="shared" si="21"/>
        <v/>
      </c>
      <c r="BW16" s="19"/>
      <c r="BX16" s="19" t="str">
        <f t="shared" si="22"/>
        <v/>
      </c>
      <c r="BY16" s="188"/>
      <c r="BZ16" s="19" t="str">
        <f t="shared" si="23"/>
        <v/>
      </c>
      <c r="CA16" s="19" t="str">
        <f t="shared" si="24"/>
        <v/>
      </c>
      <c r="CC16" s="201" t="str">
        <f t="shared" si="25"/>
        <v/>
      </c>
    </row>
    <row r="17" spans="4:81">
      <c r="D17" s="34"/>
      <c r="E17" s="146"/>
      <c r="F17" s="146"/>
      <c r="G17" s="151"/>
      <c r="L17" s="34"/>
      <c r="M17" s="146"/>
      <c r="N17" s="146"/>
      <c r="O17" s="151"/>
      <c r="R17" s="16" t="e">
        <f>INDEX('Dropdown menus'!$A$1:$D$6,MATCH($E17,'Dropdown menus'!$A$1:$A$6,0),$R$6)</f>
        <v>#N/A</v>
      </c>
      <c r="T17" s="19" t="str">
        <f>IF($F17="","",VLOOKUP($F17,'Reference Data - Transport fuel'!$C:$O,T$4,FALSE))</f>
        <v/>
      </c>
      <c r="U17" s="19" t="str">
        <f>IF($F17="","",VLOOKUP($F17,'Reference Data - Transport fuel'!$C:$O,U$4,FALSE))</f>
        <v/>
      </c>
      <c r="V17" s="19" t="str">
        <f>IF($F17="","",VLOOKUP($F17,'Reference Data - Transport fuel'!$C:$O,V$4,FALSE))</f>
        <v/>
      </c>
      <c r="W17" s="19" t="str">
        <f>IF($F17="","",VLOOKUP($F17,'Reference Data - Transport fuel'!$C:$O,W$4,FALSE))</f>
        <v/>
      </c>
      <c r="X17" s="19" t="str">
        <f>IF($F17="","",VLOOKUP($F17,'Reference Data - Transport fuel'!$C:$O,X$4,FALSE))</f>
        <v/>
      </c>
      <c r="Y17" s="19" t="str">
        <f>IF($F17="","",VLOOKUP($F17,'Reference Data - Transport fuel'!$C:$O,Y$4,FALSE))</f>
        <v/>
      </c>
      <c r="Z17" s="19" t="str">
        <f>IF($F17="","",VLOOKUP($F17,'Reference Data - Transport fuel'!$C:$O,Z$4,FALSE))</f>
        <v/>
      </c>
      <c r="AA17" s="19" t="str">
        <f>IF($F17="","",VLOOKUP($F17,'Reference Data - Transport fuel'!$C:$O,AA$4,FALSE))</f>
        <v/>
      </c>
      <c r="AB17" s="19" t="str">
        <f>IF($F17="","",VLOOKUP($F17,'Reference Data - Transport fuel'!$C:$O,AB$4,FALSE))</f>
        <v/>
      </c>
      <c r="AC17" s="19"/>
      <c r="AD17" s="19" t="str">
        <f>IF($F17="","",VLOOKUP($F17,'Reference Data - Transport fuel'!$C:$O,AD$4,FALSE))</f>
        <v/>
      </c>
      <c r="AE17" s="19"/>
      <c r="AF17" s="19" t="str">
        <f>IF($F17="","",VLOOKUP($F17,'Reference Data - Transport fuel'!$C:$O,AF$4,FALSE))</f>
        <v/>
      </c>
      <c r="AH17" s="19" t="str">
        <f t="shared" si="2"/>
        <v/>
      </c>
      <c r="AI17" s="19" t="str">
        <f t="shared" si="3"/>
        <v/>
      </c>
      <c r="AJ17" s="19" t="str">
        <f t="shared" si="4"/>
        <v/>
      </c>
      <c r="AK17" s="19" t="str">
        <f t="shared" si="5"/>
        <v/>
      </c>
      <c r="AL17" s="19" t="str">
        <f t="shared" si="6"/>
        <v/>
      </c>
      <c r="AM17" s="19" t="str">
        <f t="shared" si="7"/>
        <v/>
      </c>
      <c r="AN17" s="19" t="str">
        <f t="shared" si="8"/>
        <v/>
      </c>
      <c r="AO17" s="19" t="str">
        <f t="shared" si="9"/>
        <v/>
      </c>
      <c r="AP17" s="19"/>
      <c r="AQ17" s="19" t="str">
        <f t="shared" si="10"/>
        <v/>
      </c>
      <c r="AR17" s="188"/>
      <c r="AS17" s="19" t="str">
        <f t="shared" si="11"/>
        <v/>
      </c>
      <c r="AT17" s="19" t="str">
        <f t="shared" si="12"/>
        <v/>
      </c>
      <c r="AV17" s="201" t="str">
        <f t="shared" si="13"/>
        <v/>
      </c>
      <c r="AY17" s="16" t="e">
        <f>INDEX('Dropdown menus'!$A$1:$D$6,MATCH($M17,'Dropdown menus'!$A$1:$A$6,0),$AY$6)</f>
        <v>#N/A</v>
      </c>
      <c r="BA17" s="19" t="str">
        <f>IF($N17="","",VLOOKUP($N17,'Reference - Logistics Distance'!$C:$O,BA$4,FALSE))</f>
        <v/>
      </c>
      <c r="BB17" s="19" t="str">
        <f>IF($N17="","",VLOOKUP($N17,'Reference - Logistics Distance'!$C:$O,BB$4,FALSE))</f>
        <v/>
      </c>
      <c r="BC17" s="19" t="str">
        <f>IF($N17="","",VLOOKUP($N17,'Reference - Logistics Distance'!$C:$O,BC$4,FALSE))</f>
        <v/>
      </c>
      <c r="BD17" s="19" t="str">
        <f>IF($N17="","",VLOOKUP($N17,'Reference - Logistics Distance'!$C:$O,BD$4,FALSE))</f>
        <v/>
      </c>
      <c r="BE17" s="19" t="str">
        <f>IF($N17="","",VLOOKUP($N17,'Reference - Logistics Distance'!$C:$O,BE$4,FALSE))</f>
        <v/>
      </c>
      <c r="BF17" s="19" t="str">
        <f>IF($N17="","",VLOOKUP($N17,'Reference - Logistics Distance'!$C:$O,BF$4,FALSE))</f>
        <v/>
      </c>
      <c r="BG17" s="19" t="str">
        <f>IF($N17="","",VLOOKUP($N17,'Reference - Logistics Distance'!$C:$O,BG$4,FALSE))</f>
        <v/>
      </c>
      <c r="BH17" s="19" t="str">
        <f>IF($N17="","",VLOOKUP($N17,'Reference - Logistics Distance'!$C:$O,BH$4,FALSE))</f>
        <v/>
      </c>
      <c r="BI17" s="19" t="str">
        <f>IF($N17="","",VLOOKUP($N17,'Reference - Logistics Distance'!$C:$O,BI$4,FALSE))</f>
        <v/>
      </c>
      <c r="BJ17" s="19"/>
      <c r="BK17" s="19" t="str">
        <f>IF($N17="","",VLOOKUP($N17,'Reference - Logistics Distance'!$C:$O,BK$4,FALSE))</f>
        <v/>
      </c>
      <c r="BL17" s="19"/>
      <c r="BM17" s="19" t="str">
        <f>IF($N17="","",VLOOKUP($N17,'Reference - Logistics Distance'!$C:$O,BM$4,FALSE))</f>
        <v/>
      </c>
      <c r="BO17" s="19" t="str">
        <f t="shared" si="14"/>
        <v/>
      </c>
      <c r="BP17" s="19" t="str">
        <f t="shared" si="15"/>
        <v/>
      </c>
      <c r="BQ17" s="19" t="str">
        <f t="shared" si="16"/>
        <v/>
      </c>
      <c r="BR17" s="19" t="str">
        <f t="shared" si="17"/>
        <v/>
      </c>
      <c r="BS17" s="19" t="str">
        <f t="shared" si="18"/>
        <v/>
      </c>
      <c r="BT17" s="19" t="str">
        <f t="shared" si="19"/>
        <v/>
      </c>
      <c r="BU17" s="19" t="str">
        <f t="shared" si="20"/>
        <v/>
      </c>
      <c r="BV17" s="19" t="str">
        <f t="shared" si="21"/>
        <v/>
      </c>
      <c r="BW17" s="19"/>
      <c r="BX17" s="19" t="str">
        <f t="shared" si="22"/>
        <v/>
      </c>
      <c r="BY17" s="188"/>
      <c r="BZ17" s="19" t="str">
        <f t="shared" si="23"/>
        <v/>
      </c>
      <c r="CA17" s="19" t="str">
        <f t="shared" si="24"/>
        <v/>
      </c>
      <c r="CC17" s="201" t="str">
        <f t="shared" si="25"/>
        <v/>
      </c>
    </row>
    <row r="18" spans="4:81">
      <c r="D18" s="34"/>
      <c r="E18" s="146"/>
      <c r="F18" s="146"/>
      <c r="G18" s="151"/>
      <c r="L18" s="34"/>
      <c r="M18" s="146"/>
      <c r="N18" s="146"/>
      <c r="O18" s="151"/>
      <c r="R18" s="16" t="e">
        <f>INDEX('Dropdown menus'!$A$1:$D$6,MATCH($E18,'Dropdown menus'!$A$1:$A$6,0),$R$6)</f>
        <v>#N/A</v>
      </c>
      <c r="T18" s="19" t="str">
        <f>IF($F18="","",VLOOKUP($F18,'Reference Data - Transport fuel'!$C:$O,T$4,FALSE))</f>
        <v/>
      </c>
      <c r="U18" s="19" t="str">
        <f>IF($F18="","",VLOOKUP($F18,'Reference Data - Transport fuel'!$C:$O,U$4,FALSE))</f>
        <v/>
      </c>
      <c r="V18" s="19" t="str">
        <f>IF($F18="","",VLOOKUP($F18,'Reference Data - Transport fuel'!$C:$O,V$4,FALSE))</f>
        <v/>
      </c>
      <c r="W18" s="19" t="str">
        <f>IF($F18="","",VLOOKUP($F18,'Reference Data - Transport fuel'!$C:$O,W$4,FALSE))</f>
        <v/>
      </c>
      <c r="X18" s="19" t="str">
        <f>IF($F18="","",VLOOKUP($F18,'Reference Data - Transport fuel'!$C:$O,X$4,FALSE))</f>
        <v/>
      </c>
      <c r="Y18" s="19" t="str">
        <f>IF($F18="","",VLOOKUP($F18,'Reference Data - Transport fuel'!$C:$O,Y$4,FALSE))</f>
        <v/>
      </c>
      <c r="Z18" s="19" t="str">
        <f>IF($F18="","",VLOOKUP($F18,'Reference Data - Transport fuel'!$C:$O,Z$4,FALSE))</f>
        <v/>
      </c>
      <c r="AA18" s="19" t="str">
        <f>IF($F18="","",VLOOKUP($F18,'Reference Data - Transport fuel'!$C:$O,AA$4,FALSE))</f>
        <v/>
      </c>
      <c r="AB18" s="19" t="str">
        <f>IF($F18="","",VLOOKUP($F18,'Reference Data - Transport fuel'!$C:$O,AB$4,FALSE))</f>
        <v/>
      </c>
      <c r="AC18" s="19"/>
      <c r="AD18" s="19" t="str">
        <f>IF($F18="","",VLOOKUP($F18,'Reference Data - Transport fuel'!$C:$O,AD$4,FALSE))</f>
        <v/>
      </c>
      <c r="AE18" s="19"/>
      <c r="AF18" s="19" t="str">
        <f>IF($F18="","",VLOOKUP($F18,'Reference Data - Transport fuel'!$C:$O,AF$4,FALSE))</f>
        <v/>
      </c>
      <c r="AH18" s="19" t="str">
        <f t="shared" si="2"/>
        <v/>
      </c>
      <c r="AI18" s="19" t="str">
        <f t="shared" si="3"/>
        <v/>
      </c>
      <c r="AJ18" s="19" t="str">
        <f t="shared" si="4"/>
        <v/>
      </c>
      <c r="AK18" s="19" t="str">
        <f t="shared" si="5"/>
        <v/>
      </c>
      <c r="AL18" s="19" t="str">
        <f t="shared" si="6"/>
        <v/>
      </c>
      <c r="AM18" s="19" t="str">
        <f t="shared" si="7"/>
        <v/>
      </c>
      <c r="AN18" s="19" t="str">
        <f t="shared" si="8"/>
        <v/>
      </c>
      <c r="AO18" s="19" t="str">
        <f t="shared" si="9"/>
        <v/>
      </c>
      <c r="AP18" s="19"/>
      <c r="AQ18" s="19" t="str">
        <f t="shared" si="10"/>
        <v/>
      </c>
      <c r="AR18" s="188"/>
      <c r="AS18" s="19" t="str">
        <f t="shared" si="11"/>
        <v/>
      </c>
      <c r="AT18" s="19" t="str">
        <f t="shared" si="12"/>
        <v/>
      </c>
      <c r="AV18" s="201" t="str">
        <f t="shared" si="13"/>
        <v/>
      </c>
      <c r="AY18" s="16" t="e">
        <f>INDEX('Dropdown menus'!$A$1:$D$6,MATCH($M18,'Dropdown menus'!$A$1:$A$6,0),$AY$6)</f>
        <v>#N/A</v>
      </c>
      <c r="BA18" s="19" t="str">
        <f>IF($N18="","",VLOOKUP($N18,'Reference - Logistics Distance'!$C:$O,BA$4,FALSE))</f>
        <v/>
      </c>
      <c r="BB18" s="19" t="str">
        <f>IF($N18="","",VLOOKUP($N18,'Reference - Logistics Distance'!$C:$O,BB$4,FALSE))</f>
        <v/>
      </c>
      <c r="BC18" s="19" t="str">
        <f>IF($N18="","",VLOOKUP($N18,'Reference - Logistics Distance'!$C:$O,BC$4,FALSE))</f>
        <v/>
      </c>
      <c r="BD18" s="19" t="str">
        <f>IF($N18="","",VLOOKUP($N18,'Reference - Logistics Distance'!$C:$O,BD$4,FALSE))</f>
        <v/>
      </c>
      <c r="BE18" s="19" t="str">
        <f>IF($N18="","",VLOOKUP($N18,'Reference - Logistics Distance'!$C:$O,BE$4,FALSE))</f>
        <v/>
      </c>
      <c r="BF18" s="19" t="str">
        <f>IF($N18="","",VLOOKUP($N18,'Reference - Logistics Distance'!$C:$O,BF$4,FALSE))</f>
        <v/>
      </c>
      <c r="BG18" s="19" t="str">
        <f>IF($N18="","",VLOOKUP($N18,'Reference - Logistics Distance'!$C:$O,BG$4,FALSE))</f>
        <v/>
      </c>
      <c r="BH18" s="19" t="str">
        <f>IF($N18="","",VLOOKUP($N18,'Reference - Logistics Distance'!$C:$O,BH$4,FALSE))</f>
        <v/>
      </c>
      <c r="BI18" s="19" t="str">
        <f>IF($N18="","",VLOOKUP($N18,'Reference - Logistics Distance'!$C:$O,BI$4,FALSE))</f>
        <v/>
      </c>
      <c r="BJ18" s="19"/>
      <c r="BK18" s="19" t="str">
        <f>IF($N18="","",VLOOKUP($N18,'Reference - Logistics Distance'!$C:$O,BK$4,FALSE))</f>
        <v/>
      </c>
      <c r="BL18" s="19"/>
      <c r="BM18" s="19" t="str">
        <f>IF($N18="","",VLOOKUP($N18,'Reference - Logistics Distance'!$C:$O,BM$4,FALSE))</f>
        <v/>
      </c>
      <c r="BO18" s="19" t="str">
        <f t="shared" si="14"/>
        <v/>
      </c>
      <c r="BP18" s="19" t="str">
        <f t="shared" si="15"/>
        <v/>
      </c>
      <c r="BQ18" s="19" t="str">
        <f t="shared" si="16"/>
        <v/>
      </c>
      <c r="BR18" s="19" t="str">
        <f t="shared" si="17"/>
        <v/>
      </c>
      <c r="BS18" s="19" t="str">
        <f t="shared" si="18"/>
        <v/>
      </c>
      <c r="BT18" s="19" t="str">
        <f t="shared" si="19"/>
        <v/>
      </c>
      <c r="BU18" s="19" t="str">
        <f t="shared" si="20"/>
        <v/>
      </c>
      <c r="BV18" s="19" t="str">
        <f t="shared" si="21"/>
        <v/>
      </c>
      <c r="BW18" s="19"/>
      <c r="BX18" s="19" t="str">
        <f t="shared" si="22"/>
        <v/>
      </c>
      <c r="BY18" s="188"/>
      <c r="BZ18" s="19" t="str">
        <f t="shared" si="23"/>
        <v/>
      </c>
      <c r="CA18" s="19" t="str">
        <f t="shared" si="24"/>
        <v/>
      </c>
      <c r="CC18" s="201" t="str">
        <f t="shared" si="25"/>
        <v/>
      </c>
    </row>
    <row r="19" spans="4:81">
      <c r="D19" s="34"/>
      <c r="E19" s="146"/>
      <c r="F19" s="146"/>
      <c r="G19" s="151"/>
      <c r="L19" s="34"/>
      <c r="M19" s="146"/>
      <c r="N19" s="146"/>
      <c r="O19" s="151"/>
      <c r="R19" s="16" t="e">
        <f>INDEX('Dropdown menus'!$A$1:$D$6,MATCH($E19,'Dropdown menus'!$A$1:$A$6,0),$R$6)</f>
        <v>#N/A</v>
      </c>
      <c r="T19" s="19" t="str">
        <f>IF($F19="","",VLOOKUP($F19,'Reference Data - Transport fuel'!$C:$O,T$4,FALSE))</f>
        <v/>
      </c>
      <c r="U19" s="19" t="str">
        <f>IF($F19="","",VLOOKUP($F19,'Reference Data - Transport fuel'!$C:$O,U$4,FALSE))</f>
        <v/>
      </c>
      <c r="V19" s="19" t="str">
        <f>IF($F19="","",VLOOKUP($F19,'Reference Data - Transport fuel'!$C:$O,V$4,FALSE))</f>
        <v/>
      </c>
      <c r="W19" s="19" t="str">
        <f>IF($F19="","",VLOOKUP($F19,'Reference Data - Transport fuel'!$C:$O,W$4,FALSE))</f>
        <v/>
      </c>
      <c r="X19" s="19" t="str">
        <f>IF($F19="","",VLOOKUP($F19,'Reference Data - Transport fuel'!$C:$O,X$4,FALSE))</f>
        <v/>
      </c>
      <c r="Y19" s="19" t="str">
        <f>IF($F19="","",VLOOKUP($F19,'Reference Data - Transport fuel'!$C:$O,Y$4,FALSE))</f>
        <v/>
      </c>
      <c r="Z19" s="19" t="str">
        <f>IF($F19="","",VLOOKUP($F19,'Reference Data - Transport fuel'!$C:$O,Z$4,FALSE))</f>
        <v/>
      </c>
      <c r="AA19" s="19" t="str">
        <f>IF($F19="","",VLOOKUP($F19,'Reference Data - Transport fuel'!$C:$O,AA$4,FALSE))</f>
        <v/>
      </c>
      <c r="AB19" s="19" t="str">
        <f>IF($F19="","",VLOOKUP($F19,'Reference Data - Transport fuel'!$C:$O,AB$4,FALSE))</f>
        <v/>
      </c>
      <c r="AC19" s="19"/>
      <c r="AD19" s="19" t="str">
        <f>IF($F19="","",VLOOKUP($F19,'Reference Data - Transport fuel'!$C:$O,AD$4,FALSE))</f>
        <v/>
      </c>
      <c r="AE19" s="19"/>
      <c r="AF19" s="19" t="str">
        <f>IF($F19="","",VLOOKUP($F19,'Reference Data - Transport fuel'!$C:$O,AF$4,FALSE))</f>
        <v/>
      </c>
      <c r="AH19" s="19" t="str">
        <f t="shared" si="2"/>
        <v/>
      </c>
      <c r="AI19" s="19" t="str">
        <f t="shared" si="3"/>
        <v/>
      </c>
      <c r="AJ19" s="19" t="str">
        <f t="shared" si="4"/>
        <v/>
      </c>
      <c r="AK19" s="19" t="str">
        <f t="shared" si="5"/>
        <v/>
      </c>
      <c r="AL19" s="19" t="str">
        <f t="shared" si="6"/>
        <v/>
      </c>
      <c r="AM19" s="19" t="str">
        <f t="shared" si="7"/>
        <v/>
      </c>
      <c r="AN19" s="19" t="str">
        <f t="shared" si="8"/>
        <v/>
      </c>
      <c r="AO19" s="19" t="str">
        <f t="shared" si="9"/>
        <v/>
      </c>
      <c r="AP19" s="19"/>
      <c r="AQ19" s="19" t="str">
        <f t="shared" si="10"/>
        <v/>
      </c>
      <c r="AR19" s="188"/>
      <c r="AS19" s="19" t="str">
        <f t="shared" si="11"/>
        <v/>
      </c>
      <c r="AT19" s="19" t="str">
        <f t="shared" si="12"/>
        <v/>
      </c>
      <c r="AV19" s="201" t="str">
        <f t="shared" si="13"/>
        <v/>
      </c>
      <c r="AY19" s="16" t="e">
        <f>INDEX('Dropdown menus'!$A$1:$D$6,MATCH($M19,'Dropdown menus'!$A$1:$A$6,0),$AY$6)</f>
        <v>#N/A</v>
      </c>
      <c r="BA19" s="19" t="str">
        <f>IF($N19="","",VLOOKUP($N19,'Reference - Logistics Distance'!$C:$O,BA$4,FALSE))</f>
        <v/>
      </c>
      <c r="BB19" s="19" t="str">
        <f>IF($N19="","",VLOOKUP($N19,'Reference - Logistics Distance'!$C:$O,BB$4,FALSE))</f>
        <v/>
      </c>
      <c r="BC19" s="19" t="str">
        <f>IF($N19="","",VLOOKUP($N19,'Reference - Logistics Distance'!$C:$O,BC$4,FALSE))</f>
        <v/>
      </c>
      <c r="BD19" s="19" t="str">
        <f>IF($N19="","",VLOOKUP($N19,'Reference - Logistics Distance'!$C:$O,BD$4,FALSE))</f>
        <v/>
      </c>
      <c r="BE19" s="19" t="str">
        <f>IF($N19="","",VLOOKUP($N19,'Reference - Logistics Distance'!$C:$O,BE$4,FALSE))</f>
        <v/>
      </c>
      <c r="BF19" s="19" t="str">
        <f>IF($N19="","",VLOOKUP($N19,'Reference - Logistics Distance'!$C:$O,BF$4,FALSE))</f>
        <v/>
      </c>
      <c r="BG19" s="19" t="str">
        <f>IF($N19="","",VLOOKUP($N19,'Reference - Logistics Distance'!$C:$O,BG$4,FALSE))</f>
        <v/>
      </c>
      <c r="BH19" s="19" t="str">
        <f>IF($N19="","",VLOOKUP($N19,'Reference - Logistics Distance'!$C:$O,BH$4,FALSE))</f>
        <v/>
      </c>
      <c r="BI19" s="19" t="str">
        <f>IF($N19="","",VLOOKUP($N19,'Reference - Logistics Distance'!$C:$O,BI$4,FALSE))</f>
        <v/>
      </c>
      <c r="BJ19" s="19"/>
      <c r="BK19" s="19" t="str">
        <f>IF($N19="","",VLOOKUP($N19,'Reference - Logistics Distance'!$C:$O,BK$4,FALSE))</f>
        <v/>
      </c>
      <c r="BL19" s="19"/>
      <c r="BM19" s="19" t="str">
        <f>IF($N19="","",VLOOKUP($N19,'Reference - Logistics Distance'!$C:$O,BM$4,FALSE))</f>
        <v/>
      </c>
      <c r="BO19" s="19" t="str">
        <f t="shared" si="14"/>
        <v/>
      </c>
      <c r="BP19" s="19" t="str">
        <f t="shared" si="15"/>
        <v/>
      </c>
      <c r="BQ19" s="19" t="str">
        <f t="shared" si="16"/>
        <v/>
      </c>
      <c r="BR19" s="19" t="str">
        <f t="shared" si="17"/>
        <v/>
      </c>
      <c r="BS19" s="19" t="str">
        <f t="shared" si="18"/>
        <v/>
      </c>
      <c r="BT19" s="19" t="str">
        <f t="shared" si="19"/>
        <v/>
      </c>
      <c r="BU19" s="19" t="str">
        <f t="shared" si="20"/>
        <v/>
      </c>
      <c r="BV19" s="19" t="str">
        <f t="shared" si="21"/>
        <v/>
      </c>
      <c r="BW19" s="19"/>
      <c r="BX19" s="19" t="str">
        <f t="shared" si="22"/>
        <v/>
      </c>
      <c r="BY19" s="188"/>
      <c r="BZ19" s="19" t="str">
        <f t="shared" si="23"/>
        <v/>
      </c>
      <c r="CA19" s="19" t="str">
        <f t="shared" si="24"/>
        <v/>
      </c>
      <c r="CC19" s="201" t="str">
        <f t="shared" si="25"/>
        <v/>
      </c>
    </row>
    <row r="20" spans="4:81">
      <c r="D20" s="34"/>
      <c r="E20" s="146"/>
      <c r="F20" s="146"/>
      <c r="G20" s="151"/>
      <c r="L20" s="34"/>
      <c r="M20" s="146"/>
      <c r="N20" s="146"/>
      <c r="O20" s="151"/>
      <c r="R20" s="16" t="e">
        <f>INDEX('Dropdown menus'!$A$1:$D$6,MATCH($E20,'Dropdown menus'!$A$1:$A$6,0),$R$6)</f>
        <v>#N/A</v>
      </c>
      <c r="T20" s="19" t="str">
        <f>IF($F20="","",VLOOKUP($F20,'Reference Data - Transport fuel'!$C:$O,T$4,FALSE))</f>
        <v/>
      </c>
      <c r="U20" s="19" t="str">
        <f>IF($F20="","",VLOOKUP($F20,'Reference Data - Transport fuel'!$C:$O,U$4,FALSE))</f>
        <v/>
      </c>
      <c r="V20" s="19" t="str">
        <f>IF($F20="","",VLOOKUP($F20,'Reference Data - Transport fuel'!$C:$O,V$4,FALSE))</f>
        <v/>
      </c>
      <c r="W20" s="19" t="str">
        <f>IF($F20="","",VLOOKUP($F20,'Reference Data - Transport fuel'!$C:$O,W$4,FALSE))</f>
        <v/>
      </c>
      <c r="X20" s="19" t="str">
        <f>IF($F20="","",VLOOKUP($F20,'Reference Data - Transport fuel'!$C:$O,X$4,FALSE))</f>
        <v/>
      </c>
      <c r="Y20" s="19" t="str">
        <f>IF($F20="","",VLOOKUP($F20,'Reference Data - Transport fuel'!$C:$O,Y$4,FALSE))</f>
        <v/>
      </c>
      <c r="Z20" s="19" t="str">
        <f>IF($F20="","",VLOOKUP($F20,'Reference Data - Transport fuel'!$C:$O,Z$4,FALSE))</f>
        <v/>
      </c>
      <c r="AA20" s="19" t="str">
        <f>IF($F20="","",VLOOKUP($F20,'Reference Data - Transport fuel'!$C:$O,AA$4,FALSE))</f>
        <v/>
      </c>
      <c r="AB20" s="19" t="str">
        <f>IF($F20="","",VLOOKUP($F20,'Reference Data - Transport fuel'!$C:$O,AB$4,FALSE))</f>
        <v/>
      </c>
      <c r="AC20" s="19"/>
      <c r="AD20" s="19" t="str">
        <f>IF($F20="","",VLOOKUP($F20,'Reference Data - Transport fuel'!$C:$O,AD$4,FALSE))</f>
        <v/>
      </c>
      <c r="AE20" s="19"/>
      <c r="AF20" s="19" t="str">
        <f>IF($F20="","",VLOOKUP($F20,'Reference Data - Transport fuel'!$C:$O,AF$4,FALSE))</f>
        <v/>
      </c>
      <c r="AH20" s="19" t="str">
        <f t="shared" si="2"/>
        <v/>
      </c>
      <c r="AI20" s="19" t="str">
        <f t="shared" si="3"/>
        <v/>
      </c>
      <c r="AJ20" s="19" t="str">
        <f t="shared" si="4"/>
        <v/>
      </c>
      <c r="AK20" s="19" t="str">
        <f t="shared" si="5"/>
        <v/>
      </c>
      <c r="AL20" s="19" t="str">
        <f t="shared" si="6"/>
        <v/>
      </c>
      <c r="AM20" s="19" t="str">
        <f t="shared" si="7"/>
        <v/>
      </c>
      <c r="AN20" s="19" t="str">
        <f t="shared" si="8"/>
        <v/>
      </c>
      <c r="AO20" s="19" t="str">
        <f t="shared" si="9"/>
        <v/>
      </c>
      <c r="AP20" s="19"/>
      <c r="AQ20" s="19" t="str">
        <f t="shared" si="10"/>
        <v/>
      </c>
      <c r="AR20" s="188"/>
      <c r="AS20" s="19" t="str">
        <f t="shared" si="11"/>
        <v/>
      </c>
      <c r="AT20" s="19" t="str">
        <f t="shared" si="12"/>
        <v/>
      </c>
      <c r="AV20" s="201" t="str">
        <f t="shared" si="13"/>
        <v/>
      </c>
      <c r="AY20" s="16" t="e">
        <f>INDEX('Dropdown menus'!$A$1:$D$6,MATCH($M20,'Dropdown menus'!$A$1:$A$6,0),$AY$6)</f>
        <v>#N/A</v>
      </c>
      <c r="BA20" s="19" t="str">
        <f>IF($N20="","",VLOOKUP($N20,'Reference - Logistics Distance'!$C:$O,BA$4,FALSE))</f>
        <v/>
      </c>
      <c r="BB20" s="19" t="str">
        <f>IF($N20="","",VLOOKUP($N20,'Reference - Logistics Distance'!$C:$O,BB$4,FALSE))</f>
        <v/>
      </c>
      <c r="BC20" s="19" t="str">
        <f>IF($N20="","",VLOOKUP($N20,'Reference - Logistics Distance'!$C:$O,BC$4,FALSE))</f>
        <v/>
      </c>
      <c r="BD20" s="19" t="str">
        <f>IF($N20="","",VLOOKUP($N20,'Reference - Logistics Distance'!$C:$O,BD$4,FALSE))</f>
        <v/>
      </c>
      <c r="BE20" s="19" t="str">
        <f>IF($N20="","",VLOOKUP($N20,'Reference - Logistics Distance'!$C:$O,BE$4,FALSE))</f>
        <v/>
      </c>
      <c r="BF20" s="19" t="str">
        <f>IF($N20="","",VLOOKUP($N20,'Reference - Logistics Distance'!$C:$O,BF$4,FALSE))</f>
        <v/>
      </c>
      <c r="BG20" s="19" t="str">
        <f>IF($N20="","",VLOOKUP($N20,'Reference - Logistics Distance'!$C:$O,BG$4,FALSE))</f>
        <v/>
      </c>
      <c r="BH20" s="19" t="str">
        <f>IF($N20="","",VLOOKUP($N20,'Reference - Logistics Distance'!$C:$O,BH$4,FALSE))</f>
        <v/>
      </c>
      <c r="BI20" s="19" t="str">
        <f>IF($N20="","",VLOOKUP($N20,'Reference - Logistics Distance'!$C:$O,BI$4,FALSE))</f>
        <v/>
      </c>
      <c r="BJ20" s="19"/>
      <c r="BK20" s="19" t="str">
        <f>IF($N20="","",VLOOKUP($N20,'Reference - Logistics Distance'!$C:$O,BK$4,FALSE))</f>
        <v/>
      </c>
      <c r="BL20" s="19"/>
      <c r="BM20" s="19" t="str">
        <f>IF($N20="","",VLOOKUP($N20,'Reference - Logistics Distance'!$C:$O,BM$4,FALSE))</f>
        <v/>
      </c>
      <c r="BO20" s="19" t="str">
        <f t="shared" si="14"/>
        <v/>
      </c>
      <c r="BP20" s="19" t="str">
        <f t="shared" si="15"/>
        <v/>
      </c>
      <c r="BQ20" s="19" t="str">
        <f t="shared" si="16"/>
        <v/>
      </c>
      <c r="BR20" s="19" t="str">
        <f t="shared" si="17"/>
        <v/>
      </c>
      <c r="BS20" s="19" t="str">
        <f t="shared" si="18"/>
        <v/>
      </c>
      <c r="BT20" s="19" t="str">
        <f t="shared" si="19"/>
        <v/>
      </c>
      <c r="BU20" s="19" t="str">
        <f t="shared" si="20"/>
        <v/>
      </c>
      <c r="BV20" s="19" t="str">
        <f t="shared" si="21"/>
        <v/>
      </c>
      <c r="BW20" s="19"/>
      <c r="BX20" s="19" t="str">
        <f t="shared" si="22"/>
        <v/>
      </c>
      <c r="BY20" s="188"/>
      <c r="BZ20" s="19" t="str">
        <f t="shared" si="23"/>
        <v/>
      </c>
      <c r="CA20" s="19" t="str">
        <f t="shared" si="24"/>
        <v/>
      </c>
      <c r="CC20" s="201" t="str">
        <f t="shared" si="25"/>
        <v/>
      </c>
    </row>
    <row r="21" spans="4:81">
      <c r="D21" s="34"/>
      <c r="E21" s="146"/>
      <c r="F21" s="146"/>
      <c r="G21" s="151"/>
      <c r="L21" s="34"/>
      <c r="M21" s="146"/>
      <c r="N21" s="146"/>
      <c r="O21" s="151"/>
      <c r="R21" s="16" t="e">
        <f>INDEX('Dropdown menus'!$A$1:$D$6,MATCH($E21,'Dropdown menus'!$A$1:$A$6,0),$R$6)</f>
        <v>#N/A</v>
      </c>
      <c r="T21" s="19" t="str">
        <f>IF($F21="","",VLOOKUP($F21,'Reference Data - Transport fuel'!$C:$O,T$4,FALSE))</f>
        <v/>
      </c>
      <c r="U21" s="19" t="str">
        <f>IF($F21="","",VLOOKUP($F21,'Reference Data - Transport fuel'!$C:$O,U$4,FALSE))</f>
        <v/>
      </c>
      <c r="V21" s="19" t="str">
        <f>IF($F21="","",VLOOKUP($F21,'Reference Data - Transport fuel'!$C:$O,V$4,FALSE))</f>
        <v/>
      </c>
      <c r="W21" s="19" t="str">
        <f>IF($F21="","",VLOOKUP($F21,'Reference Data - Transport fuel'!$C:$O,W$4,FALSE))</f>
        <v/>
      </c>
      <c r="X21" s="19" t="str">
        <f>IF($F21="","",VLOOKUP($F21,'Reference Data - Transport fuel'!$C:$O,X$4,FALSE))</f>
        <v/>
      </c>
      <c r="Y21" s="19" t="str">
        <f>IF($F21="","",VLOOKUP($F21,'Reference Data - Transport fuel'!$C:$O,Y$4,FALSE))</f>
        <v/>
      </c>
      <c r="Z21" s="19" t="str">
        <f>IF($F21="","",VLOOKUP($F21,'Reference Data - Transport fuel'!$C:$O,Z$4,FALSE))</f>
        <v/>
      </c>
      <c r="AA21" s="19" t="str">
        <f>IF($F21="","",VLOOKUP($F21,'Reference Data - Transport fuel'!$C:$O,AA$4,FALSE))</f>
        <v/>
      </c>
      <c r="AB21" s="19" t="str">
        <f>IF($F21="","",VLOOKUP($F21,'Reference Data - Transport fuel'!$C:$O,AB$4,FALSE))</f>
        <v/>
      </c>
      <c r="AC21" s="19"/>
      <c r="AD21" s="19" t="str">
        <f>IF($F21="","",VLOOKUP($F21,'Reference Data - Transport fuel'!$C:$O,AD$4,FALSE))</f>
        <v/>
      </c>
      <c r="AE21" s="19"/>
      <c r="AF21" s="19" t="str">
        <f>IF($F21="","",VLOOKUP($F21,'Reference Data - Transport fuel'!$C:$O,AF$4,FALSE))</f>
        <v/>
      </c>
      <c r="AH21" s="19" t="str">
        <f t="shared" si="2"/>
        <v/>
      </c>
      <c r="AI21" s="19" t="str">
        <f t="shared" si="3"/>
        <v/>
      </c>
      <c r="AJ21" s="19" t="str">
        <f t="shared" si="4"/>
        <v/>
      </c>
      <c r="AK21" s="19" t="str">
        <f t="shared" si="5"/>
        <v/>
      </c>
      <c r="AL21" s="19" t="str">
        <f t="shared" si="6"/>
        <v/>
      </c>
      <c r="AM21" s="19" t="str">
        <f t="shared" si="7"/>
        <v/>
      </c>
      <c r="AN21" s="19" t="str">
        <f t="shared" si="8"/>
        <v/>
      </c>
      <c r="AO21" s="19" t="str">
        <f t="shared" si="9"/>
        <v/>
      </c>
      <c r="AP21" s="19"/>
      <c r="AQ21" s="19" t="str">
        <f t="shared" si="10"/>
        <v/>
      </c>
      <c r="AR21" s="188"/>
      <c r="AS21" s="19" t="str">
        <f t="shared" si="11"/>
        <v/>
      </c>
      <c r="AT21" s="19" t="str">
        <f t="shared" si="12"/>
        <v/>
      </c>
      <c r="AV21" s="201" t="str">
        <f t="shared" si="13"/>
        <v/>
      </c>
      <c r="AY21" s="16" t="e">
        <f>INDEX('Dropdown menus'!$A$1:$D$6,MATCH($M21,'Dropdown menus'!$A$1:$A$6,0),$AY$6)</f>
        <v>#N/A</v>
      </c>
      <c r="BA21" s="19" t="str">
        <f>IF($N21="","",VLOOKUP($N21,'Reference - Logistics Distance'!$C:$O,BA$4,FALSE))</f>
        <v/>
      </c>
      <c r="BB21" s="19" t="str">
        <f>IF($N21="","",VLOOKUP($N21,'Reference - Logistics Distance'!$C:$O,BB$4,FALSE))</f>
        <v/>
      </c>
      <c r="BC21" s="19" t="str">
        <f>IF($N21="","",VLOOKUP($N21,'Reference - Logistics Distance'!$C:$O,BC$4,FALSE))</f>
        <v/>
      </c>
      <c r="BD21" s="19" t="str">
        <f>IF($N21="","",VLOOKUP($N21,'Reference - Logistics Distance'!$C:$O,BD$4,FALSE))</f>
        <v/>
      </c>
      <c r="BE21" s="19" t="str">
        <f>IF($N21="","",VLOOKUP($N21,'Reference - Logistics Distance'!$C:$O,BE$4,FALSE))</f>
        <v/>
      </c>
      <c r="BF21" s="19" t="str">
        <f>IF($N21="","",VLOOKUP($N21,'Reference - Logistics Distance'!$C:$O,BF$4,FALSE))</f>
        <v/>
      </c>
      <c r="BG21" s="19" t="str">
        <f>IF($N21="","",VLOOKUP($N21,'Reference - Logistics Distance'!$C:$O,BG$4,FALSE))</f>
        <v/>
      </c>
      <c r="BH21" s="19" t="str">
        <f>IF($N21="","",VLOOKUP($N21,'Reference - Logistics Distance'!$C:$O,BH$4,FALSE))</f>
        <v/>
      </c>
      <c r="BI21" s="19" t="str">
        <f>IF($N21="","",VLOOKUP($N21,'Reference - Logistics Distance'!$C:$O,BI$4,FALSE))</f>
        <v/>
      </c>
      <c r="BJ21" s="19"/>
      <c r="BK21" s="19" t="str">
        <f>IF($N21="","",VLOOKUP($N21,'Reference - Logistics Distance'!$C:$O,BK$4,FALSE))</f>
        <v/>
      </c>
      <c r="BL21" s="19"/>
      <c r="BM21" s="19" t="str">
        <f>IF($N21="","",VLOOKUP($N21,'Reference - Logistics Distance'!$C:$O,BM$4,FALSE))</f>
        <v/>
      </c>
      <c r="BO21" s="19" t="str">
        <f t="shared" si="14"/>
        <v/>
      </c>
      <c r="BP21" s="19" t="str">
        <f t="shared" si="15"/>
        <v/>
      </c>
      <c r="BQ21" s="19" t="str">
        <f t="shared" si="16"/>
        <v/>
      </c>
      <c r="BR21" s="19" t="str">
        <f t="shared" si="17"/>
        <v/>
      </c>
      <c r="BS21" s="19" t="str">
        <f t="shared" si="18"/>
        <v/>
      </c>
      <c r="BT21" s="19" t="str">
        <f t="shared" si="19"/>
        <v/>
      </c>
      <c r="BU21" s="19" t="str">
        <f t="shared" si="20"/>
        <v/>
      </c>
      <c r="BV21" s="19" t="str">
        <f t="shared" si="21"/>
        <v/>
      </c>
      <c r="BW21" s="19"/>
      <c r="BX21" s="19" t="str">
        <f t="shared" si="22"/>
        <v/>
      </c>
      <c r="BY21" s="188"/>
      <c r="BZ21" s="19" t="str">
        <f t="shared" si="23"/>
        <v/>
      </c>
      <c r="CA21" s="19" t="str">
        <f t="shared" si="24"/>
        <v/>
      </c>
      <c r="CC21" s="201" t="str">
        <f t="shared" si="25"/>
        <v/>
      </c>
    </row>
    <row r="22" spans="4:81">
      <c r="D22" s="34"/>
      <c r="E22" s="146"/>
      <c r="F22" s="146"/>
      <c r="G22" s="151"/>
      <c r="L22" s="34"/>
      <c r="M22" s="146"/>
      <c r="N22" s="146"/>
      <c r="O22" s="151"/>
      <c r="R22" s="16" t="e">
        <f>INDEX('Dropdown menus'!$A$1:$D$6,MATCH($E22,'Dropdown menus'!$A$1:$A$6,0),$R$6)</f>
        <v>#N/A</v>
      </c>
      <c r="T22" s="19" t="str">
        <f>IF($F22="","",VLOOKUP($F22,'Reference Data - Transport fuel'!$C:$O,T$4,FALSE))</f>
        <v/>
      </c>
      <c r="U22" s="19" t="str">
        <f>IF($F22="","",VLOOKUP($F22,'Reference Data - Transport fuel'!$C:$O,U$4,FALSE))</f>
        <v/>
      </c>
      <c r="V22" s="19" t="str">
        <f>IF($F22="","",VLOOKUP($F22,'Reference Data - Transport fuel'!$C:$O,V$4,FALSE))</f>
        <v/>
      </c>
      <c r="W22" s="19" t="str">
        <f>IF($F22="","",VLOOKUP($F22,'Reference Data - Transport fuel'!$C:$O,W$4,FALSE))</f>
        <v/>
      </c>
      <c r="X22" s="19" t="str">
        <f>IF($F22="","",VLOOKUP($F22,'Reference Data - Transport fuel'!$C:$O,X$4,FALSE))</f>
        <v/>
      </c>
      <c r="Y22" s="19" t="str">
        <f>IF($F22="","",VLOOKUP($F22,'Reference Data - Transport fuel'!$C:$O,Y$4,FALSE))</f>
        <v/>
      </c>
      <c r="Z22" s="19" t="str">
        <f>IF($F22="","",VLOOKUP($F22,'Reference Data - Transport fuel'!$C:$O,Z$4,FALSE))</f>
        <v/>
      </c>
      <c r="AA22" s="19" t="str">
        <f>IF($F22="","",VLOOKUP($F22,'Reference Data - Transport fuel'!$C:$O,AA$4,FALSE))</f>
        <v/>
      </c>
      <c r="AB22" s="19" t="str">
        <f>IF($F22="","",VLOOKUP($F22,'Reference Data - Transport fuel'!$C:$O,AB$4,FALSE))</f>
        <v/>
      </c>
      <c r="AC22" s="19"/>
      <c r="AD22" s="19" t="str">
        <f>IF($F22="","",VLOOKUP($F22,'Reference Data - Transport fuel'!$C:$O,AD$4,FALSE))</f>
        <v/>
      </c>
      <c r="AE22" s="19"/>
      <c r="AF22" s="19" t="str">
        <f>IF($F22="","",VLOOKUP($F22,'Reference Data - Transport fuel'!$C:$O,AF$4,FALSE))</f>
        <v/>
      </c>
      <c r="AH22" s="19" t="str">
        <f t="shared" si="2"/>
        <v/>
      </c>
      <c r="AI22" s="19" t="str">
        <f t="shared" si="3"/>
        <v/>
      </c>
      <c r="AJ22" s="19" t="str">
        <f t="shared" si="4"/>
        <v/>
      </c>
      <c r="AK22" s="19" t="str">
        <f t="shared" si="5"/>
        <v/>
      </c>
      <c r="AL22" s="19" t="str">
        <f t="shared" si="6"/>
        <v/>
      </c>
      <c r="AM22" s="19" t="str">
        <f t="shared" si="7"/>
        <v/>
      </c>
      <c r="AN22" s="19" t="str">
        <f t="shared" si="8"/>
        <v/>
      </c>
      <c r="AO22" s="19" t="str">
        <f t="shared" si="9"/>
        <v/>
      </c>
      <c r="AP22" s="19"/>
      <c r="AQ22" s="19" t="str">
        <f t="shared" si="10"/>
        <v/>
      </c>
      <c r="AR22" s="188"/>
      <c r="AS22" s="19" t="str">
        <f t="shared" si="11"/>
        <v/>
      </c>
      <c r="AT22" s="19" t="str">
        <f t="shared" si="12"/>
        <v/>
      </c>
      <c r="AV22" s="201" t="str">
        <f t="shared" si="13"/>
        <v/>
      </c>
      <c r="AY22" s="16" t="e">
        <f>INDEX('Dropdown menus'!$A$1:$D$6,MATCH($M22,'Dropdown menus'!$A$1:$A$6,0),$AY$6)</f>
        <v>#N/A</v>
      </c>
      <c r="BA22" s="19" t="str">
        <f>IF($N22="","",VLOOKUP($N22,'Reference - Logistics Distance'!$C:$O,BA$4,FALSE))</f>
        <v/>
      </c>
      <c r="BB22" s="19" t="str">
        <f>IF($N22="","",VLOOKUP($N22,'Reference - Logistics Distance'!$C:$O,BB$4,FALSE))</f>
        <v/>
      </c>
      <c r="BC22" s="19" t="str">
        <f>IF($N22="","",VLOOKUP($N22,'Reference - Logistics Distance'!$C:$O,BC$4,FALSE))</f>
        <v/>
      </c>
      <c r="BD22" s="19" t="str">
        <f>IF($N22="","",VLOOKUP($N22,'Reference - Logistics Distance'!$C:$O,BD$4,FALSE))</f>
        <v/>
      </c>
      <c r="BE22" s="19" t="str">
        <f>IF($N22="","",VLOOKUP($N22,'Reference - Logistics Distance'!$C:$O,BE$4,FALSE))</f>
        <v/>
      </c>
      <c r="BF22" s="19" t="str">
        <f>IF($N22="","",VLOOKUP($N22,'Reference - Logistics Distance'!$C:$O,BF$4,FALSE))</f>
        <v/>
      </c>
      <c r="BG22" s="19" t="str">
        <f>IF($N22="","",VLOOKUP($N22,'Reference - Logistics Distance'!$C:$O,BG$4,FALSE))</f>
        <v/>
      </c>
      <c r="BH22" s="19" t="str">
        <f>IF($N22="","",VLOOKUP($N22,'Reference - Logistics Distance'!$C:$O,BH$4,FALSE))</f>
        <v/>
      </c>
      <c r="BI22" s="19" t="str">
        <f>IF($N22="","",VLOOKUP($N22,'Reference - Logistics Distance'!$C:$O,BI$4,FALSE))</f>
        <v/>
      </c>
      <c r="BJ22" s="19"/>
      <c r="BK22" s="19" t="str">
        <f>IF($N22="","",VLOOKUP($N22,'Reference - Logistics Distance'!$C:$O,BK$4,FALSE))</f>
        <v/>
      </c>
      <c r="BL22" s="19"/>
      <c r="BM22" s="19" t="str">
        <f>IF($N22="","",VLOOKUP($N22,'Reference - Logistics Distance'!$C:$O,BM$4,FALSE))</f>
        <v/>
      </c>
      <c r="BO22" s="19" t="str">
        <f t="shared" si="14"/>
        <v/>
      </c>
      <c r="BP22" s="19" t="str">
        <f t="shared" si="15"/>
        <v/>
      </c>
      <c r="BQ22" s="19" t="str">
        <f t="shared" si="16"/>
        <v/>
      </c>
      <c r="BR22" s="19" t="str">
        <f t="shared" si="17"/>
        <v/>
      </c>
      <c r="BS22" s="19" t="str">
        <f t="shared" si="18"/>
        <v/>
      </c>
      <c r="BT22" s="19" t="str">
        <f t="shared" si="19"/>
        <v/>
      </c>
      <c r="BU22" s="19" t="str">
        <f t="shared" si="20"/>
        <v/>
      </c>
      <c r="BV22" s="19" t="str">
        <f t="shared" si="21"/>
        <v/>
      </c>
      <c r="BW22" s="19"/>
      <c r="BX22" s="19" t="str">
        <f t="shared" si="22"/>
        <v/>
      </c>
      <c r="BY22" s="188"/>
      <c r="BZ22" s="19" t="str">
        <f t="shared" si="23"/>
        <v/>
      </c>
      <c r="CA22" s="19" t="str">
        <f t="shared" si="24"/>
        <v/>
      </c>
      <c r="CC22" s="201" t="str">
        <f t="shared" si="25"/>
        <v/>
      </c>
    </row>
    <row r="23" spans="4:81">
      <c r="D23" s="34"/>
      <c r="E23" s="146"/>
      <c r="F23" s="146"/>
      <c r="G23" s="151"/>
      <c r="L23" s="34"/>
      <c r="M23" s="146"/>
      <c r="N23" s="146"/>
      <c r="O23" s="151"/>
      <c r="R23" s="16" t="e">
        <f>INDEX('Dropdown menus'!$A$1:$D$6,MATCH($E23,'Dropdown menus'!$A$1:$A$6,0),$R$6)</f>
        <v>#N/A</v>
      </c>
      <c r="T23" s="19" t="str">
        <f>IF($F23="","",VLOOKUP($F23,'Reference Data - Transport fuel'!$C:$O,T$4,FALSE))</f>
        <v/>
      </c>
      <c r="U23" s="19" t="str">
        <f>IF($F23="","",VLOOKUP($F23,'Reference Data - Transport fuel'!$C:$O,U$4,FALSE))</f>
        <v/>
      </c>
      <c r="V23" s="19" t="str">
        <f>IF($F23="","",VLOOKUP($F23,'Reference Data - Transport fuel'!$C:$O,V$4,FALSE))</f>
        <v/>
      </c>
      <c r="W23" s="19" t="str">
        <f>IF($F23="","",VLOOKUP($F23,'Reference Data - Transport fuel'!$C:$O,W$4,FALSE))</f>
        <v/>
      </c>
      <c r="X23" s="19" t="str">
        <f>IF($F23="","",VLOOKUP($F23,'Reference Data - Transport fuel'!$C:$O,X$4,FALSE))</f>
        <v/>
      </c>
      <c r="Y23" s="19" t="str">
        <f>IF($F23="","",VLOOKUP($F23,'Reference Data - Transport fuel'!$C:$O,Y$4,FALSE))</f>
        <v/>
      </c>
      <c r="Z23" s="19" t="str">
        <f>IF($F23="","",VLOOKUP($F23,'Reference Data - Transport fuel'!$C:$O,Z$4,FALSE))</f>
        <v/>
      </c>
      <c r="AA23" s="19" t="str">
        <f>IF($F23="","",VLOOKUP($F23,'Reference Data - Transport fuel'!$C:$O,AA$4,FALSE))</f>
        <v/>
      </c>
      <c r="AB23" s="19" t="str">
        <f>IF($F23="","",VLOOKUP($F23,'Reference Data - Transport fuel'!$C:$O,AB$4,FALSE))</f>
        <v/>
      </c>
      <c r="AC23" s="19"/>
      <c r="AD23" s="19" t="str">
        <f>IF($F23="","",VLOOKUP($F23,'Reference Data - Transport fuel'!$C:$O,AD$4,FALSE))</f>
        <v/>
      </c>
      <c r="AE23" s="19"/>
      <c r="AF23" s="19" t="str">
        <f>IF($F23="","",VLOOKUP($F23,'Reference Data - Transport fuel'!$C:$O,AF$4,FALSE))</f>
        <v/>
      </c>
      <c r="AH23" s="19" t="str">
        <f t="shared" si="2"/>
        <v/>
      </c>
      <c r="AI23" s="19" t="str">
        <f t="shared" si="3"/>
        <v/>
      </c>
      <c r="AJ23" s="19" t="str">
        <f t="shared" si="4"/>
        <v/>
      </c>
      <c r="AK23" s="19" t="str">
        <f t="shared" si="5"/>
        <v/>
      </c>
      <c r="AL23" s="19" t="str">
        <f t="shared" si="6"/>
        <v/>
      </c>
      <c r="AM23" s="19" t="str">
        <f t="shared" si="7"/>
        <v/>
      </c>
      <c r="AN23" s="19" t="str">
        <f t="shared" si="8"/>
        <v/>
      </c>
      <c r="AO23" s="19" t="str">
        <f t="shared" si="9"/>
        <v/>
      </c>
      <c r="AP23" s="19"/>
      <c r="AQ23" s="19" t="str">
        <f t="shared" si="10"/>
        <v/>
      </c>
      <c r="AR23" s="188"/>
      <c r="AS23" s="19" t="str">
        <f t="shared" si="11"/>
        <v/>
      </c>
      <c r="AT23" s="19" t="str">
        <f t="shared" si="12"/>
        <v/>
      </c>
      <c r="AV23" s="201" t="str">
        <f t="shared" si="13"/>
        <v/>
      </c>
      <c r="AY23" s="16" t="e">
        <f>INDEX('Dropdown menus'!$A$1:$D$6,MATCH($M23,'Dropdown menus'!$A$1:$A$6,0),$AY$6)</f>
        <v>#N/A</v>
      </c>
      <c r="BA23" s="19" t="str">
        <f>IF($N23="","",VLOOKUP($N23,'Reference - Logistics Distance'!$C:$O,BA$4,FALSE))</f>
        <v/>
      </c>
      <c r="BB23" s="19" t="str">
        <f>IF($N23="","",VLOOKUP($N23,'Reference - Logistics Distance'!$C:$O,BB$4,FALSE))</f>
        <v/>
      </c>
      <c r="BC23" s="19" t="str">
        <f>IF($N23="","",VLOOKUP($N23,'Reference - Logistics Distance'!$C:$O,BC$4,FALSE))</f>
        <v/>
      </c>
      <c r="BD23" s="19" t="str">
        <f>IF($N23="","",VLOOKUP($N23,'Reference - Logistics Distance'!$C:$O,BD$4,FALSE))</f>
        <v/>
      </c>
      <c r="BE23" s="19" t="str">
        <f>IF($N23="","",VLOOKUP($N23,'Reference - Logistics Distance'!$C:$O,BE$4,FALSE))</f>
        <v/>
      </c>
      <c r="BF23" s="19" t="str">
        <f>IF($N23="","",VLOOKUP($N23,'Reference - Logistics Distance'!$C:$O,BF$4,FALSE))</f>
        <v/>
      </c>
      <c r="BG23" s="19" t="str">
        <f>IF($N23="","",VLOOKUP($N23,'Reference - Logistics Distance'!$C:$O,BG$4,FALSE))</f>
        <v/>
      </c>
      <c r="BH23" s="19" t="str">
        <f>IF($N23="","",VLOOKUP($N23,'Reference - Logistics Distance'!$C:$O,BH$4,FALSE))</f>
        <v/>
      </c>
      <c r="BI23" s="19" t="str">
        <f>IF($N23="","",VLOOKUP($N23,'Reference - Logistics Distance'!$C:$O,BI$4,FALSE))</f>
        <v/>
      </c>
      <c r="BJ23" s="19"/>
      <c r="BK23" s="19" t="str">
        <f>IF($N23="","",VLOOKUP($N23,'Reference - Logistics Distance'!$C:$O,BK$4,FALSE))</f>
        <v/>
      </c>
      <c r="BL23" s="19"/>
      <c r="BM23" s="19" t="str">
        <f>IF($N23="","",VLOOKUP($N23,'Reference - Logistics Distance'!$C:$O,BM$4,FALSE))</f>
        <v/>
      </c>
      <c r="BO23" s="19" t="str">
        <f t="shared" si="14"/>
        <v/>
      </c>
      <c r="BP23" s="19" t="str">
        <f t="shared" si="15"/>
        <v/>
      </c>
      <c r="BQ23" s="19" t="str">
        <f t="shared" si="16"/>
        <v/>
      </c>
      <c r="BR23" s="19" t="str">
        <f t="shared" si="17"/>
        <v/>
      </c>
      <c r="BS23" s="19" t="str">
        <f t="shared" si="18"/>
        <v/>
      </c>
      <c r="BT23" s="19" t="str">
        <f t="shared" si="19"/>
        <v/>
      </c>
      <c r="BU23" s="19" t="str">
        <f t="shared" si="20"/>
        <v/>
      </c>
      <c r="BV23" s="19" t="str">
        <f t="shared" si="21"/>
        <v/>
      </c>
      <c r="BW23" s="19"/>
      <c r="BX23" s="19" t="str">
        <f t="shared" si="22"/>
        <v/>
      </c>
      <c r="BY23" s="188"/>
      <c r="BZ23" s="19" t="str">
        <f t="shared" si="23"/>
        <v/>
      </c>
      <c r="CA23" s="19" t="str">
        <f t="shared" si="24"/>
        <v/>
      </c>
      <c r="CC23" s="201" t="str">
        <f t="shared" si="25"/>
        <v/>
      </c>
    </row>
    <row r="24" spans="4:81">
      <c r="D24" s="34"/>
      <c r="E24" s="146"/>
      <c r="F24" s="146"/>
      <c r="G24" s="151"/>
      <c r="L24" s="34"/>
      <c r="M24" s="146"/>
      <c r="N24" s="146"/>
      <c r="O24" s="151"/>
      <c r="R24" s="16" t="e">
        <f>INDEX('Dropdown menus'!$A$1:$D$6,MATCH($E24,'Dropdown menus'!$A$1:$A$6,0),$R$6)</f>
        <v>#N/A</v>
      </c>
      <c r="T24" s="19" t="str">
        <f>IF($F24="","",VLOOKUP($F24,'Reference Data - Transport fuel'!$C:$O,T$4,FALSE))</f>
        <v/>
      </c>
      <c r="U24" s="19" t="str">
        <f>IF($F24="","",VLOOKUP($F24,'Reference Data - Transport fuel'!$C:$O,U$4,FALSE))</f>
        <v/>
      </c>
      <c r="V24" s="19" t="str">
        <f>IF($F24="","",VLOOKUP($F24,'Reference Data - Transport fuel'!$C:$O,V$4,FALSE))</f>
        <v/>
      </c>
      <c r="W24" s="19" t="str">
        <f>IF($F24="","",VLOOKUP($F24,'Reference Data - Transport fuel'!$C:$O,W$4,FALSE))</f>
        <v/>
      </c>
      <c r="X24" s="19" t="str">
        <f>IF($F24="","",VLOOKUP($F24,'Reference Data - Transport fuel'!$C:$O,X$4,FALSE))</f>
        <v/>
      </c>
      <c r="Y24" s="19" t="str">
        <f>IF($F24="","",VLOOKUP($F24,'Reference Data - Transport fuel'!$C:$O,Y$4,FALSE))</f>
        <v/>
      </c>
      <c r="Z24" s="19" t="str">
        <f>IF($F24="","",VLOOKUP($F24,'Reference Data - Transport fuel'!$C:$O,Z$4,FALSE))</f>
        <v/>
      </c>
      <c r="AA24" s="19" t="str">
        <f>IF($F24="","",VLOOKUP($F24,'Reference Data - Transport fuel'!$C:$O,AA$4,FALSE))</f>
        <v/>
      </c>
      <c r="AB24" s="19" t="str">
        <f>IF($F24="","",VLOOKUP($F24,'Reference Data - Transport fuel'!$C:$O,AB$4,FALSE))</f>
        <v/>
      </c>
      <c r="AC24" s="19"/>
      <c r="AD24" s="19" t="str">
        <f>IF($F24="","",VLOOKUP($F24,'Reference Data - Transport fuel'!$C:$O,AD$4,FALSE))</f>
        <v/>
      </c>
      <c r="AE24" s="19"/>
      <c r="AF24" s="19" t="str">
        <f>IF($F24="","",VLOOKUP($F24,'Reference Data - Transport fuel'!$C:$O,AF$4,FALSE))</f>
        <v/>
      </c>
      <c r="AH24" s="19" t="str">
        <f t="shared" si="2"/>
        <v/>
      </c>
      <c r="AI24" s="19" t="str">
        <f t="shared" si="3"/>
        <v/>
      </c>
      <c r="AJ24" s="19" t="str">
        <f t="shared" si="4"/>
        <v/>
      </c>
      <c r="AK24" s="19" t="str">
        <f t="shared" si="5"/>
        <v/>
      </c>
      <c r="AL24" s="19" t="str">
        <f t="shared" si="6"/>
        <v/>
      </c>
      <c r="AM24" s="19" t="str">
        <f t="shared" si="7"/>
        <v/>
      </c>
      <c r="AN24" s="19" t="str">
        <f t="shared" si="8"/>
        <v/>
      </c>
      <c r="AO24" s="19" t="str">
        <f t="shared" si="9"/>
        <v/>
      </c>
      <c r="AP24" s="19"/>
      <c r="AQ24" s="19" t="str">
        <f t="shared" si="10"/>
        <v/>
      </c>
      <c r="AR24" s="188"/>
      <c r="AS24" s="19" t="str">
        <f t="shared" si="11"/>
        <v/>
      </c>
      <c r="AT24" s="19" t="str">
        <f t="shared" si="12"/>
        <v/>
      </c>
      <c r="AV24" s="201" t="str">
        <f t="shared" si="13"/>
        <v/>
      </c>
      <c r="AY24" s="16" t="e">
        <f>INDEX('Dropdown menus'!$A$1:$D$6,MATCH($M24,'Dropdown menus'!$A$1:$A$6,0),$AY$6)</f>
        <v>#N/A</v>
      </c>
      <c r="BA24" s="19" t="str">
        <f>IF($N24="","",VLOOKUP($N24,'Reference - Logistics Distance'!$C:$O,BA$4,FALSE))</f>
        <v/>
      </c>
      <c r="BB24" s="19" t="str">
        <f>IF($N24="","",VLOOKUP($N24,'Reference - Logistics Distance'!$C:$O,BB$4,FALSE))</f>
        <v/>
      </c>
      <c r="BC24" s="19" t="str">
        <f>IF($N24="","",VLOOKUP($N24,'Reference - Logistics Distance'!$C:$O,BC$4,FALSE))</f>
        <v/>
      </c>
      <c r="BD24" s="19" t="str">
        <f>IF($N24="","",VLOOKUP($N24,'Reference - Logistics Distance'!$C:$O,BD$4,FALSE))</f>
        <v/>
      </c>
      <c r="BE24" s="19" t="str">
        <f>IF($N24="","",VLOOKUP($N24,'Reference - Logistics Distance'!$C:$O,BE$4,FALSE))</f>
        <v/>
      </c>
      <c r="BF24" s="19" t="str">
        <f>IF($N24="","",VLOOKUP($N24,'Reference - Logistics Distance'!$C:$O,BF$4,FALSE))</f>
        <v/>
      </c>
      <c r="BG24" s="19" t="str">
        <f>IF($N24="","",VLOOKUP($N24,'Reference - Logistics Distance'!$C:$O,BG$4,FALSE))</f>
        <v/>
      </c>
      <c r="BH24" s="19" t="str">
        <f>IF($N24="","",VLOOKUP($N24,'Reference - Logistics Distance'!$C:$O,BH$4,FALSE))</f>
        <v/>
      </c>
      <c r="BI24" s="19" t="str">
        <f>IF($N24="","",VLOOKUP($N24,'Reference - Logistics Distance'!$C:$O,BI$4,FALSE))</f>
        <v/>
      </c>
      <c r="BJ24" s="19"/>
      <c r="BK24" s="19" t="str">
        <f>IF($N24="","",VLOOKUP($N24,'Reference - Logistics Distance'!$C:$O,BK$4,FALSE))</f>
        <v/>
      </c>
      <c r="BL24" s="19"/>
      <c r="BM24" s="19" t="str">
        <f>IF($N24="","",VLOOKUP($N24,'Reference - Logistics Distance'!$C:$O,BM$4,FALSE))</f>
        <v/>
      </c>
      <c r="BO24" s="19" t="str">
        <f t="shared" si="14"/>
        <v/>
      </c>
      <c r="BP24" s="19" t="str">
        <f t="shared" si="15"/>
        <v/>
      </c>
      <c r="BQ24" s="19" t="str">
        <f t="shared" si="16"/>
        <v/>
      </c>
      <c r="BR24" s="19" t="str">
        <f t="shared" si="17"/>
        <v/>
      </c>
      <c r="BS24" s="19" t="str">
        <f t="shared" si="18"/>
        <v/>
      </c>
      <c r="BT24" s="19" t="str">
        <f t="shared" si="19"/>
        <v/>
      </c>
      <c r="BU24" s="19" t="str">
        <f t="shared" si="20"/>
        <v/>
      </c>
      <c r="BV24" s="19" t="str">
        <f t="shared" si="21"/>
        <v/>
      </c>
      <c r="BW24" s="19"/>
      <c r="BX24" s="19" t="str">
        <f t="shared" si="22"/>
        <v/>
      </c>
      <c r="BY24" s="188"/>
      <c r="BZ24" s="19" t="str">
        <f t="shared" si="23"/>
        <v/>
      </c>
      <c r="CA24" s="19" t="str">
        <f t="shared" si="24"/>
        <v/>
      </c>
      <c r="CC24" s="201" t="str">
        <f t="shared" si="25"/>
        <v/>
      </c>
    </row>
    <row r="25" spans="4:81">
      <c r="D25" s="34"/>
      <c r="E25" s="146"/>
      <c r="F25" s="146"/>
      <c r="G25" s="151"/>
      <c r="L25" s="34"/>
      <c r="M25" s="146"/>
      <c r="N25" s="146"/>
      <c r="O25" s="151"/>
      <c r="R25" s="16" t="e">
        <f>INDEX('Dropdown menus'!$A$1:$D$6,MATCH($E25,'Dropdown menus'!$A$1:$A$6,0),$R$6)</f>
        <v>#N/A</v>
      </c>
      <c r="T25" s="19" t="str">
        <f>IF($F25="","",VLOOKUP($F25,'Reference Data - Transport fuel'!$C:$O,T$4,FALSE))</f>
        <v/>
      </c>
      <c r="U25" s="19" t="str">
        <f>IF($F25="","",VLOOKUP($F25,'Reference Data - Transport fuel'!$C:$O,U$4,FALSE))</f>
        <v/>
      </c>
      <c r="V25" s="19" t="str">
        <f>IF($F25="","",VLOOKUP($F25,'Reference Data - Transport fuel'!$C:$O,V$4,FALSE))</f>
        <v/>
      </c>
      <c r="W25" s="19" t="str">
        <f>IF($F25="","",VLOOKUP($F25,'Reference Data - Transport fuel'!$C:$O,W$4,FALSE))</f>
        <v/>
      </c>
      <c r="X25" s="19" t="str">
        <f>IF($F25="","",VLOOKUP($F25,'Reference Data - Transport fuel'!$C:$O,X$4,FALSE))</f>
        <v/>
      </c>
      <c r="Y25" s="19" t="str">
        <f>IF($F25="","",VLOOKUP($F25,'Reference Data - Transport fuel'!$C:$O,Y$4,FALSE))</f>
        <v/>
      </c>
      <c r="Z25" s="19" t="str">
        <f>IF($F25="","",VLOOKUP($F25,'Reference Data - Transport fuel'!$C:$O,Z$4,FALSE))</f>
        <v/>
      </c>
      <c r="AA25" s="19" t="str">
        <f>IF($F25="","",VLOOKUP($F25,'Reference Data - Transport fuel'!$C:$O,AA$4,FALSE))</f>
        <v/>
      </c>
      <c r="AB25" s="19" t="str">
        <f>IF($F25="","",VLOOKUP($F25,'Reference Data - Transport fuel'!$C:$O,AB$4,FALSE))</f>
        <v/>
      </c>
      <c r="AC25" s="19"/>
      <c r="AD25" s="19" t="str">
        <f>IF($F25="","",VLOOKUP($F25,'Reference Data - Transport fuel'!$C:$O,AD$4,FALSE))</f>
        <v/>
      </c>
      <c r="AE25" s="19"/>
      <c r="AF25" s="19" t="str">
        <f>IF($F25="","",VLOOKUP($F25,'Reference Data - Transport fuel'!$C:$O,AF$4,FALSE))</f>
        <v/>
      </c>
      <c r="AH25" s="19" t="str">
        <f t="shared" si="2"/>
        <v/>
      </c>
      <c r="AI25" s="19" t="str">
        <f t="shared" si="3"/>
        <v/>
      </c>
      <c r="AJ25" s="19" t="str">
        <f t="shared" si="4"/>
        <v/>
      </c>
      <c r="AK25" s="19" t="str">
        <f t="shared" si="5"/>
        <v/>
      </c>
      <c r="AL25" s="19" t="str">
        <f t="shared" si="6"/>
        <v/>
      </c>
      <c r="AM25" s="19" t="str">
        <f t="shared" si="7"/>
        <v/>
      </c>
      <c r="AN25" s="19" t="str">
        <f t="shared" si="8"/>
        <v/>
      </c>
      <c r="AO25" s="19" t="str">
        <f t="shared" si="9"/>
        <v/>
      </c>
      <c r="AP25" s="19"/>
      <c r="AQ25" s="19" t="str">
        <f t="shared" si="10"/>
        <v/>
      </c>
      <c r="AR25" s="188"/>
      <c r="AS25" s="19" t="str">
        <f t="shared" si="11"/>
        <v/>
      </c>
      <c r="AT25" s="19" t="str">
        <f t="shared" si="12"/>
        <v/>
      </c>
      <c r="AV25" s="201" t="str">
        <f t="shared" si="13"/>
        <v/>
      </c>
      <c r="AY25" s="16" t="e">
        <f>INDEX('Dropdown menus'!$A$1:$D$6,MATCH($M25,'Dropdown menus'!$A$1:$A$6,0),$AY$6)</f>
        <v>#N/A</v>
      </c>
      <c r="BA25" s="19" t="str">
        <f>IF($N25="","",VLOOKUP($N25,'Reference - Logistics Distance'!$C:$O,BA$4,FALSE))</f>
        <v/>
      </c>
      <c r="BB25" s="19" t="str">
        <f>IF($N25="","",VLOOKUP($N25,'Reference - Logistics Distance'!$C:$O,BB$4,FALSE))</f>
        <v/>
      </c>
      <c r="BC25" s="19" t="str">
        <f>IF($N25="","",VLOOKUP($N25,'Reference - Logistics Distance'!$C:$O,BC$4,FALSE))</f>
        <v/>
      </c>
      <c r="BD25" s="19" t="str">
        <f>IF($N25="","",VLOOKUP($N25,'Reference - Logistics Distance'!$C:$O,BD$4,FALSE))</f>
        <v/>
      </c>
      <c r="BE25" s="19" t="str">
        <f>IF($N25="","",VLOOKUP($N25,'Reference - Logistics Distance'!$C:$O,BE$4,FALSE))</f>
        <v/>
      </c>
      <c r="BF25" s="19" t="str">
        <f>IF($N25="","",VLOOKUP($N25,'Reference - Logistics Distance'!$C:$O,BF$4,FALSE))</f>
        <v/>
      </c>
      <c r="BG25" s="19" t="str">
        <f>IF($N25="","",VLOOKUP($N25,'Reference - Logistics Distance'!$C:$O,BG$4,FALSE))</f>
        <v/>
      </c>
      <c r="BH25" s="19" t="str">
        <f>IF($N25="","",VLOOKUP($N25,'Reference - Logistics Distance'!$C:$O,BH$4,FALSE))</f>
        <v/>
      </c>
      <c r="BI25" s="19" t="str">
        <f>IF($N25="","",VLOOKUP($N25,'Reference - Logistics Distance'!$C:$O,BI$4,FALSE))</f>
        <v/>
      </c>
      <c r="BJ25" s="19"/>
      <c r="BK25" s="19" t="str">
        <f>IF($N25="","",VLOOKUP($N25,'Reference - Logistics Distance'!$C:$O,BK$4,FALSE))</f>
        <v/>
      </c>
      <c r="BL25" s="19"/>
      <c r="BM25" s="19" t="str">
        <f>IF($N25="","",VLOOKUP($N25,'Reference - Logistics Distance'!$C:$O,BM$4,FALSE))</f>
        <v/>
      </c>
      <c r="BO25" s="19" t="str">
        <f t="shared" si="14"/>
        <v/>
      </c>
      <c r="BP25" s="19" t="str">
        <f t="shared" si="15"/>
        <v/>
      </c>
      <c r="BQ25" s="19" t="str">
        <f t="shared" si="16"/>
        <v/>
      </c>
      <c r="BR25" s="19" t="str">
        <f t="shared" si="17"/>
        <v/>
      </c>
      <c r="BS25" s="19" t="str">
        <f t="shared" si="18"/>
        <v/>
      </c>
      <c r="BT25" s="19" t="str">
        <f t="shared" si="19"/>
        <v/>
      </c>
      <c r="BU25" s="19" t="str">
        <f t="shared" si="20"/>
        <v/>
      </c>
      <c r="BV25" s="19" t="str">
        <f t="shared" si="21"/>
        <v/>
      </c>
      <c r="BW25" s="19"/>
      <c r="BX25" s="19" t="str">
        <f t="shared" si="22"/>
        <v/>
      </c>
      <c r="BY25" s="188"/>
      <c r="BZ25" s="19" t="str">
        <f t="shared" si="23"/>
        <v/>
      </c>
      <c r="CA25" s="19" t="str">
        <f t="shared" si="24"/>
        <v/>
      </c>
      <c r="CC25" s="201" t="str">
        <f t="shared" si="25"/>
        <v/>
      </c>
    </row>
    <row r="26" spans="4:81">
      <c r="D26" s="34"/>
      <c r="E26" s="146"/>
      <c r="F26" s="146"/>
      <c r="G26" s="151"/>
      <c r="L26" s="34"/>
      <c r="M26" s="146"/>
      <c r="N26" s="146"/>
      <c r="O26" s="151"/>
      <c r="R26" s="16" t="e">
        <f>INDEX('Dropdown menus'!$A$1:$D$6,MATCH($E26,'Dropdown menus'!$A$1:$A$6,0),$R$6)</f>
        <v>#N/A</v>
      </c>
      <c r="T26" s="19" t="str">
        <f>IF($F26="","",VLOOKUP($F26,'Reference Data - Transport fuel'!$C:$O,T$4,FALSE))</f>
        <v/>
      </c>
      <c r="U26" s="19" t="str">
        <f>IF($F26="","",VLOOKUP($F26,'Reference Data - Transport fuel'!$C:$O,U$4,FALSE))</f>
        <v/>
      </c>
      <c r="V26" s="19" t="str">
        <f>IF($F26="","",VLOOKUP($F26,'Reference Data - Transport fuel'!$C:$O,V$4,FALSE))</f>
        <v/>
      </c>
      <c r="W26" s="19" t="str">
        <f>IF($F26="","",VLOOKUP($F26,'Reference Data - Transport fuel'!$C:$O,W$4,FALSE))</f>
        <v/>
      </c>
      <c r="X26" s="19" t="str">
        <f>IF($F26="","",VLOOKUP($F26,'Reference Data - Transport fuel'!$C:$O,X$4,FALSE))</f>
        <v/>
      </c>
      <c r="Y26" s="19" t="str">
        <f>IF($F26="","",VLOOKUP($F26,'Reference Data - Transport fuel'!$C:$O,Y$4,FALSE))</f>
        <v/>
      </c>
      <c r="Z26" s="19" t="str">
        <f>IF($F26="","",VLOOKUP($F26,'Reference Data - Transport fuel'!$C:$O,Z$4,FALSE))</f>
        <v/>
      </c>
      <c r="AA26" s="19" t="str">
        <f>IF($F26="","",VLOOKUP($F26,'Reference Data - Transport fuel'!$C:$O,AA$4,FALSE))</f>
        <v/>
      </c>
      <c r="AB26" s="19" t="str">
        <f>IF($F26="","",VLOOKUP($F26,'Reference Data - Transport fuel'!$C:$O,AB$4,FALSE))</f>
        <v/>
      </c>
      <c r="AC26" s="19"/>
      <c r="AD26" s="19" t="str">
        <f>IF($F26="","",VLOOKUP($F26,'Reference Data - Transport fuel'!$C:$O,AD$4,FALSE))</f>
        <v/>
      </c>
      <c r="AE26" s="19"/>
      <c r="AF26" s="19" t="str">
        <f>IF($F26="","",VLOOKUP($F26,'Reference Data - Transport fuel'!$C:$O,AF$4,FALSE))</f>
        <v/>
      </c>
      <c r="AH26" s="19" t="str">
        <f t="shared" si="2"/>
        <v/>
      </c>
      <c r="AI26" s="19" t="str">
        <f t="shared" si="3"/>
        <v/>
      </c>
      <c r="AJ26" s="19" t="str">
        <f t="shared" si="4"/>
        <v/>
      </c>
      <c r="AK26" s="19" t="str">
        <f t="shared" si="5"/>
        <v/>
      </c>
      <c r="AL26" s="19" t="str">
        <f t="shared" si="6"/>
        <v/>
      </c>
      <c r="AM26" s="19" t="str">
        <f t="shared" si="7"/>
        <v/>
      </c>
      <c r="AN26" s="19" t="str">
        <f t="shared" si="8"/>
        <v/>
      </c>
      <c r="AO26" s="19" t="str">
        <f t="shared" si="9"/>
        <v/>
      </c>
      <c r="AP26" s="19"/>
      <c r="AQ26" s="19" t="str">
        <f t="shared" si="10"/>
        <v/>
      </c>
      <c r="AR26" s="188"/>
      <c r="AS26" s="19" t="str">
        <f t="shared" si="11"/>
        <v/>
      </c>
      <c r="AT26" s="19" t="str">
        <f t="shared" si="12"/>
        <v/>
      </c>
      <c r="AV26" s="201" t="str">
        <f t="shared" si="13"/>
        <v/>
      </c>
      <c r="AY26" s="16" t="e">
        <f>INDEX('Dropdown menus'!$A$1:$D$6,MATCH($M26,'Dropdown menus'!$A$1:$A$6,0),$AY$6)</f>
        <v>#N/A</v>
      </c>
      <c r="BA26" s="19" t="str">
        <f>IF($N26="","",VLOOKUP($N26,'Reference - Logistics Distance'!$C:$O,BA$4,FALSE))</f>
        <v/>
      </c>
      <c r="BB26" s="19" t="str">
        <f>IF($N26="","",VLOOKUP($N26,'Reference - Logistics Distance'!$C:$O,BB$4,FALSE))</f>
        <v/>
      </c>
      <c r="BC26" s="19" t="str">
        <f>IF($N26="","",VLOOKUP($N26,'Reference - Logistics Distance'!$C:$O,BC$4,FALSE))</f>
        <v/>
      </c>
      <c r="BD26" s="19" t="str">
        <f>IF($N26="","",VLOOKUP($N26,'Reference - Logistics Distance'!$C:$O,BD$4,FALSE))</f>
        <v/>
      </c>
      <c r="BE26" s="19" t="str">
        <f>IF($N26="","",VLOOKUP($N26,'Reference - Logistics Distance'!$C:$O,BE$4,FALSE))</f>
        <v/>
      </c>
      <c r="BF26" s="19" t="str">
        <f>IF($N26="","",VLOOKUP($N26,'Reference - Logistics Distance'!$C:$O,BF$4,FALSE))</f>
        <v/>
      </c>
      <c r="BG26" s="19" t="str">
        <f>IF($N26="","",VLOOKUP($N26,'Reference - Logistics Distance'!$C:$O,BG$4,FALSE))</f>
        <v/>
      </c>
      <c r="BH26" s="19" t="str">
        <f>IF($N26="","",VLOOKUP($N26,'Reference - Logistics Distance'!$C:$O,BH$4,FALSE))</f>
        <v/>
      </c>
      <c r="BI26" s="19" t="str">
        <f>IF($N26="","",VLOOKUP($N26,'Reference - Logistics Distance'!$C:$O,BI$4,FALSE))</f>
        <v/>
      </c>
      <c r="BJ26" s="19"/>
      <c r="BK26" s="19" t="str">
        <f>IF($N26="","",VLOOKUP($N26,'Reference - Logistics Distance'!$C:$O,BK$4,FALSE))</f>
        <v/>
      </c>
      <c r="BL26" s="19"/>
      <c r="BM26" s="19" t="str">
        <f>IF($N26="","",VLOOKUP($N26,'Reference - Logistics Distance'!$C:$O,BM$4,FALSE))</f>
        <v/>
      </c>
      <c r="BO26" s="19" t="str">
        <f t="shared" si="14"/>
        <v/>
      </c>
      <c r="BP26" s="19" t="str">
        <f t="shared" si="15"/>
        <v/>
      </c>
      <c r="BQ26" s="19" t="str">
        <f t="shared" si="16"/>
        <v/>
      </c>
      <c r="BR26" s="19" t="str">
        <f t="shared" si="17"/>
        <v/>
      </c>
      <c r="BS26" s="19" t="str">
        <f t="shared" si="18"/>
        <v/>
      </c>
      <c r="BT26" s="19" t="str">
        <f t="shared" si="19"/>
        <v/>
      </c>
      <c r="BU26" s="19" t="str">
        <f t="shared" si="20"/>
        <v/>
      </c>
      <c r="BV26" s="19" t="str">
        <f t="shared" si="21"/>
        <v/>
      </c>
      <c r="BW26" s="19"/>
      <c r="BX26" s="19" t="str">
        <f t="shared" si="22"/>
        <v/>
      </c>
      <c r="BY26" s="188"/>
      <c r="BZ26" s="19" t="str">
        <f t="shared" si="23"/>
        <v/>
      </c>
      <c r="CA26" s="19" t="str">
        <f t="shared" si="24"/>
        <v/>
      </c>
      <c r="CC26" s="201" t="str">
        <f t="shared" si="25"/>
        <v/>
      </c>
    </row>
    <row r="27" spans="4:81">
      <c r="D27" s="34"/>
      <c r="E27" s="146"/>
      <c r="F27" s="146"/>
      <c r="G27" s="151"/>
      <c r="L27" s="34"/>
      <c r="M27" s="146"/>
      <c r="N27" s="146"/>
      <c r="O27" s="151"/>
      <c r="R27" s="16" t="e">
        <f>INDEX('Dropdown menus'!$A$1:$D$6,MATCH($E27,'Dropdown menus'!$A$1:$A$6,0),$R$6)</f>
        <v>#N/A</v>
      </c>
      <c r="T27" s="19" t="str">
        <f>IF($F27="","",VLOOKUP($F27,'Reference Data - Transport fuel'!$C:$O,T$4,FALSE))</f>
        <v/>
      </c>
      <c r="U27" s="19" t="str">
        <f>IF($F27="","",VLOOKUP($F27,'Reference Data - Transport fuel'!$C:$O,U$4,FALSE))</f>
        <v/>
      </c>
      <c r="V27" s="19" t="str">
        <f>IF($F27="","",VLOOKUP($F27,'Reference Data - Transport fuel'!$C:$O,V$4,FALSE))</f>
        <v/>
      </c>
      <c r="W27" s="19" t="str">
        <f>IF($F27="","",VLOOKUP($F27,'Reference Data - Transport fuel'!$C:$O,W$4,FALSE))</f>
        <v/>
      </c>
      <c r="X27" s="19" t="str">
        <f>IF($F27="","",VLOOKUP($F27,'Reference Data - Transport fuel'!$C:$O,X$4,FALSE))</f>
        <v/>
      </c>
      <c r="Y27" s="19" t="str">
        <f>IF($F27="","",VLOOKUP($F27,'Reference Data - Transport fuel'!$C:$O,Y$4,FALSE))</f>
        <v/>
      </c>
      <c r="Z27" s="19" t="str">
        <f>IF($F27="","",VLOOKUP($F27,'Reference Data - Transport fuel'!$C:$O,Z$4,FALSE))</f>
        <v/>
      </c>
      <c r="AA27" s="19" t="str">
        <f>IF($F27="","",VLOOKUP($F27,'Reference Data - Transport fuel'!$C:$O,AA$4,FALSE))</f>
        <v/>
      </c>
      <c r="AB27" s="19" t="str">
        <f>IF($F27="","",VLOOKUP($F27,'Reference Data - Transport fuel'!$C:$O,AB$4,FALSE))</f>
        <v/>
      </c>
      <c r="AC27" s="19"/>
      <c r="AD27" s="19" t="str">
        <f>IF($F27="","",VLOOKUP($F27,'Reference Data - Transport fuel'!$C:$O,AD$4,FALSE))</f>
        <v/>
      </c>
      <c r="AE27" s="19"/>
      <c r="AF27" s="19" t="str">
        <f>IF($F27="","",VLOOKUP($F27,'Reference Data - Transport fuel'!$C:$O,AF$4,FALSE))</f>
        <v/>
      </c>
      <c r="AH27" s="19" t="str">
        <f t="shared" si="2"/>
        <v/>
      </c>
      <c r="AI27" s="19" t="str">
        <f t="shared" si="3"/>
        <v/>
      </c>
      <c r="AJ27" s="19" t="str">
        <f t="shared" si="4"/>
        <v/>
      </c>
      <c r="AK27" s="19" t="str">
        <f t="shared" si="5"/>
        <v/>
      </c>
      <c r="AL27" s="19" t="str">
        <f t="shared" si="6"/>
        <v/>
      </c>
      <c r="AM27" s="19" t="str">
        <f t="shared" si="7"/>
        <v/>
      </c>
      <c r="AN27" s="19" t="str">
        <f t="shared" si="8"/>
        <v/>
      </c>
      <c r="AO27" s="19" t="str">
        <f t="shared" si="9"/>
        <v/>
      </c>
      <c r="AP27" s="19"/>
      <c r="AQ27" s="19" t="str">
        <f t="shared" si="10"/>
        <v/>
      </c>
      <c r="AR27" s="188"/>
      <c r="AS27" s="19" t="str">
        <f t="shared" si="11"/>
        <v/>
      </c>
      <c r="AT27" s="19" t="str">
        <f t="shared" si="12"/>
        <v/>
      </c>
      <c r="AV27" s="201" t="str">
        <f t="shared" si="13"/>
        <v/>
      </c>
      <c r="AY27" s="16" t="e">
        <f>INDEX('Dropdown menus'!$A$1:$D$6,MATCH($M27,'Dropdown menus'!$A$1:$A$6,0),$AY$6)</f>
        <v>#N/A</v>
      </c>
      <c r="BA27" s="19" t="str">
        <f>IF($N27="","",VLOOKUP($N27,'Reference - Logistics Distance'!$C:$O,BA$4,FALSE))</f>
        <v/>
      </c>
      <c r="BB27" s="19" t="str">
        <f>IF($N27="","",VLOOKUP($N27,'Reference - Logistics Distance'!$C:$O,BB$4,FALSE))</f>
        <v/>
      </c>
      <c r="BC27" s="19" t="str">
        <f>IF($N27="","",VLOOKUP($N27,'Reference - Logistics Distance'!$C:$O,BC$4,FALSE))</f>
        <v/>
      </c>
      <c r="BD27" s="19" t="str">
        <f>IF($N27="","",VLOOKUP($N27,'Reference - Logistics Distance'!$C:$O,BD$4,FALSE))</f>
        <v/>
      </c>
      <c r="BE27" s="19" t="str">
        <f>IF($N27="","",VLOOKUP($N27,'Reference - Logistics Distance'!$C:$O,BE$4,FALSE))</f>
        <v/>
      </c>
      <c r="BF27" s="19" t="str">
        <f>IF($N27="","",VLOOKUP($N27,'Reference - Logistics Distance'!$C:$O,BF$4,FALSE))</f>
        <v/>
      </c>
      <c r="BG27" s="19" t="str">
        <f>IF($N27="","",VLOOKUP($N27,'Reference - Logistics Distance'!$C:$O,BG$4,FALSE))</f>
        <v/>
      </c>
      <c r="BH27" s="19" t="str">
        <f>IF($N27="","",VLOOKUP($N27,'Reference - Logistics Distance'!$C:$O,BH$4,FALSE))</f>
        <v/>
      </c>
      <c r="BI27" s="19" t="str">
        <f>IF($N27="","",VLOOKUP($N27,'Reference - Logistics Distance'!$C:$O,BI$4,FALSE))</f>
        <v/>
      </c>
      <c r="BJ27" s="19"/>
      <c r="BK27" s="19" t="str">
        <f>IF($N27="","",VLOOKUP($N27,'Reference - Logistics Distance'!$C:$O,BK$4,FALSE))</f>
        <v/>
      </c>
      <c r="BL27" s="19"/>
      <c r="BM27" s="19" t="str">
        <f>IF($N27="","",VLOOKUP($N27,'Reference - Logistics Distance'!$C:$O,BM$4,FALSE))</f>
        <v/>
      </c>
      <c r="BO27" s="19" t="str">
        <f t="shared" si="14"/>
        <v/>
      </c>
      <c r="BP27" s="19" t="str">
        <f t="shared" si="15"/>
        <v/>
      </c>
      <c r="BQ27" s="19" t="str">
        <f t="shared" si="16"/>
        <v/>
      </c>
      <c r="BR27" s="19" t="str">
        <f t="shared" si="17"/>
        <v/>
      </c>
      <c r="BS27" s="19" t="str">
        <f t="shared" si="18"/>
        <v/>
      </c>
      <c r="BT27" s="19" t="str">
        <f t="shared" si="19"/>
        <v/>
      </c>
      <c r="BU27" s="19" t="str">
        <f t="shared" si="20"/>
        <v/>
      </c>
      <c r="BV27" s="19" t="str">
        <f t="shared" si="21"/>
        <v/>
      </c>
      <c r="BW27" s="19"/>
      <c r="BX27" s="19" t="str">
        <f t="shared" si="22"/>
        <v/>
      </c>
      <c r="BY27" s="188"/>
      <c r="BZ27" s="19" t="str">
        <f t="shared" si="23"/>
        <v/>
      </c>
      <c r="CA27" s="19" t="str">
        <f t="shared" si="24"/>
        <v/>
      </c>
      <c r="CC27" s="201" t="str">
        <f t="shared" si="25"/>
        <v/>
      </c>
    </row>
    <row r="28" spans="4:81">
      <c r="D28" s="34"/>
      <c r="E28" s="146"/>
      <c r="F28" s="146"/>
      <c r="G28" s="151"/>
      <c r="L28" s="34"/>
      <c r="M28" s="146"/>
      <c r="N28" s="146"/>
      <c r="O28" s="151"/>
      <c r="R28" s="16" t="e">
        <f>INDEX('Dropdown menus'!$A$1:$D$6,MATCH($E28,'Dropdown menus'!$A$1:$A$6,0),$R$6)</f>
        <v>#N/A</v>
      </c>
      <c r="T28" s="19" t="str">
        <f>IF($F28="","",VLOOKUP($F28,'Reference Data - Transport fuel'!$C:$O,T$4,FALSE))</f>
        <v/>
      </c>
      <c r="U28" s="19" t="str">
        <f>IF($F28="","",VLOOKUP($F28,'Reference Data - Transport fuel'!$C:$O,U$4,FALSE))</f>
        <v/>
      </c>
      <c r="V28" s="19" t="str">
        <f>IF($F28="","",VLOOKUP($F28,'Reference Data - Transport fuel'!$C:$O,V$4,FALSE))</f>
        <v/>
      </c>
      <c r="W28" s="19" t="str">
        <f>IF($F28="","",VLOOKUP($F28,'Reference Data - Transport fuel'!$C:$O,W$4,FALSE))</f>
        <v/>
      </c>
      <c r="X28" s="19" t="str">
        <f>IF($F28="","",VLOOKUP($F28,'Reference Data - Transport fuel'!$C:$O,X$4,FALSE))</f>
        <v/>
      </c>
      <c r="Y28" s="19" t="str">
        <f>IF($F28="","",VLOOKUP($F28,'Reference Data - Transport fuel'!$C:$O,Y$4,FALSE))</f>
        <v/>
      </c>
      <c r="Z28" s="19" t="str">
        <f>IF($F28="","",VLOOKUP($F28,'Reference Data - Transport fuel'!$C:$O,Z$4,FALSE))</f>
        <v/>
      </c>
      <c r="AA28" s="19" t="str">
        <f>IF($F28="","",VLOOKUP($F28,'Reference Data - Transport fuel'!$C:$O,AA$4,FALSE))</f>
        <v/>
      </c>
      <c r="AB28" s="19" t="str">
        <f>IF($F28="","",VLOOKUP($F28,'Reference Data - Transport fuel'!$C:$O,AB$4,FALSE))</f>
        <v/>
      </c>
      <c r="AC28" s="19"/>
      <c r="AD28" s="19" t="str">
        <f>IF($F28="","",VLOOKUP($F28,'Reference Data - Transport fuel'!$C:$O,AD$4,FALSE))</f>
        <v/>
      </c>
      <c r="AE28" s="19"/>
      <c r="AF28" s="19" t="str">
        <f>IF($F28="","",VLOOKUP($F28,'Reference Data - Transport fuel'!$C:$O,AF$4,FALSE))</f>
        <v/>
      </c>
      <c r="AH28" s="19" t="str">
        <f t="shared" si="2"/>
        <v/>
      </c>
      <c r="AI28" s="19" t="str">
        <f t="shared" si="3"/>
        <v/>
      </c>
      <c r="AJ28" s="19" t="str">
        <f t="shared" si="4"/>
        <v/>
      </c>
      <c r="AK28" s="19" t="str">
        <f t="shared" si="5"/>
        <v/>
      </c>
      <c r="AL28" s="19" t="str">
        <f t="shared" si="6"/>
        <v/>
      </c>
      <c r="AM28" s="19" t="str">
        <f t="shared" si="7"/>
        <v/>
      </c>
      <c r="AN28" s="19" t="str">
        <f t="shared" si="8"/>
        <v/>
      </c>
      <c r="AO28" s="19" t="str">
        <f t="shared" si="9"/>
        <v/>
      </c>
      <c r="AP28" s="19"/>
      <c r="AQ28" s="19" t="str">
        <f t="shared" si="10"/>
        <v/>
      </c>
      <c r="AR28" s="188"/>
      <c r="AS28" s="19" t="str">
        <f t="shared" si="11"/>
        <v/>
      </c>
      <c r="AT28" s="19" t="str">
        <f t="shared" si="12"/>
        <v/>
      </c>
      <c r="AV28" s="201" t="str">
        <f t="shared" si="13"/>
        <v/>
      </c>
      <c r="AY28" s="16" t="e">
        <f>INDEX('Dropdown menus'!$A$1:$D$6,MATCH($M28,'Dropdown menus'!$A$1:$A$6,0),$AY$6)</f>
        <v>#N/A</v>
      </c>
      <c r="BA28" s="19" t="str">
        <f>IF($N28="","",VLOOKUP($N28,'Reference - Logistics Distance'!$C:$O,BA$4,FALSE))</f>
        <v/>
      </c>
      <c r="BB28" s="19" t="str">
        <f>IF($N28="","",VLOOKUP($N28,'Reference - Logistics Distance'!$C:$O,BB$4,FALSE))</f>
        <v/>
      </c>
      <c r="BC28" s="19" t="str">
        <f>IF($N28="","",VLOOKUP($N28,'Reference - Logistics Distance'!$C:$O,BC$4,FALSE))</f>
        <v/>
      </c>
      <c r="BD28" s="19" t="str">
        <f>IF($N28="","",VLOOKUP($N28,'Reference - Logistics Distance'!$C:$O,BD$4,FALSE))</f>
        <v/>
      </c>
      <c r="BE28" s="19" t="str">
        <f>IF($N28="","",VLOOKUP($N28,'Reference - Logistics Distance'!$C:$O,BE$4,FALSE))</f>
        <v/>
      </c>
      <c r="BF28" s="19" t="str">
        <f>IF($N28="","",VLOOKUP($N28,'Reference - Logistics Distance'!$C:$O,BF$4,FALSE))</f>
        <v/>
      </c>
      <c r="BG28" s="19" t="str">
        <f>IF($N28="","",VLOOKUP($N28,'Reference - Logistics Distance'!$C:$O,BG$4,FALSE))</f>
        <v/>
      </c>
      <c r="BH28" s="19" t="str">
        <f>IF($N28="","",VLOOKUP($N28,'Reference - Logistics Distance'!$C:$O,BH$4,FALSE))</f>
        <v/>
      </c>
      <c r="BI28" s="19" t="str">
        <f>IF($N28="","",VLOOKUP($N28,'Reference - Logistics Distance'!$C:$O,BI$4,FALSE))</f>
        <v/>
      </c>
      <c r="BJ28" s="19"/>
      <c r="BK28" s="19" t="str">
        <f>IF($N28="","",VLOOKUP($N28,'Reference - Logistics Distance'!$C:$O,BK$4,FALSE))</f>
        <v/>
      </c>
      <c r="BL28" s="19"/>
      <c r="BM28" s="19" t="str">
        <f>IF($N28="","",VLOOKUP($N28,'Reference - Logistics Distance'!$C:$O,BM$4,FALSE))</f>
        <v/>
      </c>
      <c r="BO28" s="19" t="str">
        <f t="shared" si="14"/>
        <v/>
      </c>
      <c r="BP28" s="19" t="str">
        <f t="shared" si="15"/>
        <v/>
      </c>
      <c r="BQ28" s="19" t="str">
        <f t="shared" si="16"/>
        <v/>
      </c>
      <c r="BR28" s="19" t="str">
        <f t="shared" si="17"/>
        <v/>
      </c>
      <c r="BS28" s="19" t="str">
        <f t="shared" si="18"/>
        <v/>
      </c>
      <c r="BT28" s="19" t="str">
        <f t="shared" si="19"/>
        <v/>
      </c>
      <c r="BU28" s="19" t="str">
        <f t="shared" si="20"/>
        <v/>
      </c>
      <c r="BV28" s="19" t="str">
        <f t="shared" si="21"/>
        <v/>
      </c>
      <c r="BW28" s="19"/>
      <c r="BX28" s="19" t="str">
        <f t="shared" si="22"/>
        <v/>
      </c>
      <c r="BY28" s="188"/>
      <c r="BZ28" s="19" t="str">
        <f t="shared" si="23"/>
        <v/>
      </c>
      <c r="CA28" s="19" t="str">
        <f t="shared" si="24"/>
        <v/>
      </c>
      <c r="CC28" s="201" t="str">
        <f t="shared" si="25"/>
        <v/>
      </c>
    </row>
    <row r="29" spans="4:81">
      <c r="D29" s="34"/>
      <c r="E29" s="146"/>
      <c r="F29" s="146"/>
      <c r="G29" s="151"/>
      <c r="L29" s="34"/>
      <c r="M29" s="146"/>
      <c r="N29" s="146"/>
      <c r="O29" s="151"/>
      <c r="R29" s="16" t="e">
        <f>INDEX('Dropdown menus'!$A$1:$D$6,MATCH($E29,'Dropdown menus'!$A$1:$A$6,0),$R$6)</f>
        <v>#N/A</v>
      </c>
      <c r="T29" s="19" t="str">
        <f>IF($F29="","",VLOOKUP($F29,'Reference Data - Transport fuel'!$C:$O,T$4,FALSE))</f>
        <v/>
      </c>
      <c r="U29" s="19" t="str">
        <f>IF($F29="","",VLOOKUP($F29,'Reference Data - Transport fuel'!$C:$O,U$4,FALSE))</f>
        <v/>
      </c>
      <c r="V29" s="19" t="str">
        <f>IF($F29="","",VLOOKUP($F29,'Reference Data - Transport fuel'!$C:$O,V$4,FALSE))</f>
        <v/>
      </c>
      <c r="W29" s="19" t="str">
        <f>IF($F29="","",VLOOKUP($F29,'Reference Data - Transport fuel'!$C:$O,W$4,FALSE))</f>
        <v/>
      </c>
      <c r="X29" s="19" t="str">
        <f>IF($F29="","",VLOOKUP($F29,'Reference Data - Transport fuel'!$C:$O,X$4,FALSE))</f>
        <v/>
      </c>
      <c r="Y29" s="19" t="str">
        <f>IF($F29="","",VLOOKUP($F29,'Reference Data - Transport fuel'!$C:$O,Y$4,FALSE))</f>
        <v/>
      </c>
      <c r="Z29" s="19" t="str">
        <f>IF($F29="","",VLOOKUP($F29,'Reference Data - Transport fuel'!$C:$O,Z$4,FALSE))</f>
        <v/>
      </c>
      <c r="AA29" s="19" t="str">
        <f>IF($F29="","",VLOOKUP($F29,'Reference Data - Transport fuel'!$C:$O,AA$4,FALSE))</f>
        <v/>
      </c>
      <c r="AB29" s="19" t="str">
        <f>IF($F29="","",VLOOKUP($F29,'Reference Data - Transport fuel'!$C:$O,AB$4,FALSE))</f>
        <v/>
      </c>
      <c r="AC29" s="19"/>
      <c r="AD29" s="19" t="str">
        <f>IF($F29="","",VLOOKUP($F29,'Reference Data - Transport fuel'!$C:$O,AD$4,FALSE))</f>
        <v/>
      </c>
      <c r="AE29" s="19"/>
      <c r="AF29" s="19" t="str">
        <f>IF($F29="","",VLOOKUP($F29,'Reference Data - Transport fuel'!$C:$O,AF$4,FALSE))</f>
        <v/>
      </c>
      <c r="AH29" s="19" t="str">
        <f t="shared" si="2"/>
        <v/>
      </c>
      <c r="AI29" s="19" t="str">
        <f t="shared" si="3"/>
        <v/>
      </c>
      <c r="AJ29" s="19" t="str">
        <f t="shared" si="4"/>
        <v/>
      </c>
      <c r="AK29" s="19" t="str">
        <f t="shared" si="5"/>
        <v/>
      </c>
      <c r="AL29" s="19" t="str">
        <f t="shared" si="6"/>
        <v/>
      </c>
      <c r="AM29" s="19" t="str">
        <f t="shared" si="7"/>
        <v/>
      </c>
      <c r="AN29" s="19" t="str">
        <f t="shared" si="8"/>
        <v/>
      </c>
      <c r="AO29" s="19" t="str">
        <f t="shared" si="9"/>
        <v/>
      </c>
      <c r="AP29" s="19"/>
      <c r="AQ29" s="19" t="str">
        <f t="shared" si="10"/>
        <v/>
      </c>
      <c r="AR29" s="188"/>
      <c r="AS29" s="19" t="str">
        <f t="shared" si="11"/>
        <v/>
      </c>
      <c r="AT29" s="19" t="str">
        <f t="shared" si="12"/>
        <v/>
      </c>
      <c r="AV29" s="201" t="str">
        <f t="shared" si="13"/>
        <v/>
      </c>
      <c r="AY29" s="16" t="e">
        <f>INDEX('Dropdown menus'!$A$1:$D$6,MATCH($M29,'Dropdown menus'!$A$1:$A$6,0),$AY$6)</f>
        <v>#N/A</v>
      </c>
      <c r="BA29" s="19" t="str">
        <f>IF($N29="","",VLOOKUP($N29,'Reference - Logistics Distance'!$C:$O,BA$4,FALSE))</f>
        <v/>
      </c>
      <c r="BB29" s="19" t="str">
        <f>IF($N29="","",VLOOKUP($N29,'Reference - Logistics Distance'!$C:$O,BB$4,FALSE))</f>
        <v/>
      </c>
      <c r="BC29" s="19" t="str">
        <f>IF($N29="","",VLOOKUP($N29,'Reference - Logistics Distance'!$C:$O,BC$4,FALSE))</f>
        <v/>
      </c>
      <c r="BD29" s="19" t="str">
        <f>IF($N29="","",VLOOKUP($N29,'Reference - Logistics Distance'!$C:$O,BD$4,FALSE))</f>
        <v/>
      </c>
      <c r="BE29" s="19" t="str">
        <f>IF($N29="","",VLOOKUP($N29,'Reference - Logistics Distance'!$C:$O,BE$4,FALSE))</f>
        <v/>
      </c>
      <c r="BF29" s="19" t="str">
        <f>IF($N29="","",VLOOKUP($N29,'Reference - Logistics Distance'!$C:$O,BF$4,FALSE))</f>
        <v/>
      </c>
      <c r="BG29" s="19" t="str">
        <f>IF($N29="","",VLOOKUP($N29,'Reference - Logistics Distance'!$C:$O,BG$4,FALSE))</f>
        <v/>
      </c>
      <c r="BH29" s="19" t="str">
        <f>IF($N29="","",VLOOKUP($N29,'Reference - Logistics Distance'!$C:$O,BH$4,FALSE))</f>
        <v/>
      </c>
      <c r="BI29" s="19" t="str">
        <f>IF($N29="","",VLOOKUP($N29,'Reference - Logistics Distance'!$C:$O,BI$4,FALSE))</f>
        <v/>
      </c>
      <c r="BJ29" s="19"/>
      <c r="BK29" s="19" t="str">
        <f>IF($N29="","",VLOOKUP($N29,'Reference - Logistics Distance'!$C:$O,BK$4,FALSE))</f>
        <v/>
      </c>
      <c r="BL29" s="19"/>
      <c r="BM29" s="19" t="str">
        <f>IF($N29="","",VLOOKUP($N29,'Reference - Logistics Distance'!$C:$O,BM$4,FALSE))</f>
        <v/>
      </c>
      <c r="BO29" s="19" t="str">
        <f t="shared" si="14"/>
        <v/>
      </c>
      <c r="BP29" s="19" t="str">
        <f t="shared" si="15"/>
        <v/>
      </c>
      <c r="BQ29" s="19" t="str">
        <f t="shared" si="16"/>
        <v/>
      </c>
      <c r="BR29" s="19" t="str">
        <f t="shared" si="17"/>
        <v/>
      </c>
      <c r="BS29" s="19" t="str">
        <f t="shared" si="18"/>
        <v/>
      </c>
      <c r="BT29" s="19" t="str">
        <f t="shared" si="19"/>
        <v/>
      </c>
      <c r="BU29" s="19" t="str">
        <f t="shared" si="20"/>
        <v/>
      </c>
      <c r="BV29" s="19" t="str">
        <f t="shared" si="21"/>
        <v/>
      </c>
      <c r="BW29" s="19"/>
      <c r="BX29" s="19" t="str">
        <f t="shared" si="22"/>
        <v/>
      </c>
      <c r="BY29" s="188"/>
      <c r="BZ29" s="19" t="str">
        <f t="shared" si="23"/>
        <v/>
      </c>
      <c r="CA29" s="19" t="str">
        <f t="shared" si="24"/>
        <v/>
      </c>
      <c r="CC29" s="201" t="str">
        <f t="shared" si="25"/>
        <v/>
      </c>
    </row>
    <row r="30" spans="4:81">
      <c r="D30" s="34"/>
      <c r="E30" s="146"/>
      <c r="F30" s="146"/>
      <c r="G30" s="151"/>
      <c r="L30" s="34"/>
      <c r="M30" s="146"/>
      <c r="N30" s="146"/>
      <c r="O30" s="151"/>
      <c r="R30" s="16" t="e">
        <f>INDEX('Dropdown menus'!$A$1:$D$6,MATCH($E30,'Dropdown menus'!$A$1:$A$6,0),$R$6)</f>
        <v>#N/A</v>
      </c>
      <c r="T30" s="19" t="str">
        <f>IF($F30="","",VLOOKUP($F30,'Reference Data - Transport fuel'!$C:$O,T$4,FALSE))</f>
        <v/>
      </c>
      <c r="U30" s="19" t="str">
        <f>IF($F30="","",VLOOKUP($F30,'Reference Data - Transport fuel'!$C:$O,U$4,FALSE))</f>
        <v/>
      </c>
      <c r="V30" s="19" t="str">
        <f>IF($F30="","",VLOOKUP($F30,'Reference Data - Transport fuel'!$C:$O,V$4,FALSE))</f>
        <v/>
      </c>
      <c r="W30" s="19" t="str">
        <f>IF($F30="","",VLOOKUP($F30,'Reference Data - Transport fuel'!$C:$O,W$4,FALSE))</f>
        <v/>
      </c>
      <c r="X30" s="19" t="str">
        <f>IF($F30="","",VLOOKUP($F30,'Reference Data - Transport fuel'!$C:$O,X$4,FALSE))</f>
        <v/>
      </c>
      <c r="Y30" s="19" t="str">
        <f>IF($F30="","",VLOOKUP($F30,'Reference Data - Transport fuel'!$C:$O,Y$4,FALSE))</f>
        <v/>
      </c>
      <c r="Z30" s="19" t="str">
        <f>IF($F30="","",VLOOKUP($F30,'Reference Data - Transport fuel'!$C:$O,Z$4,FALSE))</f>
        <v/>
      </c>
      <c r="AA30" s="19" t="str">
        <f>IF($F30="","",VLOOKUP($F30,'Reference Data - Transport fuel'!$C:$O,AA$4,FALSE))</f>
        <v/>
      </c>
      <c r="AB30" s="19" t="str">
        <f>IF($F30="","",VLOOKUP($F30,'Reference Data - Transport fuel'!$C:$O,AB$4,FALSE))</f>
        <v/>
      </c>
      <c r="AC30" s="19"/>
      <c r="AD30" s="19" t="str">
        <f>IF($F30="","",VLOOKUP($F30,'Reference Data - Transport fuel'!$C:$O,AD$4,FALSE))</f>
        <v/>
      </c>
      <c r="AE30" s="19"/>
      <c r="AF30" s="19" t="str">
        <f>IF($F30="","",VLOOKUP($F30,'Reference Data - Transport fuel'!$C:$O,AF$4,FALSE))</f>
        <v/>
      </c>
      <c r="AH30" s="19" t="str">
        <f t="shared" si="2"/>
        <v/>
      </c>
      <c r="AI30" s="19" t="str">
        <f t="shared" si="3"/>
        <v/>
      </c>
      <c r="AJ30" s="19" t="str">
        <f t="shared" si="4"/>
        <v/>
      </c>
      <c r="AK30" s="19" t="str">
        <f t="shared" si="5"/>
        <v/>
      </c>
      <c r="AL30" s="19" t="str">
        <f t="shared" si="6"/>
        <v/>
      </c>
      <c r="AM30" s="19" t="str">
        <f t="shared" si="7"/>
        <v/>
      </c>
      <c r="AN30" s="19" t="str">
        <f t="shared" si="8"/>
        <v/>
      </c>
      <c r="AO30" s="19" t="str">
        <f t="shared" si="9"/>
        <v/>
      </c>
      <c r="AP30" s="19"/>
      <c r="AQ30" s="19" t="str">
        <f t="shared" si="10"/>
        <v/>
      </c>
      <c r="AR30" s="188"/>
      <c r="AS30" s="19" t="str">
        <f t="shared" si="11"/>
        <v/>
      </c>
      <c r="AT30" s="19" t="str">
        <f t="shared" si="12"/>
        <v/>
      </c>
      <c r="AV30" s="201" t="str">
        <f t="shared" si="13"/>
        <v/>
      </c>
      <c r="AY30" s="16" t="e">
        <f>INDEX('Dropdown menus'!$A$1:$D$6,MATCH($M30,'Dropdown menus'!$A$1:$A$6,0),$AY$6)</f>
        <v>#N/A</v>
      </c>
      <c r="BA30" s="19" t="str">
        <f>IF($N30="","",VLOOKUP($N30,'Reference - Logistics Distance'!$C:$O,BA$4,FALSE))</f>
        <v/>
      </c>
      <c r="BB30" s="19" t="str">
        <f>IF($N30="","",VLOOKUP($N30,'Reference - Logistics Distance'!$C:$O,BB$4,FALSE))</f>
        <v/>
      </c>
      <c r="BC30" s="19" t="str">
        <f>IF($N30="","",VLOOKUP($N30,'Reference - Logistics Distance'!$C:$O,BC$4,FALSE))</f>
        <v/>
      </c>
      <c r="BD30" s="19" t="str">
        <f>IF($N30="","",VLOOKUP($N30,'Reference - Logistics Distance'!$C:$O,BD$4,FALSE))</f>
        <v/>
      </c>
      <c r="BE30" s="19" t="str">
        <f>IF($N30="","",VLOOKUP($N30,'Reference - Logistics Distance'!$C:$O,BE$4,FALSE))</f>
        <v/>
      </c>
      <c r="BF30" s="19" t="str">
        <f>IF($N30="","",VLOOKUP($N30,'Reference - Logistics Distance'!$C:$O,BF$4,FALSE))</f>
        <v/>
      </c>
      <c r="BG30" s="19" t="str">
        <f>IF($N30="","",VLOOKUP($N30,'Reference - Logistics Distance'!$C:$O,BG$4,FALSE))</f>
        <v/>
      </c>
      <c r="BH30" s="19" t="str">
        <f>IF($N30="","",VLOOKUP($N30,'Reference - Logistics Distance'!$C:$O,BH$4,FALSE))</f>
        <v/>
      </c>
      <c r="BI30" s="19" t="str">
        <f>IF($N30="","",VLOOKUP($N30,'Reference - Logistics Distance'!$C:$O,BI$4,FALSE))</f>
        <v/>
      </c>
      <c r="BJ30" s="19"/>
      <c r="BK30" s="19" t="str">
        <f>IF($N30="","",VLOOKUP($N30,'Reference - Logistics Distance'!$C:$O,BK$4,FALSE))</f>
        <v/>
      </c>
      <c r="BL30" s="19"/>
      <c r="BM30" s="19" t="str">
        <f>IF($N30="","",VLOOKUP($N30,'Reference - Logistics Distance'!$C:$O,BM$4,FALSE))</f>
        <v/>
      </c>
      <c r="BO30" s="19" t="str">
        <f t="shared" si="14"/>
        <v/>
      </c>
      <c r="BP30" s="19" t="str">
        <f t="shared" si="15"/>
        <v/>
      </c>
      <c r="BQ30" s="19" t="str">
        <f t="shared" si="16"/>
        <v/>
      </c>
      <c r="BR30" s="19" t="str">
        <f t="shared" si="17"/>
        <v/>
      </c>
      <c r="BS30" s="19" t="str">
        <f t="shared" si="18"/>
        <v/>
      </c>
      <c r="BT30" s="19" t="str">
        <f t="shared" si="19"/>
        <v/>
      </c>
      <c r="BU30" s="19" t="str">
        <f t="shared" si="20"/>
        <v/>
      </c>
      <c r="BV30" s="19" t="str">
        <f t="shared" si="21"/>
        <v/>
      </c>
      <c r="BW30" s="19"/>
      <c r="BX30" s="19" t="str">
        <f t="shared" si="22"/>
        <v/>
      </c>
      <c r="BY30" s="188"/>
      <c r="BZ30" s="19" t="str">
        <f t="shared" si="23"/>
        <v/>
      </c>
      <c r="CA30" s="19" t="str">
        <f t="shared" si="24"/>
        <v/>
      </c>
      <c r="CC30" s="201" t="str">
        <f t="shared" si="25"/>
        <v/>
      </c>
    </row>
    <row r="31" spans="4:81">
      <c r="D31" s="34"/>
      <c r="E31" s="146"/>
      <c r="F31" s="146"/>
      <c r="G31" s="151"/>
      <c r="L31" s="34"/>
      <c r="M31" s="146"/>
      <c r="N31" s="146"/>
      <c r="O31" s="151"/>
      <c r="R31" s="16" t="e">
        <f>INDEX('Dropdown menus'!$A$1:$D$6,MATCH($E31,'Dropdown menus'!$A$1:$A$6,0),$R$6)</f>
        <v>#N/A</v>
      </c>
      <c r="T31" s="19" t="str">
        <f>IF($F31="","",VLOOKUP($F31,'Reference Data - Transport fuel'!$C:$O,T$4,FALSE))</f>
        <v/>
      </c>
      <c r="U31" s="19" t="str">
        <f>IF($F31="","",VLOOKUP($F31,'Reference Data - Transport fuel'!$C:$O,U$4,FALSE))</f>
        <v/>
      </c>
      <c r="V31" s="19" t="str">
        <f>IF($F31="","",VLOOKUP($F31,'Reference Data - Transport fuel'!$C:$O,V$4,FALSE))</f>
        <v/>
      </c>
      <c r="W31" s="19" t="str">
        <f>IF($F31="","",VLOOKUP($F31,'Reference Data - Transport fuel'!$C:$O,W$4,FALSE))</f>
        <v/>
      </c>
      <c r="X31" s="19" t="str">
        <f>IF($F31="","",VLOOKUP($F31,'Reference Data - Transport fuel'!$C:$O,X$4,FALSE))</f>
        <v/>
      </c>
      <c r="Y31" s="19" t="str">
        <f>IF($F31="","",VLOOKUP($F31,'Reference Data - Transport fuel'!$C:$O,Y$4,FALSE))</f>
        <v/>
      </c>
      <c r="Z31" s="19" t="str">
        <f>IF($F31="","",VLOOKUP($F31,'Reference Data - Transport fuel'!$C:$O,Z$4,FALSE))</f>
        <v/>
      </c>
      <c r="AA31" s="19" t="str">
        <f>IF($F31="","",VLOOKUP($F31,'Reference Data - Transport fuel'!$C:$O,AA$4,FALSE))</f>
        <v/>
      </c>
      <c r="AB31" s="19" t="str">
        <f>IF($F31="","",VLOOKUP($F31,'Reference Data - Transport fuel'!$C:$O,AB$4,FALSE))</f>
        <v/>
      </c>
      <c r="AC31" s="19"/>
      <c r="AD31" s="19" t="str">
        <f>IF($F31="","",VLOOKUP($F31,'Reference Data - Transport fuel'!$C:$O,AD$4,FALSE))</f>
        <v/>
      </c>
      <c r="AE31" s="19"/>
      <c r="AF31" s="19" t="str">
        <f>IF($F31="","",VLOOKUP($F31,'Reference Data - Transport fuel'!$C:$O,AF$4,FALSE))</f>
        <v/>
      </c>
      <c r="AH31" s="19" t="str">
        <f t="shared" si="2"/>
        <v/>
      </c>
      <c r="AI31" s="19" t="str">
        <f t="shared" si="3"/>
        <v/>
      </c>
      <c r="AJ31" s="19" t="str">
        <f t="shared" si="4"/>
        <v/>
      </c>
      <c r="AK31" s="19" t="str">
        <f t="shared" si="5"/>
        <v/>
      </c>
      <c r="AL31" s="19" t="str">
        <f t="shared" si="6"/>
        <v/>
      </c>
      <c r="AM31" s="19" t="str">
        <f t="shared" si="7"/>
        <v/>
      </c>
      <c r="AN31" s="19" t="str">
        <f t="shared" si="8"/>
        <v/>
      </c>
      <c r="AO31" s="19" t="str">
        <f t="shared" si="9"/>
        <v/>
      </c>
      <c r="AP31" s="19"/>
      <c r="AQ31" s="19" t="str">
        <f t="shared" si="10"/>
        <v/>
      </c>
      <c r="AR31" s="188"/>
      <c r="AS31" s="19" t="str">
        <f t="shared" si="11"/>
        <v/>
      </c>
      <c r="AT31" s="19" t="str">
        <f t="shared" si="12"/>
        <v/>
      </c>
      <c r="AV31" s="201" t="str">
        <f t="shared" si="13"/>
        <v/>
      </c>
      <c r="AY31" s="16" t="e">
        <f>INDEX('Dropdown menus'!$A$1:$D$6,MATCH($M31,'Dropdown menus'!$A$1:$A$6,0),$AY$6)</f>
        <v>#N/A</v>
      </c>
      <c r="BA31" s="19" t="str">
        <f>IF($N31="","",VLOOKUP($N31,'Reference - Logistics Distance'!$C:$O,BA$4,FALSE))</f>
        <v/>
      </c>
      <c r="BB31" s="19" t="str">
        <f>IF($N31="","",VLOOKUP($N31,'Reference - Logistics Distance'!$C:$O,BB$4,FALSE))</f>
        <v/>
      </c>
      <c r="BC31" s="19" t="str">
        <f>IF($N31="","",VLOOKUP($N31,'Reference - Logistics Distance'!$C:$O,BC$4,FALSE))</f>
        <v/>
      </c>
      <c r="BD31" s="19" t="str">
        <f>IF($N31="","",VLOOKUP($N31,'Reference - Logistics Distance'!$C:$O,BD$4,FALSE))</f>
        <v/>
      </c>
      <c r="BE31" s="19" t="str">
        <f>IF($N31="","",VLOOKUP($N31,'Reference - Logistics Distance'!$C:$O,BE$4,FALSE))</f>
        <v/>
      </c>
      <c r="BF31" s="19" t="str">
        <f>IF($N31="","",VLOOKUP($N31,'Reference - Logistics Distance'!$C:$O,BF$4,FALSE))</f>
        <v/>
      </c>
      <c r="BG31" s="19" t="str">
        <f>IF($N31="","",VLOOKUP($N31,'Reference - Logistics Distance'!$C:$O,BG$4,FALSE))</f>
        <v/>
      </c>
      <c r="BH31" s="19" t="str">
        <f>IF($N31="","",VLOOKUP($N31,'Reference - Logistics Distance'!$C:$O,BH$4,FALSE))</f>
        <v/>
      </c>
      <c r="BI31" s="19" t="str">
        <f>IF($N31="","",VLOOKUP($N31,'Reference - Logistics Distance'!$C:$O,BI$4,FALSE))</f>
        <v/>
      </c>
      <c r="BJ31" s="19"/>
      <c r="BK31" s="19" t="str">
        <f>IF($N31="","",VLOOKUP($N31,'Reference - Logistics Distance'!$C:$O,BK$4,FALSE))</f>
        <v/>
      </c>
      <c r="BL31" s="19"/>
      <c r="BM31" s="19" t="str">
        <f>IF($N31="","",VLOOKUP($N31,'Reference - Logistics Distance'!$C:$O,BM$4,FALSE))</f>
        <v/>
      </c>
      <c r="BO31" s="19" t="str">
        <f t="shared" si="14"/>
        <v/>
      </c>
      <c r="BP31" s="19" t="str">
        <f t="shared" si="15"/>
        <v/>
      </c>
      <c r="BQ31" s="19" t="str">
        <f t="shared" si="16"/>
        <v/>
      </c>
      <c r="BR31" s="19" t="str">
        <f t="shared" si="17"/>
        <v/>
      </c>
      <c r="BS31" s="19" t="str">
        <f t="shared" si="18"/>
        <v/>
      </c>
      <c r="BT31" s="19" t="str">
        <f t="shared" si="19"/>
        <v/>
      </c>
      <c r="BU31" s="19" t="str">
        <f t="shared" si="20"/>
        <v/>
      </c>
      <c r="BV31" s="19" t="str">
        <f t="shared" si="21"/>
        <v/>
      </c>
      <c r="BW31" s="19"/>
      <c r="BX31" s="19" t="str">
        <f t="shared" si="22"/>
        <v/>
      </c>
      <c r="BY31" s="188"/>
      <c r="BZ31" s="19" t="str">
        <f t="shared" si="23"/>
        <v/>
      </c>
      <c r="CA31" s="19" t="str">
        <f t="shared" si="24"/>
        <v/>
      </c>
      <c r="CC31" s="201" t="str">
        <f t="shared" si="25"/>
        <v/>
      </c>
    </row>
    <row r="32" spans="4:81">
      <c r="D32" s="34"/>
      <c r="E32" s="146"/>
      <c r="F32" s="146"/>
      <c r="G32" s="151"/>
      <c r="L32" s="34"/>
      <c r="M32" s="146"/>
      <c r="N32" s="146"/>
      <c r="O32" s="151"/>
      <c r="R32" s="16" t="e">
        <f>INDEX('Dropdown menus'!$A$1:$D$6,MATCH($E32,'Dropdown menus'!$A$1:$A$6,0),$R$6)</f>
        <v>#N/A</v>
      </c>
      <c r="T32" s="19" t="str">
        <f>IF($F32="","",VLOOKUP($F32,'Reference Data - Transport fuel'!$C:$O,T$4,FALSE))</f>
        <v/>
      </c>
      <c r="U32" s="19" t="str">
        <f>IF($F32="","",VLOOKUP($F32,'Reference Data - Transport fuel'!$C:$O,U$4,FALSE))</f>
        <v/>
      </c>
      <c r="V32" s="19" t="str">
        <f>IF($F32="","",VLOOKUP($F32,'Reference Data - Transport fuel'!$C:$O,V$4,FALSE))</f>
        <v/>
      </c>
      <c r="W32" s="19" t="str">
        <f>IF($F32="","",VLOOKUP($F32,'Reference Data - Transport fuel'!$C:$O,W$4,FALSE))</f>
        <v/>
      </c>
      <c r="X32" s="19" t="str">
        <f>IF($F32="","",VLOOKUP($F32,'Reference Data - Transport fuel'!$C:$O,X$4,FALSE))</f>
        <v/>
      </c>
      <c r="Y32" s="19" t="str">
        <f>IF($F32="","",VLOOKUP($F32,'Reference Data - Transport fuel'!$C:$O,Y$4,FALSE))</f>
        <v/>
      </c>
      <c r="Z32" s="19" t="str">
        <f>IF($F32="","",VLOOKUP($F32,'Reference Data - Transport fuel'!$C:$O,Z$4,FALSE))</f>
        <v/>
      </c>
      <c r="AA32" s="19" t="str">
        <f>IF($F32="","",VLOOKUP($F32,'Reference Data - Transport fuel'!$C:$O,AA$4,FALSE))</f>
        <v/>
      </c>
      <c r="AB32" s="19" t="str">
        <f>IF($F32="","",VLOOKUP($F32,'Reference Data - Transport fuel'!$C:$O,AB$4,FALSE))</f>
        <v/>
      </c>
      <c r="AC32" s="19"/>
      <c r="AD32" s="19" t="str">
        <f>IF($F32="","",VLOOKUP($F32,'Reference Data - Transport fuel'!$C:$O,AD$4,FALSE))</f>
        <v/>
      </c>
      <c r="AE32" s="19"/>
      <c r="AF32" s="19" t="str">
        <f>IF($F32="","",VLOOKUP($F32,'Reference Data - Transport fuel'!$C:$O,AF$4,FALSE))</f>
        <v/>
      </c>
      <c r="AH32" s="19" t="str">
        <f t="shared" si="2"/>
        <v/>
      </c>
      <c r="AI32" s="19" t="str">
        <f t="shared" si="3"/>
        <v/>
      </c>
      <c r="AJ32" s="19" t="str">
        <f t="shared" si="4"/>
        <v/>
      </c>
      <c r="AK32" s="19" t="str">
        <f t="shared" si="5"/>
        <v/>
      </c>
      <c r="AL32" s="19" t="str">
        <f t="shared" si="6"/>
        <v/>
      </c>
      <c r="AM32" s="19" t="str">
        <f t="shared" si="7"/>
        <v/>
      </c>
      <c r="AN32" s="19" t="str">
        <f t="shared" si="8"/>
        <v/>
      </c>
      <c r="AO32" s="19" t="str">
        <f t="shared" si="9"/>
        <v/>
      </c>
      <c r="AP32" s="19"/>
      <c r="AQ32" s="19" t="str">
        <f t="shared" si="10"/>
        <v/>
      </c>
      <c r="AR32" s="188"/>
      <c r="AS32" s="19" t="str">
        <f t="shared" si="11"/>
        <v/>
      </c>
      <c r="AT32" s="19" t="str">
        <f t="shared" si="12"/>
        <v/>
      </c>
      <c r="AV32" s="201" t="str">
        <f t="shared" si="13"/>
        <v/>
      </c>
      <c r="AY32" s="16" t="e">
        <f>INDEX('Dropdown menus'!$A$1:$D$6,MATCH($M32,'Dropdown menus'!$A$1:$A$6,0),$AY$6)</f>
        <v>#N/A</v>
      </c>
      <c r="BA32" s="19" t="str">
        <f>IF($N32="","",VLOOKUP($N32,'Reference - Logistics Distance'!$C:$O,BA$4,FALSE))</f>
        <v/>
      </c>
      <c r="BB32" s="19" t="str">
        <f>IF($N32="","",VLOOKUP($N32,'Reference - Logistics Distance'!$C:$O,BB$4,FALSE))</f>
        <v/>
      </c>
      <c r="BC32" s="19" t="str">
        <f>IF($N32="","",VLOOKUP($N32,'Reference - Logistics Distance'!$C:$O,BC$4,FALSE))</f>
        <v/>
      </c>
      <c r="BD32" s="19" t="str">
        <f>IF($N32="","",VLOOKUP($N32,'Reference - Logistics Distance'!$C:$O,BD$4,FALSE))</f>
        <v/>
      </c>
      <c r="BE32" s="19" t="str">
        <f>IF($N32="","",VLOOKUP($N32,'Reference - Logistics Distance'!$C:$O,BE$4,FALSE))</f>
        <v/>
      </c>
      <c r="BF32" s="19" t="str">
        <f>IF($N32="","",VLOOKUP($N32,'Reference - Logistics Distance'!$C:$O,BF$4,FALSE))</f>
        <v/>
      </c>
      <c r="BG32" s="19" t="str">
        <f>IF($N32="","",VLOOKUP($N32,'Reference - Logistics Distance'!$C:$O,BG$4,FALSE))</f>
        <v/>
      </c>
      <c r="BH32" s="19" t="str">
        <f>IF($N32="","",VLOOKUP($N32,'Reference - Logistics Distance'!$C:$O,BH$4,FALSE))</f>
        <v/>
      </c>
      <c r="BI32" s="19" t="str">
        <f>IF($N32="","",VLOOKUP($N32,'Reference - Logistics Distance'!$C:$O,BI$4,FALSE))</f>
        <v/>
      </c>
      <c r="BJ32" s="19"/>
      <c r="BK32" s="19" t="str">
        <f>IF($N32="","",VLOOKUP($N32,'Reference - Logistics Distance'!$C:$O,BK$4,FALSE))</f>
        <v/>
      </c>
      <c r="BL32" s="19"/>
      <c r="BM32" s="19" t="str">
        <f>IF($N32="","",VLOOKUP($N32,'Reference - Logistics Distance'!$C:$O,BM$4,FALSE))</f>
        <v/>
      </c>
      <c r="BO32" s="19" t="str">
        <f t="shared" si="14"/>
        <v/>
      </c>
      <c r="BP32" s="19" t="str">
        <f t="shared" si="15"/>
        <v/>
      </c>
      <c r="BQ32" s="19" t="str">
        <f t="shared" si="16"/>
        <v/>
      </c>
      <c r="BR32" s="19" t="str">
        <f t="shared" si="17"/>
        <v/>
      </c>
      <c r="BS32" s="19" t="str">
        <f t="shared" si="18"/>
        <v/>
      </c>
      <c r="BT32" s="19" t="str">
        <f t="shared" si="19"/>
        <v/>
      </c>
      <c r="BU32" s="19" t="str">
        <f t="shared" si="20"/>
        <v/>
      </c>
      <c r="BV32" s="19" t="str">
        <f t="shared" si="21"/>
        <v/>
      </c>
      <c r="BW32" s="19"/>
      <c r="BX32" s="19" t="str">
        <f t="shared" si="22"/>
        <v/>
      </c>
      <c r="BY32" s="188"/>
      <c r="BZ32" s="19" t="str">
        <f t="shared" si="23"/>
        <v/>
      </c>
      <c r="CA32" s="19" t="str">
        <f t="shared" si="24"/>
        <v/>
      </c>
      <c r="CC32" s="201" t="str">
        <f t="shared" si="25"/>
        <v/>
      </c>
    </row>
    <row r="33" spans="4:81">
      <c r="D33" s="34"/>
      <c r="E33" s="146"/>
      <c r="F33" s="146"/>
      <c r="G33" s="151"/>
      <c r="L33" s="34"/>
      <c r="M33" s="146"/>
      <c r="N33" s="146"/>
      <c r="O33" s="151"/>
      <c r="R33" s="16" t="e">
        <f>INDEX('Dropdown menus'!$A$1:$D$6,MATCH($E33,'Dropdown menus'!$A$1:$A$6,0),$R$6)</f>
        <v>#N/A</v>
      </c>
      <c r="T33" s="19" t="str">
        <f>IF($F33="","",VLOOKUP($F33,'Reference Data - Transport fuel'!$C:$O,T$4,FALSE))</f>
        <v/>
      </c>
      <c r="U33" s="19" t="str">
        <f>IF($F33="","",VLOOKUP($F33,'Reference Data - Transport fuel'!$C:$O,U$4,FALSE))</f>
        <v/>
      </c>
      <c r="V33" s="19" t="str">
        <f>IF($F33="","",VLOOKUP($F33,'Reference Data - Transport fuel'!$C:$O,V$4,FALSE))</f>
        <v/>
      </c>
      <c r="W33" s="19" t="str">
        <f>IF($F33="","",VLOOKUP($F33,'Reference Data - Transport fuel'!$C:$O,W$4,FALSE))</f>
        <v/>
      </c>
      <c r="X33" s="19" t="str">
        <f>IF($F33="","",VLOOKUP($F33,'Reference Data - Transport fuel'!$C:$O,X$4,FALSE))</f>
        <v/>
      </c>
      <c r="Y33" s="19" t="str">
        <f>IF($F33="","",VLOOKUP($F33,'Reference Data - Transport fuel'!$C:$O,Y$4,FALSE))</f>
        <v/>
      </c>
      <c r="Z33" s="19" t="str">
        <f>IF($F33="","",VLOOKUP($F33,'Reference Data - Transport fuel'!$C:$O,Z$4,FALSE))</f>
        <v/>
      </c>
      <c r="AA33" s="19" t="str">
        <f>IF($F33="","",VLOOKUP($F33,'Reference Data - Transport fuel'!$C:$O,AA$4,FALSE))</f>
        <v/>
      </c>
      <c r="AB33" s="19" t="str">
        <f>IF($F33="","",VLOOKUP($F33,'Reference Data - Transport fuel'!$C:$O,AB$4,FALSE))</f>
        <v/>
      </c>
      <c r="AC33" s="19"/>
      <c r="AD33" s="19" t="str">
        <f>IF($F33="","",VLOOKUP($F33,'Reference Data - Transport fuel'!$C:$O,AD$4,FALSE))</f>
        <v/>
      </c>
      <c r="AE33" s="19"/>
      <c r="AF33" s="19" t="str">
        <f>IF($F33="","",VLOOKUP($F33,'Reference Data - Transport fuel'!$C:$O,AF$4,FALSE))</f>
        <v/>
      </c>
      <c r="AH33" s="19" t="str">
        <f t="shared" si="2"/>
        <v/>
      </c>
      <c r="AI33" s="19" t="str">
        <f t="shared" si="3"/>
        <v/>
      </c>
      <c r="AJ33" s="19" t="str">
        <f t="shared" si="4"/>
        <v/>
      </c>
      <c r="AK33" s="19" t="str">
        <f t="shared" si="5"/>
        <v/>
      </c>
      <c r="AL33" s="19" t="str">
        <f t="shared" si="6"/>
        <v/>
      </c>
      <c r="AM33" s="19" t="str">
        <f t="shared" si="7"/>
        <v/>
      </c>
      <c r="AN33" s="19" t="str">
        <f t="shared" si="8"/>
        <v/>
      </c>
      <c r="AO33" s="19" t="str">
        <f t="shared" si="9"/>
        <v/>
      </c>
      <c r="AP33" s="19"/>
      <c r="AQ33" s="19" t="str">
        <f t="shared" si="10"/>
        <v/>
      </c>
      <c r="AR33" s="188"/>
      <c r="AS33" s="19" t="str">
        <f t="shared" si="11"/>
        <v/>
      </c>
      <c r="AT33" s="19" t="str">
        <f t="shared" si="12"/>
        <v/>
      </c>
      <c r="AV33" s="201" t="str">
        <f t="shared" si="13"/>
        <v/>
      </c>
      <c r="AY33" s="16" t="e">
        <f>INDEX('Dropdown menus'!$A$1:$D$6,MATCH($M33,'Dropdown menus'!$A$1:$A$6,0),$AY$6)</f>
        <v>#N/A</v>
      </c>
      <c r="BA33" s="19" t="str">
        <f>IF($N33="","",VLOOKUP($N33,'Reference - Logistics Distance'!$C:$O,BA$4,FALSE))</f>
        <v/>
      </c>
      <c r="BB33" s="19" t="str">
        <f>IF($N33="","",VLOOKUP($N33,'Reference - Logistics Distance'!$C:$O,BB$4,FALSE))</f>
        <v/>
      </c>
      <c r="BC33" s="19" t="str">
        <f>IF($N33="","",VLOOKUP($N33,'Reference - Logistics Distance'!$C:$O,BC$4,FALSE))</f>
        <v/>
      </c>
      <c r="BD33" s="19" t="str">
        <f>IF($N33="","",VLOOKUP($N33,'Reference - Logistics Distance'!$C:$O,BD$4,FALSE))</f>
        <v/>
      </c>
      <c r="BE33" s="19" t="str">
        <f>IF($N33="","",VLOOKUP($N33,'Reference - Logistics Distance'!$C:$O,BE$4,FALSE))</f>
        <v/>
      </c>
      <c r="BF33" s="19" t="str">
        <f>IF($N33="","",VLOOKUP($N33,'Reference - Logistics Distance'!$C:$O,BF$4,FALSE))</f>
        <v/>
      </c>
      <c r="BG33" s="19" t="str">
        <f>IF($N33="","",VLOOKUP($N33,'Reference - Logistics Distance'!$C:$O,BG$4,FALSE))</f>
        <v/>
      </c>
      <c r="BH33" s="19" t="str">
        <f>IF($N33="","",VLOOKUP($N33,'Reference - Logistics Distance'!$C:$O,BH$4,FALSE))</f>
        <v/>
      </c>
      <c r="BI33" s="19" t="str">
        <f>IF($N33="","",VLOOKUP($N33,'Reference - Logistics Distance'!$C:$O,BI$4,FALSE))</f>
        <v/>
      </c>
      <c r="BJ33" s="19"/>
      <c r="BK33" s="19" t="str">
        <f>IF($N33="","",VLOOKUP($N33,'Reference - Logistics Distance'!$C:$O,BK$4,FALSE))</f>
        <v/>
      </c>
      <c r="BL33" s="19"/>
      <c r="BM33" s="19" t="str">
        <f>IF($N33="","",VLOOKUP($N33,'Reference - Logistics Distance'!$C:$O,BM$4,FALSE))</f>
        <v/>
      </c>
      <c r="BO33" s="19" t="str">
        <f t="shared" si="14"/>
        <v/>
      </c>
      <c r="BP33" s="19" t="str">
        <f t="shared" si="15"/>
        <v/>
      </c>
      <c r="BQ33" s="19" t="str">
        <f t="shared" si="16"/>
        <v/>
      </c>
      <c r="BR33" s="19" t="str">
        <f t="shared" si="17"/>
        <v/>
      </c>
      <c r="BS33" s="19" t="str">
        <f t="shared" si="18"/>
        <v/>
      </c>
      <c r="BT33" s="19" t="str">
        <f t="shared" si="19"/>
        <v/>
      </c>
      <c r="BU33" s="19" t="str">
        <f t="shared" si="20"/>
        <v/>
      </c>
      <c r="BV33" s="19" t="str">
        <f t="shared" si="21"/>
        <v/>
      </c>
      <c r="BW33" s="19"/>
      <c r="BX33" s="19" t="str">
        <f t="shared" si="22"/>
        <v/>
      </c>
      <c r="BY33" s="188"/>
      <c r="BZ33" s="19" t="str">
        <f t="shared" si="23"/>
        <v/>
      </c>
      <c r="CA33" s="19" t="str">
        <f t="shared" si="24"/>
        <v/>
      </c>
      <c r="CC33" s="201" t="str">
        <f t="shared" si="25"/>
        <v/>
      </c>
    </row>
    <row r="34" spans="4:81">
      <c r="D34" s="34"/>
      <c r="E34" s="146"/>
      <c r="F34" s="146"/>
      <c r="G34" s="151"/>
      <c r="L34" s="34"/>
      <c r="M34" s="146"/>
      <c r="N34" s="146"/>
      <c r="O34" s="151"/>
      <c r="R34" s="16" t="e">
        <f>INDEX('Dropdown menus'!$A$1:$D$6,MATCH($E34,'Dropdown menus'!$A$1:$A$6,0),$R$6)</f>
        <v>#N/A</v>
      </c>
      <c r="T34" s="19" t="str">
        <f>IF($F34="","",VLOOKUP($F34,'Reference Data - Transport fuel'!$C:$O,T$4,FALSE))</f>
        <v/>
      </c>
      <c r="U34" s="19" t="str">
        <f>IF($F34="","",VLOOKUP($F34,'Reference Data - Transport fuel'!$C:$O,U$4,FALSE))</f>
        <v/>
      </c>
      <c r="V34" s="19" t="str">
        <f>IF($F34="","",VLOOKUP($F34,'Reference Data - Transport fuel'!$C:$O,V$4,FALSE))</f>
        <v/>
      </c>
      <c r="W34" s="19" t="str">
        <f>IF($F34="","",VLOOKUP($F34,'Reference Data - Transport fuel'!$C:$O,W$4,FALSE))</f>
        <v/>
      </c>
      <c r="X34" s="19" t="str">
        <f>IF($F34="","",VLOOKUP($F34,'Reference Data - Transport fuel'!$C:$O,X$4,FALSE))</f>
        <v/>
      </c>
      <c r="Y34" s="19" t="str">
        <f>IF($F34="","",VLOOKUP($F34,'Reference Data - Transport fuel'!$C:$O,Y$4,FALSE))</f>
        <v/>
      </c>
      <c r="Z34" s="19" t="str">
        <f>IF($F34="","",VLOOKUP($F34,'Reference Data - Transport fuel'!$C:$O,Z$4,FALSE))</f>
        <v/>
      </c>
      <c r="AA34" s="19" t="str">
        <f>IF($F34="","",VLOOKUP($F34,'Reference Data - Transport fuel'!$C:$O,AA$4,FALSE))</f>
        <v/>
      </c>
      <c r="AB34" s="19" t="str">
        <f>IF($F34="","",VLOOKUP($F34,'Reference Data - Transport fuel'!$C:$O,AB$4,FALSE))</f>
        <v/>
      </c>
      <c r="AC34" s="19"/>
      <c r="AD34" s="19" t="str">
        <f>IF($F34="","",VLOOKUP($F34,'Reference Data - Transport fuel'!$C:$O,AD$4,FALSE))</f>
        <v/>
      </c>
      <c r="AE34" s="19"/>
      <c r="AF34" s="19" t="str">
        <f>IF($F34="","",VLOOKUP($F34,'Reference Data - Transport fuel'!$C:$O,AF$4,FALSE))</f>
        <v/>
      </c>
      <c r="AH34" s="19" t="str">
        <f t="shared" si="2"/>
        <v/>
      </c>
      <c r="AI34" s="19" t="str">
        <f t="shared" si="3"/>
        <v/>
      </c>
      <c r="AJ34" s="19" t="str">
        <f t="shared" si="4"/>
        <v/>
      </c>
      <c r="AK34" s="19" t="str">
        <f t="shared" si="5"/>
        <v/>
      </c>
      <c r="AL34" s="19" t="str">
        <f t="shared" si="6"/>
        <v/>
      </c>
      <c r="AM34" s="19" t="str">
        <f t="shared" si="7"/>
        <v/>
      </c>
      <c r="AN34" s="19" t="str">
        <f t="shared" si="8"/>
        <v/>
      </c>
      <c r="AO34" s="19" t="str">
        <f t="shared" si="9"/>
        <v/>
      </c>
      <c r="AP34" s="19"/>
      <c r="AQ34" s="19" t="str">
        <f t="shared" si="10"/>
        <v/>
      </c>
      <c r="AR34" s="188"/>
      <c r="AS34" s="19" t="str">
        <f t="shared" si="11"/>
        <v/>
      </c>
      <c r="AT34" s="19" t="str">
        <f t="shared" si="12"/>
        <v/>
      </c>
      <c r="AV34" s="201" t="str">
        <f t="shared" si="13"/>
        <v/>
      </c>
      <c r="AY34" s="16" t="e">
        <f>INDEX('Dropdown menus'!$A$1:$D$6,MATCH($M34,'Dropdown menus'!$A$1:$A$6,0),$AY$6)</f>
        <v>#N/A</v>
      </c>
      <c r="BA34" s="19" t="str">
        <f>IF($N34="","",VLOOKUP($N34,'Reference - Logistics Distance'!$C:$O,BA$4,FALSE))</f>
        <v/>
      </c>
      <c r="BB34" s="19" t="str">
        <f>IF($N34="","",VLOOKUP($N34,'Reference - Logistics Distance'!$C:$O,BB$4,FALSE))</f>
        <v/>
      </c>
      <c r="BC34" s="19" t="str">
        <f>IF($N34="","",VLOOKUP($N34,'Reference - Logistics Distance'!$C:$O,BC$4,FALSE))</f>
        <v/>
      </c>
      <c r="BD34" s="19" t="str">
        <f>IF($N34="","",VLOOKUP($N34,'Reference - Logistics Distance'!$C:$O,BD$4,FALSE))</f>
        <v/>
      </c>
      <c r="BE34" s="19" t="str">
        <f>IF($N34="","",VLOOKUP($N34,'Reference - Logistics Distance'!$C:$O,BE$4,FALSE))</f>
        <v/>
      </c>
      <c r="BF34" s="19" t="str">
        <f>IF($N34="","",VLOOKUP($N34,'Reference - Logistics Distance'!$C:$O,BF$4,FALSE))</f>
        <v/>
      </c>
      <c r="BG34" s="19" t="str">
        <f>IF($N34="","",VLOOKUP($N34,'Reference - Logistics Distance'!$C:$O,BG$4,FALSE))</f>
        <v/>
      </c>
      <c r="BH34" s="19" t="str">
        <f>IF($N34="","",VLOOKUP($N34,'Reference - Logistics Distance'!$C:$O,BH$4,FALSE))</f>
        <v/>
      </c>
      <c r="BI34" s="19" t="str">
        <f>IF($N34="","",VLOOKUP($N34,'Reference - Logistics Distance'!$C:$O,BI$4,FALSE))</f>
        <v/>
      </c>
      <c r="BJ34" s="19"/>
      <c r="BK34" s="19" t="str">
        <f>IF($N34="","",VLOOKUP($N34,'Reference - Logistics Distance'!$C:$O,BK$4,FALSE))</f>
        <v/>
      </c>
      <c r="BL34" s="19"/>
      <c r="BM34" s="19" t="str">
        <f>IF($N34="","",VLOOKUP($N34,'Reference - Logistics Distance'!$C:$O,BM$4,FALSE))</f>
        <v/>
      </c>
      <c r="BO34" s="19" t="str">
        <f t="shared" si="14"/>
        <v/>
      </c>
      <c r="BP34" s="19" t="str">
        <f t="shared" si="15"/>
        <v/>
      </c>
      <c r="BQ34" s="19" t="str">
        <f t="shared" si="16"/>
        <v/>
      </c>
      <c r="BR34" s="19" t="str">
        <f t="shared" si="17"/>
        <v/>
      </c>
      <c r="BS34" s="19" t="str">
        <f t="shared" si="18"/>
        <v/>
      </c>
      <c r="BT34" s="19" t="str">
        <f t="shared" si="19"/>
        <v/>
      </c>
      <c r="BU34" s="19" t="str">
        <f t="shared" si="20"/>
        <v/>
      </c>
      <c r="BV34" s="19" t="str">
        <f t="shared" si="21"/>
        <v/>
      </c>
      <c r="BW34" s="19"/>
      <c r="BX34" s="19" t="str">
        <f t="shared" si="22"/>
        <v/>
      </c>
      <c r="BY34" s="188"/>
      <c r="BZ34" s="19" t="str">
        <f t="shared" si="23"/>
        <v/>
      </c>
      <c r="CA34" s="19" t="str">
        <f t="shared" si="24"/>
        <v/>
      </c>
      <c r="CC34" s="201" t="str">
        <f t="shared" si="25"/>
        <v/>
      </c>
    </row>
    <row r="35" spans="4:81">
      <c r="D35" s="34"/>
      <c r="E35" s="146"/>
      <c r="F35" s="146"/>
      <c r="G35" s="151"/>
      <c r="L35" s="34"/>
      <c r="M35" s="146"/>
      <c r="N35" s="146"/>
      <c r="O35" s="151"/>
      <c r="R35" s="16" t="e">
        <f>INDEX('Dropdown menus'!$A$1:$D$6,MATCH($E35,'Dropdown menus'!$A$1:$A$6,0),$R$6)</f>
        <v>#N/A</v>
      </c>
      <c r="T35" s="19" t="str">
        <f>IF($F35="","",VLOOKUP($F35,'Reference Data - Transport fuel'!$C:$O,T$4,FALSE))</f>
        <v/>
      </c>
      <c r="U35" s="19" t="str">
        <f>IF($F35="","",VLOOKUP($F35,'Reference Data - Transport fuel'!$C:$O,U$4,FALSE))</f>
        <v/>
      </c>
      <c r="V35" s="19" t="str">
        <f>IF($F35="","",VLOOKUP($F35,'Reference Data - Transport fuel'!$C:$O,V$4,FALSE))</f>
        <v/>
      </c>
      <c r="W35" s="19" t="str">
        <f>IF($F35="","",VLOOKUP($F35,'Reference Data - Transport fuel'!$C:$O,W$4,FALSE))</f>
        <v/>
      </c>
      <c r="X35" s="19" t="str">
        <f>IF($F35="","",VLOOKUP($F35,'Reference Data - Transport fuel'!$C:$O,X$4,FALSE))</f>
        <v/>
      </c>
      <c r="Y35" s="19" t="str">
        <f>IF($F35="","",VLOOKUP($F35,'Reference Data - Transport fuel'!$C:$O,Y$4,FALSE))</f>
        <v/>
      </c>
      <c r="Z35" s="19" t="str">
        <f>IF($F35="","",VLOOKUP($F35,'Reference Data - Transport fuel'!$C:$O,Z$4,FALSE))</f>
        <v/>
      </c>
      <c r="AA35" s="19" t="str">
        <f>IF($F35="","",VLOOKUP($F35,'Reference Data - Transport fuel'!$C:$O,AA$4,FALSE))</f>
        <v/>
      </c>
      <c r="AB35" s="19" t="str">
        <f>IF($F35="","",VLOOKUP($F35,'Reference Data - Transport fuel'!$C:$O,AB$4,FALSE))</f>
        <v/>
      </c>
      <c r="AC35" s="19"/>
      <c r="AD35" s="19" t="str">
        <f>IF($F35="","",VLOOKUP($F35,'Reference Data - Transport fuel'!$C:$O,AD$4,FALSE))</f>
        <v/>
      </c>
      <c r="AE35" s="19"/>
      <c r="AF35" s="19" t="str">
        <f>IF($F35="","",VLOOKUP($F35,'Reference Data - Transport fuel'!$C:$O,AF$4,FALSE))</f>
        <v/>
      </c>
      <c r="AH35" s="19" t="str">
        <f t="shared" si="2"/>
        <v/>
      </c>
      <c r="AI35" s="19" t="str">
        <f t="shared" si="3"/>
        <v/>
      </c>
      <c r="AJ35" s="19" t="str">
        <f t="shared" si="4"/>
        <v/>
      </c>
      <c r="AK35" s="19" t="str">
        <f t="shared" si="5"/>
        <v/>
      </c>
      <c r="AL35" s="19" t="str">
        <f t="shared" si="6"/>
        <v/>
      </c>
      <c r="AM35" s="19" t="str">
        <f t="shared" si="7"/>
        <v/>
      </c>
      <c r="AN35" s="19" t="str">
        <f t="shared" si="8"/>
        <v/>
      </c>
      <c r="AO35" s="19" t="str">
        <f t="shared" si="9"/>
        <v/>
      </c>
      <c r="AP35" s="19"/>
      <c r="AQ35" s="19" t="str">
        <f t="shared" si="10"/>
        <v/>
      </c>
      <c r="AR35" s="188"/>
      <c r="AS35" s="19" t="str">
        <f t="shared" si="11"/>
        <v/>
      </c>
      <c r="AT35" s="19" t="str">
        <f t="shared" si="12"/>
        <v/>
      </c>
      <c r="AV35" s="201" t="str">
        <f t="shared" si="13"/>
        <v/>
      </c>
      <c r="AY35" s="16" t="e">
        <f>INDEX('Dropdown menus'!$A$1:$D$6,MATCH($M35,'Dropdown menus'!$A$1:$A$6,0),$AY$6)</f>
        <v>#N/A</v>
      </c>
      <c r="BA35" s="19" t="str">
        <f>IF($N35="","",VLOOKUP($N35,'Reference - Logistics Distance'!$C:$O,BA$4,FALSE))</f>
        <v/>
      </c>
      <c r="BB35" s="19" t="str">
        <f>IF($N35="","",VLOOKUP($N35,'Reference - Logistics Distance'!$C:$O,BB$4,FALSE))</f>
        <v/>
      </c>
      <c r="BC35" s="19" t="str">
        <f>IF($N35="","",VLOOKUP($N35,'Reference - Logistics Distance'!$C:$O,BC$4,FALSE))</f>
        <v/>
      </c>
      <c r="BD35" s="19" t="str">
        <f>IF($N35="","",VLOOKUP($N35,'Reference - Logistics Distance'!$C:$O,BD$4,FALSE))</f>
        <v/>
      </c>
      <c r="BE35" s="19" t="str">
        <f>IF($N35="","",VLOOKUP($N35,'Reference - Logistics Distance'!$C:$O,BE$4,FALSE))</f>
        <v/>
      </c>
      <c r="BF35" s="19" t="str">
        <f>IF($N35="","",VLOOKUP($N35,'Reference - Logistics Distance'!$C:$O,BF$4,FALSE))</f>
        <v/>
      </c>
      <c r="BG35" s="19" t="str">
        <f>IF($N35="","",VLOOKUP($N35,'Reference - Logistics Distance'!$C:$O,BG$4,FALSE))</f>
        <v/>
      </c>
      <c r="BH35" s="19" t="str">
        <f>IF($N35="","",VLOOKUP($N35,'Reference - Logistics Distance'!$C:$O,BH$4,FALSE))</f>
        <v/>
      </c>
      <c r="BI35" s="19" t="str">
        <f>IF($N35="","",VLOOKUP($N35,'Reference - Logistics Distance'!$C:$O,BI$4,FALSE))</f>
        <v/>
      </c>
      <c r="BJ35" s="19"/>
      <c r="BK35" s="19" t="str">
        <f>IF($N35="","",VLOOKUP($N35,'Reference - Logistics Distance'!$C:$O,BK$4,FALSE))</f>
        <v/>
      </c>
      <c r="BL35" s="19"/>
      <c r="BM35" s="19" t="str">
        <f>IF($N35="","",VLOOKUP($N35,'Reference - Logistics Distance'!$C:$O,BM$4,FALSE))</f>
        <v/>
      </c>
      <c r="BO35" s="19" t="str">
        <f t="shared" si="14"/>
        <v/>
      </c>
      <c r="BP35" s="19" t="str">
        <f t="shared" si="15"/>
        <v/>
      </c>
      <c r="BQ35" s="19" t="str">
        <f t="shared" si="16"/>
        <v/>
      </c>
      <c r="BR35" s="19" t="str">
        <f t="shared" si="17"/>
        <v/>
      </c>
      <c r="BS35" s="19" t="str">
        <f t="shared" si="18"/>
        <v/>
      </c>
      <c r="BT35" s="19" t="str">
        <f t="shared" si="19"/>
        <v/>
      </c>
      <c r="BU35" s="19" t="str">
        <f t="shared" si="20"/>
        <v/>
      </c>
      <c r="BV35" s="19" t="str">
        <f t="shared" si="21"/>
        <v/>
      </c>
      <c r="BW35" s="19"/>
      <c r="BX35" s="19" t="str">
        <f t="shared" si="22"/>
        <v/>
      </c>
      <c r="BY35" s="188"/>
      <c r="BZ35" s="19" t="str">
        <f t="shared" si="23"/>
        <v/>
      </c>
      <c r="CA35" s="19" t="str">
        <f t="shared" si="24"/>
        <v/>
      </c>
      <c r="CC35" s="201" t="str">
        <f t="shared" si="25"/>
        <v/>
      </c>
    </row>
    <row r="36" spans="4:81">
      <c r="D36" s="34"/>
      <c r="E36" s="146"/>
      <c r="F36" s="146"/>
      <c r="G36" s="151"/>
      <c r="L36" s="34"/>
      <c r="M36" s="146"/>
      <c r="N36" s="146"/>
      <c r="O36" s="151"/>
      <c r="R36" s="16" t="e">
        <f>INDEX('Dropdown menus'!$A$1:$D$6,MATCH($E36,'Dropdown menus'!$A$1:$A$6,0),$R$6)</f>
        <v>#N/A</v>
      </c>
      <c r="T36" s="19" t="str">
        <f>IF($F36="","",VLOOKUP($F36,'Reference Data - Transport fuel'!$C:$O,T$4,FALSE))</f>
        <v/>
      </c>
      <c r="U36" s="19" t="str">
        <f>IF($F36="","",VLOOKUP($F36,'Reference Data - Transport fuel'!$C:$O,U$4,FALSE))</f>
        <v/>
      </c>
      <c r="V36" s="19" t="str">
        <f>IF($F36="","",VLOOKUP($F36,'Reference Data - Transport fuel'!$C:$O,V$4,FALSE))</f>
        <v/>
      </c>
      <c r="W36" s="19" t="str">
        <f>IF($F36="","",VLOOKUP($F36,'Reference Data - Transport fuel'!$C:$O,W$4,FALSE))</f>
        <v/>
      </c>
      <c r="X36" s="19" t="str">
        <f>IF($F36="","",VLOOKUP($F36,'Reference Data - Transport fuel'!$C:$O,X$4,FALSE))</f>
        <v/>
      </c>
      <c r="Y36" s="19" t="str">
        <f>IF($F36="","",VLOOKUP($F36,'Reference Data - Transport fuel'!$C:$O,Y$4,FALSE))</f>
        <v/>
      </c>
      <c r="Z36" s="19" t="str">
        <f>IF($F36="","",VLOOKUP($F36,'Reference Data - Transport fuel'!$C:$O,Z$4,FALSE))</f>
        <v/>
      </c>
      <c r="AA36" s="19" t="str">
        <f>IF($F36="","",VLOOKUP($F36,'Reference Data - Transport fuel'!$C:$O,AA$4,FALSE))</f>
        <v/>
      </c>
      <c r="AB36" s="19" t="str">
        <f>IF($F36="","",VLOOKUP($F36,'Reference Data - Transport fuel'!$C:$O,AB$4,FALSE))</f>
        <v/>
      </c>
      <c r="AC36" s="19"/>
      <c r="AD36" s="19" t="str">
        <f>IF($F36="","",VLOOKUP($F36,'Reference Data - Transport fuel'!$C:$O,AD$4,FALSE))</f>
        <v/>
      </c>
      <c r="AE36" s="19"/>
      <c r="AF36" s="19" t="str">
        <f>IF($F36="","",VLOOKUP($F36,'Reference Data - Transport fuel'!$C:$O,AF$4,FALSE))</f>
        <v/>
      </c>
      <c r="AH36" s="19" t="str">
        <f t="shared" si="2"/>
        <v/>
      </c>
      <c r="AI36" s="19" t="str">
        <f t="shared" si="3"/>
        <v/>
      </c>
      <c r="AJ36" s="19" t="str">
        <f t="shared" si="4"/>
        <v/>
      </c>
      <c r="AK36" s="19" t="str">
        <f t="shared" si="5"/>
        <v/>
      </c>
      <c r="AL36" s="19" t="str">
        <f t="shared" si="6"/>
        <v/>
      </c>
      <c r="AM36" s="19" t="str">
        <f t="shared" si="7"/>
        <v/>
      </c>
      <c r="AN36" s="19" t="str">
        <f t="shared" si="8"/>
        <v/>
      </c>
      <c r="AO36" s="19" t="str">
        <f t="shared" si="9"/>
        <v/>
      </c>
      <c r="AP36" s="19"/>
      <c r="AQ36" s="19" t="str">
        <f t="shared" si="10"/>
        <v/>
      </c>
      <c r="AR36" s="188"/>
      <c r="AS36" s="19" t="str">
        <f t="shared" si="11"/>
        <v/>
      </c>
      <c r="AT36" s="19" t="str">
        <f t="shared" si="12"/>
        <v/>
      </c>
      <c r="AV36" s="201" t="str">
        <f t="shared" si="13"/>
        <v/>
      </c>
      <c r="AY36" s="16" t="e">
        <f>INDEX('Dropdown menus'!$A$1:$D$6,MATCH($M36,'Dropdown menus'!$A$1:$A$6,0),$AY$6)</f>
        <v>#N/A</v>
      </c>
      <c r="BA36" s="19" t="str">
        <f>IF($N36="","",VLOOKUP($N36,'Reference - Logistics Distance'!$C:$O,BA$4,FALSE))</f>
        <v/>
      </c>
      <c r="BB36" s="19" t="str">
        <f>IF($N36="","",VLOOKUP($N36,'Reference - Logistics Distance'!$C:$O,BB$4,FALSE))</f>
        <v/>
      </c>
      <c r="BC36" s="19" t="str">
        <f>IF($N36="","",VLOOKUP($N36,'Reference - Logistics Distance'!$C:$O,BC$4,FALSE))</f>
        <v/>
      </c>
      <c r="BD36" s="19" t="str">
        <f>IF($N36="","",VLOOKUP($N36,'Reference - Logistics Distance'!$C:$O,BD$4,FALSE))</f>
        <v/>
      </c>
      <c r="BE36" s="19" t="str">
        <f>IF($N36="","",VLOOKUP($N36,'Reference - Logistics Distance'!$C:$O,BE$4,FALSE))</f>
        <v/>
      </c>
      <c r="BF36" s="19" t="str">
        <f>IF($N36="","",VLOOKUP($N36,'Reference - Logistics Distance'!$C:$O,BF$4,FALSE))</f>
        <v/>
      </c>
      <c r="BG36" s="19" t="str">
        <f>IF($N36="","",VLOOKUP($N36,'Reference - Logistics Distance'!$C:$O,BG$4,FALSE))</f>
        <v/>
      </c>
      <c r="BH36" s="19" t="str">
        <f>IF($N36="","",VLOOKUP($N36,'Reference - Logistics Distance'!$C:$O,BH$4,FALSE))</f>
        <v/>
      </c>
      <c r="BI36" s="19" t="str">
        <f>IF($N36="","",VLOOKUP($N36,'Reference - Logistics Distance'!$C:$O,BI$4,FALSE))</f>
        <v/>
      </c>
      <c r="BJ36" s="19"/>
      <c r="BK36" s="19" t="str">
        <f>IF($N36="","",VLOOKUP($N36,'Reference - Logistics Distance'!$C:$O,BK$4,FALSE))</f>
        <v/>
      </c>
      <c r="BL36" s="19"/>
      <c r="BM36" s="19" t="str">
        <f>IF($N36="","",VLOOKUP($N36,'Reference - Logistics Distance'!$C:$O,BM$4,FALSE))</f>
        <v/>
      </c>
      <c r="BO36" s="19" t="str">
        <f t="shared" si="14"/>
        <v/>
      </c>
      <c r="BP36" s="19" t="str">
        <f t="shared" si="15"/>
        <v/>
      </c>
      <c r="BQ36" s="19" t="str">
        <f t="shared" si="16"/>
        <v/>
      </c>
      <c r="BR36" s="19" t="str">
        <f t="shared" si="17"/>
        <v/>
      </c>
      <c r="BS36" s="19" t="str">
        <f t="shared" si="18"/>
        <v/>
      </c>
      <c r="BT36" s="19" t="str">
        <f t="shared" si="19"/>
        <v/>
      </c>
      <c r="BU36" s="19" t="str">
        <f t="shared" si="20"/>
        <v/>
      </c>
      <c r="BV36" s="19" t="str">
        <f t="shared" si="21"/>
        <v/>
      </c>
      <c r="BW36" s="19"/>
      <c r="BX36" s="19" t="str">
        <f t="shared" si="22"/>
        <v/>
      </c>
      <c r="BY36" s="188"/>
      <c r="BZ36" s="19" t="str">
        <f t="shared" si="23"/>
        <v/>
      </c>
      <c r="CA36" s="19" t="str">
        <f t="shared" si="24"/>
        <v/>
      </c>
      <c r="CC36" s="201" t="str">
        <f t="shared" si="25"/>
        <v/>
      </c>
    </row>
    <row r="37" spans="4:81">
      <c r="D37" s="34"/>
      <c r="E37" s="146"/>
      <c r="F37" s="146"/>
      <c r="G37" s="151"/>
      <c r="L37" s="34"/>
      <c r="M37" s="146"/>
      <c r="N37" s="146"/>
      <c r="O37" s="151"/>
      <c r="R37" s="16" t="e">
        <f>INDEX('Dropdown menus'!$A$1:$D$6,MATCH($E37,'Dropdown menus'!$A$1:$A$6,0),$R$6)</f>
        <v>#N/A</v>
      </c>
      <c r="T37" s="19" t="str">
        <f>IF($F37="","",VLOOKUP($F37,'Reference Data - Transport fuel'!$C:$O,T$4,FALSE))</f>
        <v/>
      </c>
      <c r="U37" s="19" t="str">
        <f>IF($F37="","",VLOOKUP($F37,'Reference Data - Transport fuel'!$C:$O,U$4,FALSE))</f>
        <v/>
      </c>
      <c r="V37" s="19" t="str">
        <f>IF($F37="","",VLOOKUP($F37,'Reference Data - Transport fuel'!$C:$O,V$4,FALSE))</f>
        <v/>
      </c>
      <c r="W37" s="19" t="str">
        <f>IF($F37="","",VLOOKUP($F37,'Reference Data - Transport fuel'!$C:$O,W$4,FALSE))</f>
        <v/>
      </c>
      <c r="X37" s="19" t="str">
        <f>IF($F37="","",VLOOKUP($F37,'Reference Data - Transport fuel'!$C:$O,X$4,FALSE))</f>
        <v/>
      </c>
      <c r="Y37" s="19" t="str">
        <f>IF($F37="","",VLOOKUP($F37,'Reference Data - Transport fuel'!$C:$O,Y$4,FALSE))</f>
        <v/>
      </c>
      <c r="Z37" s="19" t="str">
        <f>IF($F37="","",VLOOKUP($F37,'Reference Data - Transport fuel'!$C:$O,Z$4,FALSE))</f>
        <v/>
      </c>
      <c r="AA37" s="19" t="str">
        <f>IF($F37="","",VLOOKUP($F37,'Reference Data - Transport fuel'!$C:$O,AA$4,FALSE))</f>
        <v/>
      </c>
      <c r="AB37" s="19" t="str">
        <f>IF($F37="","",VLOOKUP($F37,'Reference Data - Transport fuel'!$C:$O,AB$4,FALSE))</f>
        <v/>
      </c>
      <c r="AC37" s="19"/>
      <c r="AD37" s="19" t="str">
        <f>IF($F37="","",VLOOKUP($F37,'Reference Data - Transport fuel'!$C:$O,AD$4,FALSE))</f>
        <v/>
      </c>
      <c r="AE37" s="19"/>
      <c r="AF37" s="19" t="str">
        <f>IF($F37="","",VLOOKUP($F37,'Reference Data - Transport fuel'!$C:$O,AF$4,FALSE))</f>
        <v/>
      </c>
      <c r="AH37" s="19" t="str">
        <f t="shared" si="2"/>
        <v/>
      </c>
      <c r="AI37" s="19" t="str">
        <f t="shared" si="3"/>
        <v/>
      </c>
      <c r="AJ37" s="19" t="str">
        <f t="shared" si="4"/>
        <v/>
      </c>
      <c r="AK37" s="19" t="str">
        <f t="shared" si="5"/>
        <v/>
      </c>
      <c r="AL37" s="19" t="str">
        <f t="shared" si="6"/>
        <v/>
      </c>
      <c r="AM37" s="19" t="str">
        <f t="shared" si="7"/>
        <v/>
      </c>
      <c r="AN37" s="19" t="str">
        <f t="shared" si="8"/>
        <v/>
      </c>
      <c r="AO37" s="19" t="str">
        <f t="shared" si="9"/>
        <v/>
      </c>
      <c r="AP37" s="19"/>
      <c r="AQ37" s="19" t="str">
        <f t="shared" si="10"/>
        <v/>
      </c>
      <c r="AR37" s="188"/>
      <c r="AS37" s="19" t="str">
        <f t="shared" si="11"/>
        <v/>
      </c>
      <c r="AT37" s="19" t="str">
        <f t="shared" si="12"/>
        <v/>
      </c>
      <c r="AV37" s="201" t="str">
        <f t="shared" si="13"/>
        <v/>
      </c>
      <c r="AY37" s="16" t="e">
        <f>INDEX('Dropdown menus'!$A$1:$D$6,MATCH($M37,'Dropdown menus'!$A$1:$A$6,0),$AY$6)</f>
        <v>#N/A</v>
      </c>
      <c r="BA37" s="19" t="str">
        <f>IF($N37="","",VLOOKUP($N37,'Reference - Logistics Distance'!$C:$O,BA$4,FALSE))</f>
        <v/>
      </c>
      <c r="BB37" s="19" t="str">
        <f>IF($N37="","",VLOOKUP($N37,'Reference - Logistics Distance'!$C:$O,BB$4,FALSE))</f>
        <v/>
      </c>
      <c r="BC37" s="19" t="str">
        <f>IF($N37="","",VLOOKUP($N37,'Reference - Logistics Distance'!$C:$O,BC$4,FALSE))</f>
        <v/>
      </c>
      <c r="BD37" s="19" t="str">
        <f>IF($N37="","",VLOOKUP($N37,'Reference - Logistics Distance'!$C:$O,BD$4,FALSE))</f>
        <v/>
      </c>
      <c r="BE37" s="19" t="str">
        <f>IF($N37="","",VLOOKUP($N37,'Reference - Logistics Distance'!$C:$O,BE$4,FALSE))</f>
        <v/>
      </c>
      <c r="BF37" s="19" t="str">
        <f>IF($N37="","",VLOOKUP($N37,'Reference - Logistics Distance'!$C:$O,BF$4,FALSE))</f>
        <v/>
      </c>
      <c r="BG37" s="19" t="str">
        <f>IF($N37="","",VLOOKUP($N37,'Reference - Logistics Distance'!$C:$O,BG$4,FALSE))</f>
        <v/>
      </c>
      <c r="BH37" s="19" t="str">
        <f>IF($N37="","",VLOOKUP($N37,'Reference - Logistics Distance'!$C:$O,BH$4,FALSE))</f>
        <v/>
      </c>
      <c r="BI37" s="19" t="str">
        <f>IF($N37="","",VLOOKUP($N37,'Reference - Logistics Distance'!$C:$O,BI$4,FALSE))</f>
        <v/>
      </c>
      <c r="BJ37" s="19"/>
      <c r="BK37" s="19" t="str">
        <f>IF($N37="","",VLOOKUP($N37,'Reference - Logistics Distance'!$C:$O,BK$4,FALSE))</f>
        <v/>
      </c>
      <c r="BL37" s="19"/>
      <c r="BM37" s="19" t="str">
        <f>IF($N37="","",VLOOKUP($N37,'Reference - Logistics Distance'!$C:$O,BM$4,FALSE))</f>
        <v/>
      </c>
      <c r="BO37" s="19" t="str">
        <f t="shared" si="14"/>
        <v/>
      </c>
      <c r="BP37" s="19" t="str">
        <f t="shared" si="15"/>
        <v/>
      </c>
      <c r="BQ37" s="19" t="str">
        <f t="shared" si="16"/>
        <v/>
      </c>
      <c r="BR37" s="19" t="str">
        <f t="shared" si="17"/>
        <v/>
      </c>
      <c r="BS37" s="19" t="str">
        <f t="shared" si="18"/>
        <v/>
      </c>
      <c r="BT37" s="19" t="str">
        <f t="shared" si="19"/>
        <v/>
      </c>
      <c r="BU37" s="19" t="str">
        <f t="shared" si="20"/>
        <v/>
      </c>
      <c r="BV37" s="19" t="str">
        <f t="shared" si="21"/>
        <v/>
      </c>
      <c r="BW37" s="19"/>
      <c r="BX37" s="19" t="str">
        <f t="shared" si="22"/>
        <v/>
      </c>
      <c r="BY37" s="188"/>
      <c r="BZ37" s="19" t="str">
        <f t="shared" si="23"/>
        <v/>
      </c>
      <c r="CA37" s="19" t="str">
        <f t="shared" si="24"/>
        <v/>
      </c>
      <c r="CC37" s="201" t="str">
        <f t="shared" si="25"/>
        <v/>
      </c>
    </row>
    <row r="38" spans="4:81">
      <c r="D38" s="34"/>
      <c r="E38" s="146"/>
      <c r="F38" s="146"/>
      <c r="G38" s="151"/>
      <c r="L38" s="34"/>
      <c r="M38" s="146"/>
      <c r="N38" s="146"/>
      <c r="O38" s="151"/>
      <c r="R38" s="16" t="e">
        <f>INDEX('Dropdown menus'!$A$1:$D$6,MATCH($E38,'Dropdown menus'!$A$1:$A$6,0),$R$6)</f>
        <v>#N/A</v>
      </c>
      <c r="T38" s="19" t="str">
        <f>IF($F38="","",VLOOKUP($F38,'Reference Data - Transport fuel'!$C:$O,T$4,FALSE))</f>
        <v/>
      </c>
      <c r="U38" s="19" t="str">
        <f>IF($F38="","",VLOOKUP($F38,'Reference Data - Transport fuel'!$C:$O,U$4,FALSE))</f>
        <v/>
      </c>
      <c r="V38" s="19" t="str">
        <f>IF($F38="","",VLOOKUP($F38,'Reference Data - Transport fuel'!$C:$O,V$4,FALSE))</f>
        <v/>
      </c>
      <c r="W38" s="19" t="str">
        <f>IF($F38="","",VLOOKUP($F38,'Reference Data - Transport fuel'!$C:$O,W$4,FALSE))</f>
        <v/>
      </c>
      <c r="X38" s="19" t="str">
        <f>IF($F38="","",VLOOKUP($F38,'Reference Data - Transport fuel'!$C:$O,X$4,FALSE))</f>
        <v/>
      </c>
      <c r="Y38" s="19" t="str">
        <f>IF($F38="","",VLOOKUP($F38,'Reference Data - Transport fuel'!$C:$O,Y$4,FALSE))</f>
        <v/>
      </c>
      <c r="Z38" s="19" t="str">
        <f>IF($F38="","",VLOOKUP($F38,'Reference Data - Transport fuel'!$C:$O,Z$4,FALSE))</f>
        <v/>
      </c>
      <c r="AA38" s="19" t="str">
        <f>IF($F38="","",VLOOKUP($F38,'Reference Data - Transport fuel'!$C:$O,AA$4,FALSE))</f>
        <v/>
      </c>
      <c r="AB38" s="19" t="str">
        <f>IF($F38="","",VLOOKUP($F38,'Reference Data - Transport fuel'!$C:$O,AB$4,FALSE))</f>
        <v/>
      </c>
      <c r="AC38" s="19"/>
      <c r="AD38" s="19" t="str">
        <f>IF($F38="","",VLOOKUP($F38,'Reference Data - Transport fuel'!$C:$O,AD$4,FALSE))</f>
        <v/>
      </c>
      <c r="AE38" s="19"/>
      <c r="AF38" s="19" t="str">
        <f>IF($F38="","",VLOOKUP($F38,'Reference Data - Transport fuel'!$C:$O,AF$4,FALSE))</f>
        <v/>
      </c>
      <c r="AH38" s="19" t="str">
        <f t="shared" si="2"/>
        <v/>
      </c>
      <c r="AI38" s="19" t="str">
        <f t="shared" si="3"/>
        <v/>
      </c>
      <c r="AJ38" s="19" t="str">
        <f t="shared" si="4"/>
        <v/>
      </c>
      <c r="AK38" s="19" t="str">
        <f t="shared" si="5"/>
        <v/>
      </c>
      <c r="AL38" s="19" t="str">
        <f t="shared" si="6"/>
        <v/>
      </c>
      <c r="AM38" s="19" t="str">
        <f t="shared" si="7"/>
        <v/>
      </c>
      <c r="AN38" s="19" t="str">
        <f t="shared" si="8"/>
        <v/>
      </c>
      <c r="AO38" s="19" t="str">
        <f t="shared" si="9"/>
        <v/>
      </c>
      <c r="AP38" s="19"/>
      <c r="AQ38" s="19" t="str">
        <f t="shared" si="10"/>
        <v/>
      </c>
      <c r="AR38" s="188"/>
      <c r="AS38" s="19" t="str">
        <f t="shared" si="11"/>
        <v/>
      </c>
      <c r="AT38" s="19" t="str">
        <f t="shared" si="12"/>
        <v/>
      </c>
      <c r="AV38" s="201" t="str">
        <f t="shared" si="13"/>
        <v/>
      </c>
      <c r="AY38" s="16" t="e">
        <f>INDEX('Dropdown menus'!$A$1:$D$6,MATCH($M38,'Dropdown menus'!$A$1:$A$6,0),$AY$6)</f>
        <v>#N/A</v>
      </c>
      <c r="BA38" s="19" t="str">
        <f>IF($N38="","",VLOOKUP($N38,'Reference - Logistics Distance'!$C:$O,BA$4,FALSE))</f>
        <v/>
      </c>
      <c r="BB38" s="19" t="str">
        <f>IF($N38="","",VLOOKUP($N38,'Reference - Logistics Distance'!$C:$O,BB$4,FALSE))</f>
        <v/>
      </c>
      <c r="BC38" s="19" t="str">
        <f>IF($N38="","",VLOOKUP($N38,'Reference - Logistics Distance'!$C:$O,BC$4,FALSE))</f>
        <v/>
      </c>
      <c r="BD38" s="19" t="str">
        <f>IF($N38="","",VLOOKUP($N38,'Reference - Logistics Distance'!$C:$O,BD$4,FALSE))</f>
        <v/>
      </c>
      <c r="BE38" s="19" t="str">
        <f>IF($N38="","",VLOOKUP($N38,'Reference - Logistics Distance'!$C:$O,BE$4,FALSE))</f>
        <v/>
      </c>
      <c r="BF38" s="19" t="str">
        <f>IF($N38="","",VLOOKUP($N38,'Reference - Logistics Distance'!$C:$O,BF$4,FALSE))</f>
        <v/>
      </c>
      <c r="BG38" s="19" t="str">
        <f>IF($N38="","",VLOOKUP($N38,'Reference - Logistics Distance'!$C:$O,BG$4,FALSE))</f>
        <v/>
      </c>
      <c r="BH38" s="19" t="str">
        <f>IF($N38="","",VLOOKUP($N38,'Reference - Logistics Distance'!$C:$O,BH$4,FALSE))</f>
        <v/>
      </c>
      <c r="BI38" s="19" t="str">
        <f>IF($N38="","",VLOOKUP($N38,'Reference - Logistics Distance'!$C:$O,BI$4,FALSE))</f>
        <v/>
      </c>
      <c r="BJ38" s="19"/>
      <c r="BK38" s="19" t="str">
        <f>IF($N38="","",VLOOKUP($N38,'Reference - Logistics Distance'!$C:$O,BK$4,FALSE))</f>
        <v/>
      </c>
      <c r="BL38" s="19"/>
      <c r="BM38" s="19" t="str">
        <f>IF($N38="","",VLOOKUP($N38,'Reference - Logistics Distance'!$C:$O,BM$4,FALSE))</f>
        <v/>
      </c>
      <c r="BO38" s="19" t="str">
        <f t="shared" si="14"/>
        <v/>
      </c>
      <c r="BP38" s="19" t="str">
        <f t="shared" si="15"/>
        <v/>
      </c>
      <c r="BQ38" s="19" t="str">
        <f t="shared" si="16"/>
        <v/>
      </c>
      <c r="BR38" s="19" t="str">
        <f t="shared" si="17"/>
        <v/>
      </c>
      <c r="BS38" s="19" t="str">
        <f t="shared" si="18"/>
        <v/>
      </c>
      <c r="BT38" s="19" t="str">
        <f t="shared" si="19"/>
        <v/>
      </c>
      <c r="BU38" s="19" t="str">
        <f t="shared" si="20"/>
        <v/>
      </c>
      <c r="BV38" s="19" t="str">
        <f t="shared" si="21"/>
        <v/>
      </c>
      <c r="BW38" s="19"/>
      <c r="BX38" s="19" t="str">
        <f t="shared" si="22"/>
        <v/>
      </c>
      <c r="BY38" s="188"/>
      <c r="BZ38" s="19" t="str">
        <f t="shared" si="23"/>
        <v/>
      </c>
      <c r="CA38" s="19" t="str">
        <f t="shared" si="24"/>
        <v/>
      </c>
      <c r="CC38" s="201" t="str">
        <f t="shared" si="25"/>
        <v/>
      </c>
    </row>
    <row r="39" spans="4:81">
      <c r="D39" s="34"/>
      <c r="E39" s="146"/>
      <c r="F39" s="146"/>
      <c r="G39" s="151"/>
      <c r="L39" s="34"/>
      <c r="M39" s="146"/>
      <c r="N39" s="146"/>
      <c r="O39" s="151"/>
      <c r="R39" s="16" t="e">
        <f>INDEX('Dropdown menus'!$A$1:$D$6,MATCH($E39,'Dropdown menus'!$A$1:$A$6,0),$R$6)</f>
        <v>#N/A</v>
      </c>
      <c r="T39" s="19" t="str">
        <f>IF($F39="","",VLOOKUP($F39,'Reference Data - Transport fuel'!$C:$O,T$4,FALSE))</f>
        <v/>
      </c>
      <c r="U39" s="19" t="str">
        <f>IF($F39="","",VLOOKUP($F39,'Reference Data - Transport fuel'!$C:$O,U$4,FALSE))</f>
        <v/>
      </c>
      <c r="V39" s="19" t="str">
        <f>IF($F39="","",VLOOKUP($F39,'Reference Data - Transport fuel'!$C:$O,V$4,FALSE))</f>
        <v/>
      </c>
      <c r="W39" s="19" t="str">
        <f>IF($F39="","",VLOOKUP($F39,'Reference Data - Transport fuel'!$C:$O,W$4,FALSE))</f>
        <v/>
      </c>
      <c r="X39" s="19" t="str">
        <f>IF($F39="","",VLOOKUP($F39,'Reference Data - Transport fuel'!$C:$O,X$4,FALSE))</f>
        <v/>
      </c>
      <c r="Y39" s="19" t="str">
        <f>IF($F39="","",VLOOKUP($F39,'Reference Data - Transport fuel'!$C:$O,Y$4,FALSE))</f>
        <v/>
      </c>
      <c r="Z39" s="19" t="str">
        <f>IF($F39="","",VLOOKUP($F39,'Reference Data - Transport fuel'!$C:$O,Z$4,FALSE))</f>
        <v/>
      </c>
      <c r="AA39" s="19" t="str">
        <f>IF($F39="","",VLOOKUP($F39,'Reference Data - Transport fuel'!$C:$O,AA$4,FALSE))</f>
        <v/>
      </c>
      <c r="AB39" s="19" t="str">
        <f>IF($F39="","",VLOOKUP($F39,'Reference Data - Transport fuel'!$C:$O,AB$4,FALSE))</f>
        <v/>
      </c>
      <c r="AC39" s="19"/>
      <c r="AD39" s="19" t="str">
        <f>IF($F39="","",VLOOKUP($F39,'Reference Data - Transport fuel'!$C:$O,AD$4,FALSE))</f>
        <v/>
      </c>
      <c r="AE39" s="19"/>
      <c r="AF39" s="19" t="str">
        <f>IF($F39="","",VLOOKUP($F39,'Reference Data - Transport fuel'!$C:$O,AF$4,FALSE))</f>
        <v/>
      </c>
      <c r="AH39" s="19" t="str">
        <f t="shared" si="2"/>
        <v/>
      </c>
      <c r="AI39" s="19" t="str">
        <f t="shared" si="3"/>
        <v/>
      </c>
      <c r="AJ39" s="19" t="str">
        <f t="shared" si="4"/>
        <v/>
      </c>
      <c r="AK39" s="19" t="str">
        <f t="shared" si="5"/>
        <v/>
      </c>
      <c r="AL39" s="19" t="str">
        <f t="shared" si="6"/>
        <v/>
      </c>
      <c r="AM39" s="19" t="str">
        <f t="shared" si="7"/>
        <v/>
      </c>
      <c r="AN39" s="19" t="str">
        <f t="shared" si="8"/>
        <v/>
      </c>
      <c r="AO39" s="19" t="str">
        <f t="shared" si="9"/>
        <v/>
      </c>
      <c r="AP39" s="19"/>
      <c r="AQ39" s="19" t="str">
        <f t="shared" si="10"/>
        <v/>
      </c>
      <c r="AR39" s="188"/>
      <c r="AS39" s="19" t="str">
        <f t="shared" si="11"/>
        <v/>
      </c>
      <c r="AT39" s="19" t="str">
        <f t="shared" si="12"/>
        <v/>
      </c>
      <c r="AV39" s="201" t="str">
        <f t="shared" si="13"/>
        <v/>
      </c>
      <c r="AY39" s="16" t="e">
        <f>INDEX('Dropdown menus'!$A$1:$D$6,MATCH($M39,'Dropdown menus'!$A$1:$A$6,0),$AY$6)</f>
        <v>#N/A</v>
      </c>
      <c r="BA39" s="19" t="str">
        <f>IF($N39="","",VLOOKUP($N39,'Reference - Logistics Distance'!$C:$O,BA$4,FALSE))</f>
        <v/>
      </c>
      <c r="BB39" s="19" t="str">
        <f>IF($N39="","",VLOOKUP($N39,'Reference - Logistics Distance'!$C:$O,BB$4,FALSE))</f>
        <v/>
      </c>
      <c r="BC39" s="19" t="str">
        <f>IF($N39="","",VLOOKUP($N39,'Reference - Logistics Distance'!$C:$O,BC$4,FALSE))</f>
        <v/>
      </c>
      <c r="BD39" s="19" t="str">
        <f>IF($N39="","",VLOOKUP($N39,'Reference - Logistics Distance'!$C:$O,BD$4,FALSE))</f>
        <v/>
      </c>
      <c r="BE39" s="19" t="str">
        <f>IF($N39="","",VLOOKUP($N39,'Reference - Logistics Distance'!$C:$O,BE$4,FALSE))</f>
        <v/>
      </c>
      <c r="BF39" s="19" t="str">
        <f>IF($N39="","",VLOOKUP($N39,'Reference - Logistics Distance'!$C:$O,BF$4,FALSE))</f>
        <v/>
      </c>
      <c r="BG39" s="19" t="str">
        <f>IF($N39="","",VLOOKUP($N39,'Reference - Logistics Distance'!$C:$O,BG$4,FALSE))</f>
        <v/>
      </c>
      <c r="BH39" s="19" t="str">
        <f>IF($N39="","",VLOOKUP($N39,'Reference - Logistics Distance'!$C:$O,BH$4,FALSE))</f>
        <v/>
      </c>
      <c r="BI39" s="19" t="str">
        <f>IF($N39="","",VLOOKUP($N39,'Reference - Logistics Distance'!$C:$O,BI$4,FALSE))</f>
        <v/>
      </c>
      <c r="BJ39" s="19"/>
      <c r="BK39" s="19" t="str">
        <f>IF($N39="","",VLOOKUP($N39,'Reference - Logistics Distance'!$C:$O,BK$4,FALSE))</f>
        <v/>
      </c>
      <c r="BL39" s="19"/>
      <c r="BM39" s="19" t="str">
        <f>IF($N39="","",VLOOKUP($N39,'Reference - Logistics Distance'!$C:$O,BM$4,FALSE))</f>
        <v/>
      </c>
      <c r="BO39" s="19" t="str">
        <f t="shared" si="14"/>
        <v/>
      </c>
      <c r="BP39" s="19" t="str">
        <f t="shared" si="15"/>
        <v/>
      </c>
      <c r="BQ39" s="19" t="str">
        <f t="shared" si="16"/>
        <v/>
      </c>
      <c r="BR39" s="19" t="str">
        <f t="shared" si="17"/>
        <v/>
      </c>
      <c r="BS39" s="19" t="str">
        <f t="shared" si="18"/>
        <v/>
      </c>
      <c r="BT39" s="19" t="str">
        <f t="shared" si="19"/>
        <v/>
      </c>
      <c r="BU39" s="19" t="str">
        <f t="shared" si="20"/>
        <v/>
      </c>
      <c r="BV39" s="19" t="str">
        <f t="shared" si="21"/>
        <v/>
      </c>
      <c r="BW39" s="19"/>
      <c r="BX39" s="19" t="str">
        <f t="shared" si="22"/>
        <v/>
      </c>
      <c r="BY39" s="188"/>
      <c r="BZ39" s="19" t="str">
        <f t="shared" si="23"/>
        <v/>
      </c>
      <c r="CA39" s="19" t="str">
        <f t="shared" si="24"/>
        <v/>
      </c>
      <c r="CC39" s="201" t="str">
        <f t="shared" si="25"/>
        <v/>
      </c>
    </row>
    <row r="40" spans="4:81">
      <c r="D40" s="34"/>
      <c r="E40" s="146"/>
      <c r="F40" s="146"/>
      <c r="G40" s="151"/>
      <c r="L40" s="34"/>
      <c r="M40" s="146"/>
      <c r="N40" s="146"/>
      <c r="O40" s="151"/>
      <c r="R40" s="16" t="e">
        <f>INDEX('Dropdown menus'!$A$1:$D$6,MATCH($E40,'Dropdown menus'!$A$1:$A$6,0),$R$6)</f>
        <v>#N/A</v>
      </c>
      <c r="T40" s="19" t="str">
        <f>IF($F40="","",VLOOKUP($F40,'Reference Data - Transport fuel'!$C:$O,T$4,FALSE))</f>
        <v/>
      </c>
      <c r="U40" s="19" t="str">
        <f>IF($F40="","",VLOOKUP($F40,'Reference Data - Transport fuel'!$C:$O,U$4,FALSE))</f>
        <v/>
      </c>
      <c r="V40" s="19" t="str">
        <f>IF($F40="","",VLOOKUP($F40,'Reference Data - Transport fuel'!$C:$O,V$4,FALSE))</f>
        <v/>
      </c>
      <c r="W40" s="19" t="str">
        <f>IF($F40="","",VLOOKUP($F40,'Reference Data - Transport fuel'!$C:$O,W$4,FALSE))</f>
        <v/>
      </c>
      <c r="X40" s="19" t="str">
        <f>IF($F40="","",VLOOKUP($F40,'Reference Data - Transport fuel'!$C:$O,X$4,FALSE))</f>
        <v/>
      </c>
      <c r="Y40" s="19" t="str">
        <f>IF($F40="","",VLOOKUP($F40,'Reference Data - Transport fuel'!$C:$O,Y$4,FALSE))</f>
        <v/>
      </c>
      <c r="Z40" s="19" t="str">
        <f>IF($F40="","",VLOOKUP($F40,'Reference Data - Transport fuel'!$C:$O,Z$4,FALSE))</f>
        <v/>
      </c>
      <c r="AA40" s="19" t="str">
        <f>IF($F40="","",VLOOKUP($F40,'Reference Data - Transport fuel'!$C:$O,AA$4,FALSE))</f>
        <v/>
      </c>
      <c r="AB40" s="19" t="str">
        <f>IF($F40="","",VLOOKUP($F40,'Reference Data - Transport fuel'!$C:$O,AB$4,FALSE))</f>
        <v/>
      </c>
      <c r="AC40" s="19"/>
      <c r="AD40" s="19" t="str">
        <f>IF($F40="","",VLOOKUP($F40,'Reference Data - Transport fuel'!$C:$O,AD$4,FALSE))</f>
        <v/>
      </c>
      <c r="AE40" s="19"/>
      <c r="AF40" s="19" t="str">
        <f>IF($F40="","",VLOOKUP($F40,'Reference Data - Transport fuel'!$C:$O,AF$4,FALSE))</f>
        <v/>
      </c>
      <c r="AH40" s="19" t="str">
        <f t="shared" si="2"/>
        <v/>
      </c>
      <c r="AI40" s="19" t="str">
        <f t="shared" si="3"/>
        <v/>
      </c>
      <c r="AJ40" s="19" t="str">
        <f t="shared" si="4"/>
        <v/>
      </c>
      <c r="AK40" s="19" t="str">
        <f t="shared" si="5"/>
        <v/>
      </c>
      <c r="AL40" s="19" t="str">
        <f t="shared" si="6"/>
        <v/>
      </c>
      <c r="AM40" s="19" t="str">
        <f t="shared" si="7"/>
        <v/>
      </c>
      <c r="AN40" s="19" t="str">
        <f t="shared" si="8"/>
        <v/>
      </c>
      <c r="AO40" s="19" t="str">
        <f t="shared" si="9"/>
        <v/>
      </c>
      <c r="AP40" s="19"/>
      <c r="AQ40" s="19" t="str">
        <f t="shared" si="10"/>
        <v/>
      </c>
      <c r="AR40" s="188"/>
      <c r="AS40" s="19" t="str">
        <f t="shared" si="11"/>
        <v/>
      </c>
      <c r="AT40" s="19" t="str">
        <f t="shared" si="12"/>
        <v/>
      </c>
      <c r="AV40" s="201" t="str">
        <f t="shared" si="13"/>
        <v/>
      </c>
      <c r="AY40" s="16" t="e">
        <f>INDEX('Dropdown menus'!$A$1:$D$6,MATCH($M40,'Dropdown menus'!$A$1:$A$6,0),$AY$6)</f>
        <v>#N/A</v>
      </c>
      <c r="BA40" s="19" t="str">
        <f>IF($N40="","",VLOOKUP($N40,'Reference - Logistics Distance'!$C:$O,BA$4,FALSE))</f>
        <v/>
      </c>
      <c r="BB40" s="19" t="str">
        <f>IF($N40="","",VLOOKUP($N40,'Reference - Logistics Distance'!$C:$O,BB$4,FALSE))</f>
        <v/>
      </c>
      <c r="BC40" s="19" t="str">
        <f>IF($N40="","",VLOOKUP($N40,'Reference - Logistics Distance'!$C:$O,BC$4,FALSE))</f>
        <v/>
      </c>
      <c r="BD40" s="19" t="str">
        <f>IF($N40="","",VLOOKUP($N40,'Reference - Logistics Distance'!$C:$O,BD$4,FALSE))</f>
        <v/>
      </c>
      <c r="BE40" s="19" t="str">
        <f>IF($N40="","",VLOOKUP($N40,'Reference - Logistics Distance'!$C:$O,BE$4,FALSE))</f>
        <v/>
      </c>
      <c r="BF40" s="19" t="str">
        <f>IF($N40="","",VLOOKUP($N40,'Reference - Logistics Distance'!$C:$O,BF$4,FALSE))</f>
        <v/>
      </c>
      <c r="BG40" s="19" t="str">
        <f>IF($N40="","",VLOOKUP($N40,'Reference - Logistics Distance'!$C:$O,BG$4,FALSE))</f>
        <v/>
      </c>
      <c r="BH40" s="19" t="str">
        <f>IF($N40="","",VLOOKUP($N40,'Reference - Logistics Distance'!$C:$O,BH$4,FALSE))</f>
        <v/>
      </c>
      <c r="BI40" s="19" t="str">
        <f>IF($N40="","",VLOOKUP($N40,'Reference - Logistics Distance'!$C:$O,BI$4,FALSE))</f>
        <v/>
      </c>
      <c r="BJ40" s="19"/>
      <c r="BK40" s="19" t="str">
        <f>IF($N40="","",VLOOKUP($N40,'Reference - Logistics Distance'!$C:$O,BK$4,FALSE))</f>
        <v/>
      </c>
      <c r="BL40" s="19"/>
      <c r="BM40" s="19" t="str">
        <f>IF($N40="","",VLOOKUP($N40,'Reference - Logistics Distance'!$C:$O,BM$4,FALSE))</f>
        <v/>
      </c>
      <c r="BO40" s="19" t="str">
        <f t="shared" si="14"/>
        <v/>
      </c>
      <c r="BP40" s="19" t="str">
        <f t="shared" si="15"/>
        <v/>
      </c>
      <c r="BQ40" s="19" t="str">
        <f t="shared" si="16"/>
        <v/>
      </c>
      <c r="BR40" s="19" t="str">
        <f t="shared" si="17"/>
        <v/>
      </c>
      <c r="BS40" s="19" t="str">
        <f t="shared" si="18"/>
        <v/>
      </c>
      <c r="BT40" s="19" t="str">
        <f t="shared" si="19"/>
        <v/>
      </c>
      <c r="BU40" s="19" t="str">
        <f t="shared" si="20"/>
        <v/>
      </c>
      <c r="BV40" s="19" t="str">
        <f t="shared" si="21"/>
        <v/>
      </c>
      <c r="BW40" s="19"/>
      <c r="BX40" s="19" t="str">
        <f t="shared" si="22"/>
        <v/>
      </c>
      <c r="BY40" s="188"/>
      <c r="BZ40" s="19" t="str">
        <f t="shared" si="23"/>
        <v/>
      </c>
      <c r="CA40" s="19" t="str">
        <f t="shared" si="24"/>
        <v/>
      </c>
      <c r="CC40" s="201" t="str">
        <f t="shared" si="25"/>
        <v/>
      </c>
    </row>
    <row r="41" spans="4:81">
      <c r="D41" s="34"/>
      <c r="E41" s="146"/>
      <c r="F41" s="146"/>
      <c r="G41" s="151"/>
      <c r="L41" s="34"/>
      <c r="M41" s="146"/>
      <c r="N41" s="146"/>
      <c r="O41" s="151"/>
      <c r="R41" s="16" t="e">
        <f>INDEX('Dropdown menus'!$A$1:$D$6,MATCH($E41,'Dropdown menus'!$A$1:$A$6,0),$R$6)</f>
        <v>#N/A</v>
      </c>
      <c r="T41" s="19" t="str">
        <f>IF($F41="","",VLOOKUP($F41,'Reference Data - Transport fuel'!$C:$O,T$4,FALSE))</f>
        <v/>
      </c>
      <c r="U41" s="19" t="str">
        <f>IF($F41="","",VLOOKUP($F41,'Reference Data - Transport fuel'!$C:$O,U$4,FALSE))</f>
        <v/>
      </c>
      <c r="V41" s="19" t="str">
        <f>IF($F41="","",VLOOKUP($F41,'Reference Data - Transport fuel'!$C:$O,V$4,FALSE))</f>
        <v/>
      </c>
      <c r="W41" s="19" t="str">
        <f>IF($F41="","",VLOOKUP($F41,'Reference Data - Transport fuel'!$C:$O,W$4,FALSE))</f>
        <v/>
      </c>
      <c r="X41" s="19" t="str">
        <f>IF($F41="","",VLOOKUP($F41,'Reference Data - Transport fuel'!$C:$O,X$4,FALSE))</f>
        <v/>
      </c>
      <c r="Y41" s="19" t="str">
        <f>IF($F41="","",VLOOKUP($F41,'Reference Data - Transport fuel'!$C:$O,Y$4,FALSE))</f>
        <v/>
      </c>
      <c r="Z41" s="19" t="str">
        <f>IF($F41="","",VLOOKUP($F41,'Reference Data - Transport fuel'!$C:$O,Z$4,FALSE))</f>
        <v/>
      </c>
      <c r="AA41" s="19" t="str">
        <f>IF($F41="","",VLOOKUP($F41,'Reference Data - Transport fuel'!$C:$O,AA$4,FALSE))</f>
        <v/>
      </c>
      <c r="AB41" s="19" t="str">
        <f>IF($F41="","",VLOOKUP($F41,'Reference Data - Transport fuel'!$C:$O,AB$4,FALSE))</f>
        <v/>
      </c>
      <c r="AC41" s="19"/>
      <c r="AD41" s="19" t="str">
        <f>IF($F41="","",VLOOKUP($F41,'Reference Data - Transport fuel'!$C:$O,AD$4,FALSE))</f>
        <v/>
      </c>
      <c r="AE41" s="19"/>
      <c r="AF41" s="19" t="str">
        <f>IF($F41="","",VLOOKUP($F41,'Reference Data - Transport fuel'!$C:$O,AF$4,FALSE))</f>
        <v/>
      </c>
      <c r="AH41" s="19" t="str">
        <f t="shared" si="2"/>
        <v/>
      </c>
      <c r="AI41" s="19" t="str">
        <f t="shared" si="3"/>
        <v/>
      </c>
      <c r="AJ41" s="19" t="str">
        <f t="shared" si="4"/>
        <v/>
      </c>
      <c r="AK41" s="19" t="str">
        <f t="shared" si="5"/>
        <v/>
      </c>
      <c r="AL41" s="19" t="str">
        <f t="shared" si="6"/>
        <v/>
      </c>
      <c r="AM41" s="19" t="str">
        <f t="shared" si="7"/>
        <v/>
      </c>
      <c r="AN41" s="19" t="str">
        <f t="shared" si="8"/>
        <v/>
      </c>
      <c r="AO41" s="19" t="str">
        <f t="shared" si="9"/>
        <v/>
      </c>
      <c r="AP41" s="19"/>
      <c r="AQ41" s="19" t="str">
        <f t="shared" si="10"/>
        <v/>
      </c>
      <c r="AR41" s="188"/>
      <c r="AS41" s="19" t="str">
        <f t="shared" si="11"/>
        <v/>
      </c>
      <c r="AT41" s="19" t="str">
        <f t="shared" si="12"/>
        <v/>
      </c>
      <c r="AV41" s="201" t="str">
        <f t="shared" si="13"/>
        <v/>
      </c>
      <c r="AY41" s="16" t="e">
        <f>INDEX('Dropdown menus'!$A$1:$D$6,MATCH($M41,'Dropdown menus'!$A$1:$A$6,0),$AY$6)</f>
        <v>#N/A</v>
      </c>
      <c r="BA41" s="19" t="str">
        <f>IF($N41="","",VLOOKUP($N41,'Reference - Logistics Distance'!$C:$O,BA$4,FALSE))</f>
        <v/>
      </c>
      <c r="BB41" s="19" t="str">
        <f>IF($N41="","",VLOOKUP($N41,'Reference - Logistics Distance'!$C:$O,BB$4,FALSE))</f>
        <v/>
      </c>
      <c r="BC41" s="19" t="str">
        <f>IF($N41="","",VLOOKUP($N41,'Reference - Logistics Distance'!$C:$O,BC$4,FALSE))</f>
        <v/>
      </c>
      <c r="BD41" s="19" t="str">
        <f>IF($N41="","",VLOOKUP($N41,'Reference - Logistics Distance'!$C:$O,BD$4,FALSE))</f>
        <v/>
      </c>
      <c r="BE41" s="19" t="str">
        <f>IF($N41="","",VLOOKUP($N41,'Reference - Logistics Distance'!$C:$O,BE$4,FALSE))</f>
        <v/>
      </c>
      <c r="BF41" s="19" t="str">
        <f>IF($N41="","",VLOOKUP($N41,'Reference - Logistics Distance'!$C:$O,BF$4,FALSE))</f>
        <v/>
      </c>
      <c r="BG41" s="19" t="str">
        <f>IF($N41="","",VLOOKUP($N41,'Reference - Logistics Distance'!$C:$O,BG$4,FALSE))</f>
        <v/>
      </c>
      <c r="BH41" s="19" t="str">
        <f>IF($N41="","",VLOOKUP($N41,'Reference - Logistics Distance'!$C:$O,BH$4,FALSE))</f>
        <v/>
      </c>
      <c r="BI41" s="19" t="str">
        <f>IF($N41="","",VLOOKUP($N41,'Reference - Logistics Distance'!$C:$O,BI$4,FALSE))</f>
        <v/>
      </c>
      <c r="BJ41" s="19"/>
      <c r="BK41" s="19" t="str">
        <f>IF($N41="","",VLOOKUP($N41,'Reference - Logistics Distance'!$C:$O,BK$4,FALSE))</f>
        <v/>
      </c>
      <c r="BL41" s="19"/>
      <c r="BM41" s="19" t="str">
        <f>IF($N41="","",VLOOKUP($N41,'Reference - Logistics Distance'!$C:$O,BM$4,FALSE))</f>
        <v/>
      </c>
      <c r="BO41" s="19" t="str">
        <f t="shared" si="14"/>
        <v/>
      </c>
      <c r="BP41" s="19" t="str">
        <f t="shared" si="15"/>
        <v/>
      </c>
      <c r="BQ41" s="19" t="str">
        <f t="shared" si="16"/>
        <v/>
      </c>
      <c r="BR41" s="19" t="str">
        <f t="shared" si="17"/>
        <v/>
      </c>
      <c r="BS41" s="19" t="str">
        <f t="shared" si="18"/>
        <v/>
      </c>
      <c r="BT41" s="19" t="str">
        <f t="shared" si="19"/>
        <v/>
      </c>
      <c r="BU41" s="19" t="str">
        <f t="shared" si="20"/>
        <v/>
      </c>
      <c r="BV41" s="19" t="str">
        <f t="shared" si="21"/>
        <v/>
      </c>
      <c r="BW41" s="19"/>
      <c r="BX41" s="19" t="str">
        <f t="shared" si="22"/>
        <v/>
      </c>
      <c r="BY41" s="188"/>
      <c r="BZ41" s="19" t="str">
        <f t="shared" si="23"/>
        <v/>
      </c>
      <c r="CA41" s="19" t="str">
        <f t="shared" si="24"/>
        <v/>
      </c>
      <c r="CC41" s="201" t="str">
        <f t="shared" si="25"/>
        <v/>
      </c>
    </row>
    <row r="42" spans="4:81">
      <c r="D42" s="34"/>
      <c r="E42" s="146"/>
      <c r="F42" s="146"/>
      <c r="G42" s="151"/>
      <c r="L42" s="34"/>
      <c r="M42" s="146"/>
      <c r="N42" s="146"/>
      <c r="O42" s="151"/>
      <c r="R42" s="16" t="e">
        <f>INDEX('Dropdown menus'!$A$1:$D$6,MATCH($E42,'Dropdown menus'!$A$1:$A$6,0),$R$6)</f>
        <v>#N/A</v>
      </c>
      <c r="T42" s="19" t="str">
        <f>IF($F42="","",VLOOKUP($F42,'Reference Data - Transport fuel'!$C:$O,T$4,FALSE))</f>
        <v/>
      </c>
      <c r="U42" s="19" t="str">
        <f>IF($F42="","",VLOOKUP($F42,'Reference Data - Transport fuel'!$C:$O,U$4,FALSE))</f>
        <v/>
      </c>
      <c r="V42" s="19" t="str">
        <f>IF($F42="","",VLOOKUP($F42,'Reference Data - Transport fuel'!$C:$O,V$4,FALSE))</f>
        <v/>
      </c>
      <c r="W42" s="19" t="str">
        <f>IF($F42="","",VLOOKUP($F42,'Reference Data - Transport fuel'!$C:$O,W$4,FALSE))</f>
        <v/>
      </c>
      <c r="X42" s="19" t="str">
        <f>IF($F42="","",VLOOKUP($F42,'Reference Data - Transport fuel'!$C:$O,X$4,FALSE))</f>
        <v/>
      </c>
      <c r="Y42" s="19" t="str">
        <f>IF($F42="","",VLOOKUP($F42,'Reference Data - Transport fuel'!$C:$O,Y$4,FALSE))</f>
        <v/>
      </c>
      <c r="Z42" s="19" t="str">
        <f>IF($F42="","",VLOOKUP($F42,'Reference Data - Transport fuel'!$C:$O,Z$4,FALSE))</f>
        <v/>
      </c>
      <c r="AA42" s="19" t="str">
        <f>IF($F42="","",VLOOKUP($F42,'Reference Data - Transport fuel'!$C:$O,AA$4,FALSE))</f>
        <v/>
      </c>
      <c r="AB42" s="19" t="str">
        <f>IF($F42="","",VLOOKUP($F42,'Reference Data - Transport fuel'!$C:$O,AB$4,FALSE))</f>
        <v/>
      </c>
      <c r="AC42" s="19"/>
      <c r="AD42" s="19" t="str">
        <f>IF($F42="","",VLOOKUP($F42,'Reference Data - Transport fuel'!$C:$O,AD$4,FALSE))</f>
        <v/>
      </c>
      <c r="AE42" s="19"/>
      <c r="AF42" s="19" t="str">
        <f>IF($F42="","",VLOOKUP($F42,'Reference Data - Transport fuel'!$C:$O,AF$4,FALSE))</f>
        <v/>
      </c>
      <c r="AH42" s="19" t="str">
        <f t="shared" si="2"/>
        <v/>
      </c>
      <c r="AI42" s="19" t="str">
        <f t="shared" si="3"/>
        <v/>
      </c>
      <c r="AJ42" s="19" t="str">
        <f t="shared" si="4"/>
        <v/>
      </c>
      <c r="AK42" s="19" t="str">
        <f t="shared" si="5"/>
        <v/>
      </c>
      <c r="AL42" s="19" t="str">
        <f t="shared" si="6"/>
        <v/>
      </c>
      <c r="AM42" s="19" t="str">
        <f t="shared" si="7"/>
        <v/>
      </c>
      <c r="AN42" s="19" t="str">
        <f t="shared" si="8"/>
        <v/>
      </c>
      <c r="AO42" s="19" t="str">
        <f t="shared" si="9"/>
        <v/>
      </c>
      <c r="AP42" s="19"/>
      <c r="AQ42" s="19" t="str">
        <f t="shared" si="10"/>
        <v/>
      </c>
      <c r="AR42" s="188"/>
      <c r="AS42" s="19" t="str">
        <f t="shared" si="11"/>
        <v/>
      </c>
      <c r="AT42" s="19" t="str">
        <f t="shared" si="12"/>
        <v/>
      </c>
      <c r="AV42" s="201" t="str">
        <f t="shared" si="13"/>
        <v/>
      </c>
      <c r="AY42" s="16" t="e">
        <f>INDEX('Dropdown menus'!$A$1:$D$6,MATCH($M42,'Dropdown menus'!$A$1:$A$6,0),$AY$6)</f>
        <v>#N/A</v>
      </c>
      <c r="BA42" s="19" t="str">
        <f>IF($N42="","",VLOOKUP($N42,'Reference - Logistics Distance'!$C:$O,BA$4,FALSE))</f>
        <v/>
      </c>
      <c r="BB42" s="19" t="str">
        <f>IF($N42="","",VLOOKUP($N42,'Reference - Logistics Distance'!$C:$O,BB$4,FALSE))</f>
        <v/>
      </c>
      <c r="BC42" s="19" t="str">
        <f>IF($N42="","",VLOOKUP($N42,'Reference - Logistics Distance'!$C:$O,BC$4,FALSE))</f>
        <v/>
      </c>
      <c r="BD42" s="19" t="str">
        <f>IF($N42="","",VLOOKUP($N42,'Reference - Logistics Distance'!$C:$O,BD$4,FALSE))</f>
        <v/>
      </c>
      <c r="BE42" s="19" t="str">
        <f>IF($N42="","",VLOOKUP($N42,'Reference - Logistics Distance'!$C:$O,BE$4,FALSE))</f>
        <v/>
      </c>
      <c r="BF42" s="19" t="str">
        <f>IF($N42="","",VLOOKUP($N42,'Reference - Logistics Distance'!$C:$O,BF$4,FALSE))</f>
        <v/>
      </c>
      <c r="BG42" s="19" t="str">
        <f>IF($N42="","",VLOOKUP($N42,'Reference - Logistics Distance'!$C:$O,BG$4,FALSE))</f>
        <v/>
      </c>
      <c r="BH42" s="19" t="str">
        <f>IF($N42="","",VLOOKUP($N42,'Reference - Logistics Distance'!$C:$O,BH$4,FALSE))</f>
        <v/>
      </c>
      <c r="BI42" s="19" t="str">
        <f>IF($N42="","",VLOOKUP($N42,'Reference - Logistics Distance'!$C:$O,BI$4,FALSE))</f>
        <v/>
      </c>
      <c r="BJ42" s="19"/>
      <c r="BK42" s="19" t="str">
        <f>IF($N42="","",VLOOKUP($N42,'Reference - Logistics Distance'!$C:$O,BK$4,FALSE))</f>
        <v/>
      </c>
      <c r="BL42" s="19"/>
      <c r="BM42" s="19" t="str">
        <f>IF($N42="","",VLOOKUP($N42,'Reference - Logistics Distance'!$C:$O,BM$4,FALSE))</f>
        <v/>
      </c>
      <c r="BO42" s="19" t="str">
        <f t="shared" si="14"/>
        <v/>
      </c>
      <c r="BP42" s="19" t="str">
        <f t="shared" si="15"/>
        <v/>
      </c>
      <c r="BQ42" s="19" t="str">
        <f t="shared" si="16"/>
        <v/>
      </c>
      <c r="BR42" s="19" t="str">
        <f t="shared" si="17"/>
        <v/>
      </c>
      <c r="BS42" s="19" t="str">
        <f t="shared" si="18"/>
        <v/>
      </c>
      <c r="BT42" s="19" t="str">
        <f t="shared" si="19"/>
        <v/>
      </c>
      <c r="BU42" s="19" t="str">
        <f t="shared" si="20"/>
        <v/>
      </c>
      <c r="BV42" s="19" t="str">
        <f t="shared" si="21"/>
        <v/>
      </c>
      <c r="BW42" s="19"/>
      <c r="BX42" s="19" t="str">
        <f t="shared" si="22"/>
        <v/>
      </c>
      <c r="BY42" s="188"/>
      <c r="BZ42" s="19" t="str">
        <f t="shared" si="23"/>
        <v/>
      </c>
      <c r="CA42" s="19" t="str">
        <f t="shared" si="24"/>
        <v/>
      </c>
      <c r="CC42" s="201" t="str">
        <f t="shared" si="25"/>
        <v/>
      </c>
    </row>
    <row r="43" spans="4:81">
      <c r="D43" s="34"/>
      <c r="E43" s="146"/>
      <c r="F43" s="146"/>
      <c r="G43" s="151"/>
      <c r="L43" s="34"/>
      <c r="M43" s="146"/>
      <c r="N43" s="146"/>
      <c r="O43" s="151"/>
      <c r="R43" s="16" t="e">
        <f>INDEX('Dropdown menus'!$A$1:$D$6,MATCH($E43,'Dropdown menus'!$A$1:$A$6,0),$R$6)</f>
        <v>#N/A</v>
      </c>
      <c r="T43" s="19" t="str">
        <f>IF($F43="","",VLOOKUP($F43,'Reference Data - Transport fuel'!$C:$O,T$4,FALSE))</f>
        <v/>
      </c>
      <c r="U43" s="19" t="str">
        <f>IF($F43="","",VLOOKUP($F43,'Reference Data - Transport fuel'!$C:$O,U$4,FALSE))</f>
        <v/>
      </c>
      <c r="V43" s="19" t="str">
        <f>IF($F43="","",VLOOKUP($F43,'Reference Data - Transport fuel'!$C:$O,V$4,FALSE))</f>
        <v/>
      </c>
      <c r="W43" s="19" t="str">
        <f>IF($F43="","",VLOOKUP($F43,'Reference Data - Transport fuel'!$C:$O,W$4,FALSE))</f>
        <v/>
      </c>
      <c r="X43" s="19" t="str">
        <f>IF($F43="","",VLOOKUP($F43,'Reference Data - Transport fuel'!$C:$O,X$4,FALSE))</f>
        <v/>
      </c>
      <c r="Y43" s="19" t="str">
        <f>IF($F43="","",VLOOKUP($F43,'Reference Data - Transport fuel'!$C:$O,Y$4,FALSE))</f>
        <v/>
      </c>
      <c r="Z43" s="19" t="str">
        <f>IF($F43="","",VLOOKUP($F43,'Reference Data - Transport fuel'!$C:$O,Z$4,FALSE))</f>
        <v/>
      </c>
      <c r="AA43" s="19" t="str">
        <f>IF($F43="","",VLOOKUP($F43,'Reference Data - Transport fuel'!$C:$O,AA$4,FALSE))</f>
        <v/>
      </c>
      <c r="AB43" s="19" t="str">
        <f>IF($F43="","",VLOOKUP($F43,'Reference Data - Transport fuel'!$C:$O,AB$4,FALSE))</f>
        <v/>
      </c>
      <c r="AC43" s="19"/>
      <c r="AD43" s="19" t="str">
        <f>IF($F43="","",VLOOKUP($F43,'Reference Data - Transport fuel'!$C:$O,AD$4,FALSE))</f>
        <v/>
      </c>
      <c r="AE43" s="19"/>
      <c r="AF43" s="19" t="str">
        <f>IF($F43="","",VLOOKUP($F43,'Reference Data - Transport fuel'!$C:$O,AF$4,FALSE))</f>
        <v/>
      </c>
      <c r="AH43" s="19" t="str">
        <f t="shared" si="2"/>
        <v/>
      </c>
      <c r="AI43" s="19" t="str">
        <f t="shared" si="3"/>
        <v/>
      </c>
      <c r="AJ43" s="19" t="str">
        <f t="shared" si="4"/>
        <v/>
      </c>
      <c r="AK43" s="19" t="str">
        <f t="shared" si="5"/>
        <v/>
      </c>
      <c r="AL43" s="19" t="str">
        <f t="shared" si="6"/>
        <v/>
      </c>
      <c r="AM43" s="19" t="str">
        <f t="shared" si="7"/>
        <v/>
      </c>
      <c r="AN43" s="19" t="str">
        <f t="shared" si="8"/>
        <v/>
      </c>
      <c r="AO43" s="19" t="str">
        <f t="shared" si="9"/>
        <v/>
      </c>
      <c r="AP43" s="19"/>
      <c r="AQ43" s="19" t="str">
        <f t="shared" si="10"/>
        <v/>
      </c>
      <c r="AR43" s="188"/>
      <c r="AS43" s="19" t="str">
        <f t="shared" si="11"/>
        <v/>
      </c>
      <c r="AT43" s="19" t="str">
        <f t="shared" si="12"/>
        <v/>
      </c>
      <c r="AV43" s="201" t="str">
        <f t="shared" si="13"/>
        <v/>
      </c>
      <c r="AY43" s="16" t="e">
        <f>INDEX('Dropdown menus'!$A$1:$D$6,MATCH($M43,'Dropdown menus'!$A$1:$A$6,0),$AY$6)</f>
        <v>#N/A</v>
      </c>
      <c r="BA43" s="19" t="str">
        <f>IF($N43="","",VLOOKUP($N43,'Reference - Logistics Distance'!$C:$O,BA$4,FALSE))</f>
        <v/>
      </c>
      <c r="BB43" s="19" t="str">
        <f>IF($N43="","",VLOOKUP($N43,'Reference - Logistics Distance'!$C:$O,BB$4,FALSE))</f>
        <v/>
      </c>
      <c r="BC43" s="19" t="str">
        <f>IF($N43="","",VLOOKUP($N43,'Reference - Logistics Distance'!$C:$O,BC$4,FALSE))</f>
        <v/>
      </c>
      <c r="BD43" s="19" t="str">
        <f>IF($N43="","",VLOOKUP($N43,'Reference - Logistics Distance'!$C:$O,BD$4,FALSE))</f>
        <v/>
      </c>
      <c r="BE43" s="19" t="str">
        <f>IF($N43="","",VLOOKUP($N43,'Reference - Logistics Distance'!$C:$O,BE$4,FALSE))</f>
        <v/>
      </c>
      <c r="BF43" s="19" t="str">
        <f>IF($N43="","",VLOOKUP($N43,'Reference - Logistics Distance'!$C:$O,BF$4,FALSE))</f>
        <v/>
      </c>
      <c r="BG43" s="19" t="str">
        <f>IF($N43="","",VLOOKUP($N43,'Reference - Logistics Distance'!$C:$O,BG$4,FALSE))</f>
        <v/>
      </c>
      <c r="BH43" s="19" t="str">
        <f>IF($N43="","",VLOOKUP($N43,'Reference - Logistics Distance'!$C:$O,BH$4,FALSE))</f>
        <v/>
      </c>
      <c r="BI43" s="19" t="str">
        <f>IF($N43="","",VLOOKUP($N43,'Reference - Logistics Distance'!$C:$O,BI$4,FALSE))</f>
        <v/>
      </c>
      <c r="BJ43" s="19"/>
      <c r="BK43" s="19" t="str">
        <f>IF($N43="","",VLOOKUP($N43,'Reference - Logistics Distance'!$C:$O,BK$4,FALSE))</f>
        <v/>
      </c>
      <c r="BL43" s="19"/>
      <c r="BM43" s="19" t="str">
        <f>IF($N43="","",VLOOKUP($N43,'Reference - Logistics Distance'!$C:$O,BM$4,FALSE))</f>
        <v/>
      </c>
      <c r="BO43" s="19" t="str">
        <f t="shared" si="14"/>
        <v/>
      </c>
      <c r="BP43" s="19" t="str">
        <f t="shared" si="15"/>
        <v/>
      </c>
      <c r="BQ43" s="19" t="str">
        <f t="shared" si="16"/>
        <v/>
      </c>
      <c r="BR43" s="19" t="str">
        <f t="shared" si="17"/>
        <v/>
      </c>
      <c r="BS43" s="19" t="str">
        <f t="shared" si="18"/>
        <v/>
      </c>
      <c r="BT43" s="19" t="str">
        <f t="shared" si="19"/>
        <v/>
      </c>
      <c r="BU43" s="19" t="str">
        <f t="shared" si="20"/>
        <v/>
      </c>
      <c r="BV43" s="19" t="str">
        <f t="shared" si="21"/>
        <v/>
      </c>
      <c r="BW43" s="19"/>
      <c r="BX43" s="19" t="str">
        <f t="shared" si="22"/>
        <v/>
      </c>
      <c r="BY43" s="188"/>
      <c r="BZ43" s="19" t="str">
        <f t="shared" si="23"/>
        <v/>
      </c>
      <c r="CA43" s="19" t="str">
        <f t="shared" si="24"/>
        <v/>
      </c>
      <c r="CC43" s="201" t="str">
        <f t="shared" si="25"/>
        <v/>
      </c>
    </row>
    <row r="44" spans="4:81">
      <c r="D44" s="34"/>
      <c r="E44" s="146"/>
      <c r="F44" s="146"/>
      <c r="G44" s="151"/>
      <c r="L44" s="34"/>
      <c r="M44" s="146"/>
      <c r="N44" s="146"/>
      <c r="O44" s="151"/>
      <c r="R44" s="16" t="e">
        <f>INDEX('Dropdown menus'!$A$1:$D$6,MATCH($E44,'Dropdown menus'!$A$1:$A$6,0),$R$6)</f>
        <v>#N/A</v>
      </c>
      <c r="T44" s="19" t="str">
        <f>IF($F44="","",VLOOKUP($F44,'Reference Data - Transport fuel'!$C:$O,T$4,FALSE))</f>
        <v/>
      </c>
      <c r="U44" s="19" t="str">
        <f>IF($F44="","",VLOOKUP($F44,'Reference Data - Transport fuel'!$C:$O,U$4,FALSE))</f>
        <v/>
      </c>
      <c r="V44" s="19" t="str">
        <f>IF($F44="","",VLOOKUP($F44,'Reference Data - Transport fuel'!$C:$O,V$4,FALSE))</f>
        <v/>
      </c>
      <c r="W44" s="19" t="str">
        <f>IF($F44="","",VLOOKUP($F44,'Reference Data - Transport fuel'!$C:$O,W$4,FALSE))</f>
        <v/>
      </c>
      <c r="X44" s="19" t="str">
        <f>IF($F44="","",VLOOKUP($F44,'Reference Data - Transport fuel'!$C:$O,X$4,FALSE))</f>
        <v/>
      </c>
      <c r="Y44" s="19" t="str">
        <f>IF($F44="","",VLOOKUP($F44,'Reference Data - Transport fuel'!$C:$O,Y$4,FALSE))</f>
        <v/>
      </c>
      <c r="Z44" s="19" t="str">
        <f>IF($F44="","",VLOOKUP($F44,'Reference Data - Transport fuel'!$C:$O,Z$4,FALSE))</f>
        <v/>
      </c>
      <c r="AA44" s="19" t="str">
        <f>IF($F44="","",VLOOKUP($F44,'Reference Data - Transport fuel'!$C:$O,AA$4,FALSE))</f>
        <v/>
      </c>
      <c r="AB44" s="19" t="str">
        <f>IF($F44="","",VLOOKUP($F44,'Reference Data - Transport fuel'!$C:$O,AB$4,FALSE))</f>
        <v/>
      </c>
      <c r="AC44" s="19"/>
      <c r="AD44" s="19" t="str">
        <f>IF($F44="","",VLOOKUP($F44,'Reference Data - Transport fuel'!$C:$O,AD$4,FALSE))</f>
        <v/>
      </c>
      <c r="AE44" s="19"/>
      <c r="AF44" s="19" t="str">
        <f>IF($F44="","",VLOOKUP($F44,'Reference Data - Transport fuel'!$C:$O,AF$4,FALSE))</f>
        <v/>
      </c>
      <c r="AH44" s="19" t="str">
        <f t="shared" si="2"/>
        <v/>
      </c>
      <c r="AI44" s="19" t="str">
        <f t="shared" si="3"/>
        <v/>
      </c>
      <c r="AJ44" s="19" t="str">
        <f t="shared" si="4"/>
        <v/>
      </c>
      <c r="AK44" s="19" t="str">
        <f t="shared" si="5"/>
        <v/>
      </c>
      <c r="AL44" s="19" t="str">
        <f t="shared" si="6"/>
        <v/>
      </c>
      <c r="AM44" s="19" t="str">
        <f t="shared" si="7"/>
        <v/>
      </c>
      <c r="AN44" s="19" t="str">
        <f t="shared" si="8"/>
        <v/>
      </c>
      <c r="AO44" s="19" t="str">
        <f t="shared" si="9"/>
        <v/>
      </c>
      <c r="AP44" s="19"/>
      <c r="AQ44" s="19" t="str">
        <f t="shared" si="10"/>
        <v/>
      </c>
      <c r="AR44" s="188"/>
      <c r="AS44" s="19" t="str">
        <f t="shared" si="11"/>
        <v/>
      </c>
      <c r="AT44" s="19" t="str">
        <f t="shared" si="12"/>
        <v/>
      </c>
      <c r="AV44" s="201" t="str">
        <f t="shared" si="13"/>
        <v/>
      </c>
      <c r="AY44" s="16" t="e">
        <f>INDEX('Dropdown menus'!$A$1:$D$6,MATCH($M44,'Dropdown menus'!$A$1:$A$6,0),$AY$6)</f>
        <v>#N/A</v>
      </c>
      <c r="BA44" s="19" t="str">
        <f>IF($N44="","",VLOOKUP($N44,'Reference - Logistics Distance'!$C:$O,BA$4,FALSE))</f>
        <v/>
      </c>
      <c r="BB44" s="19" t="str">
        <f>IF($N44="","",VLOOKUP($N44,'Reference - Logistics Distance'!$C:$O,BB$4,FALSE))</f>
        <v/>
      </c>
      <c r="BC44" s="19" t="str">
        <f>IF($N44="","",VLOOKUP($N44,'Reference - Logistics Distance'!$C:$O,BC$4,FALSE))</f>
        <v/>
      </c>
      <c r="BD44" s="19" t="str">
        <f>IF($N44="","",VLOOKUP($N44,'Reference - Logistics Distance'!$C:$O,BD$4,FALSE))</f>
        <v/>
      </c>
      <c r="BE44" s="19" t="str">
        <f>IF($N44="","",VLOOKUP($N44,'Reference - Logistics Distance'!$C:$O,BE$4,FALSE))</f>
        <v/>
      </c>
      <c r="BF44" s="19" t="str">
        <f>IF($N44="","",VLOOKUP($N44,'Reference - Logistics Distance'!$C:$O,BF$4,FALSE))</f>
        <v/>
      </c>
      <c r="BG44" s="19" t="str">
        <f>IF($N44="","",VLOOKUP($N44,'Reference - Logistics Distance'!$C:$O,BG$4,FALSE))</f>
        <v/>
      </c>
      <c r="BH44" s="19" t="str">
        <f>IF($N44="","",VLOOKUP($N44,'Reference - Logistics Distance'!$C:$O,BH$4,FALSE))</f>
        <v/>
      </c>
      <c r="BI44" s="19" t="str">
        <f>IF($N44="","",VLOOKUP($N44,'Reference - Logistics Distance'!$C:$O,BI$4,FALSE))</f>
        <v/>
      </c>
      <c r="BJ44" s="19"/>
      <c r="BK44" s="19" t="str">
        <f>IF($N44="","",VLOOKUP($N44,'Reference - Logistics Distance'!$C:$O,BK$4,FALSE))</f>
        <v/>
      </c>
      <c r="BL44" s="19"/>
      <c r="BM44" s="19" t="str">
        <f>IF($N44="","",VLOOKUP($N44,'Reference - Logistics Distance'!$C:$O,BM$4,FALSE))</f>
        <v/>
      </c>
      <c r="BO44" s="19" t="str">
        <f t="shared" si="14"/>
        <v/>
      </c>
      <c r="BP44" s="19" t="str">
        <f t="shared" si="15"/>
        <v/>
      </c>
      <c r="BQ44" s="19" t="str">
        <f t="shared" si="16"/>
        <v/>
      </c>
      <c r="BR44" s="19" t="str">
        <f t="shared" si="17"/>
        <v/>
      </c>
      <c r="BS44" s="19" t="str">
        <f t="shared" si="18"/>
        <v/>
      </c>
      <c r="BT44" s="19" t="str">
        <f t="shared" si="19"/>
        <v/>
      </c>
      <c r="BU44" s="19" t="str">
        <f t="shared" si="20"/>
        <v/>
      </c>
      <c r="BV44" s="19" t="str">
        <f t="shared" si="21"/>
        <v/>
      </c>
      <c r="BW44" s="19"/>
      <c r="BX44" s="19" t="str">
        <f t="shared" si="22"/>
        <v/>
      </c>
      <c r="BY44" s="188"/>
      <c r="BZ44" s="19" t="str">
        <f t="shared" si="23"/>
        <v/>
      </c>
      <c r="CA44" s="19" t="str">
        <f t="shared" si="24"/>
        <v/>
      </c>
      <c r="CC44" s="201" t="str">
        <f t="shared" si="25"/>
        <v/>
      </c>
    </row>
    <row r="45" spans="4:81">
      <c r="D45" s="34"/>
      <c r="E45" s="146"/>
      <c r="F45" s="146"/>
      <c r="G45" s="151"/>
      <c r="L45" s="34"/>
      <c r="M45" s="146"/>
      <c r="N45" s="146"/>
      <c r="O45" s="151"/>
      <c r="R45" s="16" t="e">
        <f>INDEX('Dropdown menus'!$A$1:$D$6,MATCH($E45,'Dropdown menus'!$A$1:$A$6,0),$R$6)</f>
        <v>#N/A</v>
      </c>
      <c r="T45" s="19" t="str">
        <f>IF($F45="","",VLOOKUP($F45,'Reference Data - Transport fuel'!$C:$O,T$4,FALSE))</f>
        <v/>
      </c>
      <c r="U45" s="19" t="str">
        <f>IF($F45="","",VLOOKUP($F45,'Reference Data - Transport fuel'!$C:$O,U$4,FALSE))</f>
        <v/>
      </c>
      <c r="V45" s="19" t="str">
        <f>IF($F45="","",VLOOKUP($F45,'Reference Data - Transport fuel'!$C:$O,V$4,FALSE))</f>
        <v/>
      </c>
      <c r="W45" s="19" t="str">
        <f>IF($F45="","",VLOOKUP($F45,'Reference Data - Transport fuel'!$C:$O,W$4,FALSE))</f>
        <v/>
      </c>
      <c r="X45" s="19" t="str">
        <f>IF($F45="","",VLOOKUP($F45,'Reference Data - Transport fuel'!$C:$O,X$4,FALSE))</f>
        <v/>
      </c>
      <c r="Y45" s="19" t="str">
        <f>IF($F45="","",VLOOKUP($F45,'Reference Data - Transport fuel'!$C:$O,Y$4,FALSE))</f>
        <v/>
      </c>
      <c r="Z45" s="19" t="str">
        <f>IF($F45="","",VLOOKUP($F45,'Reference Data - Transport fuel'!$C:$O,Z$4,FALSE))</f>
        <v/>
      </c>
      <c r="AA45" s="19" t="str">
        <f>IF($F45="","",VLOOKUP($F45,'Reference Data - Transport fuel'!$C:$O,AA$4,FALSE))</f>
        <v/>
      </c>
      <c r="AB45" s="19" t="str">
        <f>IF($F45="","",VLOOKUP($F45,'Reference Data - Transport fuel'!$C:$O,AB$4,FALSE))</f>
        <v/>
      </c>
      <c r="AC45" s="19"/>
      <c r="AD45" s="19" t="str">
        <f>IF($F45="","",VLOOKUP($F45,'Reference Data - Transport fuel'!$C:$O,AD$4,FALSE))</f>
        <v/>
      </c>
      <c r="AE45" s="19"/>
      <c r="AF45" s="19" t="str">
        <f>IF($F45="","",VLOOKUP($F45,'Reference Data - Transport fuel'!$C:$O,AF$4,FALSE))</f>
        <v/>
      </c>
      <c r="AH45" s="19" t="str">
        <f t="shared" si="2"/>
        <v/>
      </c>
      <c r="AI45" s="19" t="str">
        <f t="shared" si="3"/>
        <v/>
      </c>
      <c r="AJ45" s="19" t="str">
        <f t="shared" si="4"/>
        <v/>
      </c>
      <c r="AK45" s="19" t="str">
        <f t="shared" si="5"/>
        <v/>
      </c>
      <c r="AL45" s="19" t="str">
        <f t="shared" si="6"/>
        <v/>
      </c>
      <c r="AM45" s="19" t="str">
        <f t="shared" si="7"/>
        <v/>
      </c>
      <c r="AN45" s="19" t="str">
        <f t="shared" si="8"/>
        <v/>
      </c>
      <c r="AO45" s="19" t="str">
        <f t="shared" si="9"/>
        <v/>
      </c>
      <c r="AP45" s="19"/>
      <c r="AQ45" s="19" t="str">
        <f t="shared" si="10"/>
        <v/>
      </c>
      <c r="AR45" s="188"/>
      <c r="AS45" s="19" t="str">
        <f t="shared" si="11"/>
        <v/>
      </c>
      <c r="AT45" s="19" t="str">
        <f t="shared" si="12"/>
        <v/>
      </c>
      <c r="AV45" s="201" t="str">
        <f t="shared" si="13"/>
        <v/>
      </c>
      <c r="AY45" s="16" t="e">
        <f>INDEX('Dropdown menus'!$A$1:$D$6,MATCH($M45,'Dropdown menus'!$A$1:$A$6,0),$AY$6)</f>
        <v>#N/A</v>
      </c>
      <c r="BA45" s="19" t="str">
        <f>IF($N45="","",VLOOKUP($N45,'Reference - Logistics Distance'!$C:$O,BA$4,FALSE))</f>
        <v/>
      </c>
      <c r="BB45" s="19" t="str">
        <f>IF($N45="","",VLOOKUP($N45,'Reference - Logistics Distance'!$C:$O,BB$4,FALSE))</f>
        <v/>
      </c>
      <c r="BC45" s="19" t="str">
        <f>IF($N45="","",VLOOKUP($N45,'Reference - Logistics Distance'!$C:$O,BC$4,FALSE))</f>
        <v/>
      </c>
      <c r="BD45" s="19" t="str">
        <f>IF($N45="","",VLOOKUP($N45,'Reference - Logistics Distance'!$C:$O,BD$4,FALSE))</f>
        <v/>
      </c>
      <c r="BE45" s="19" t="str">
        <f>IF($N45="","",VLOOKUP($N45,'Reference - Logistics Distance'!$C:$O,BE$4,FALSE))</f>
        <v/>
      </c>
      <c r="BF45" s="19" t="str">
        <f>IF($N45="","",VLOOKUP($N45,'Reference - Logistics Distance'!$C:$O,BF$4,FALSE))</f>
        <v/>
      </c>
      <c r="BG45" s="19" t="str">
        <f>IF($N45="","",VLOOKUP($N45,'Reference - Logistics Distance'!$C:$O,BG$4,FALSE))</f>
        <v/>
      </c>
      <c r="BH45" s="19" t="str">
        <f>IF($N45="","",VLOOKUP($N45,'Reference - Logistics Distance'!$C:$O,BH$4,FALSE))</f>
        <v/>
      </c>
      <c r="BI45" s="19" t="str">
        <f>IF($N45="","",VLOOKUP($N45,'Reference - Logistics Distance'!$C:$O,BI$4,FALSE))</f>
        <v/>
      </c>
      <c r="BJ45" s="19"/>
      <c r="BK45" s="19" t="str">
        <f>IF($N45="","",VLOOKUP($N45,'Reference - Logistics Distance'!$C:$O,BK$4,FALSE))</f>
        <v/>
      </c>
      <c r="BL45" s="19"/>
      <c r="BM45" s="19" t="str">
        <f>IF($N45="","",VLOOKUP($N45,'Reference - Logistics Distance'!$C:$O,BM$4,FALSE))</f>
        <v/>
      </c>
      <c r="BO45" s="19" t="str">
        <f t="shared" si="14"/>
        <v/>
      </c>
      <c r="BP45" s="19" t="str">
        <f t="shared" si="15"/>
        <v/>
      </c>
      <c r="BQ45" s="19" t="str">
        <f t="shared" si="16"/>
        <v/>
      </c>
      <c r="BR45" s="19" t="str">
        <f t="shared" si="17"/>
        <v/>
      </c>
      <c r="BS45" s="19" t="str">
        <f t="shared" si="18"/>
        <v/>
      </c>
      <c r="BT45" s="19" t="str">
        <f t="shared" si="19"/>
        <v/>
      </c>
      <c r="BU45" s="19" t="str">
        <f t="shared" si="20"/>
        <v/>
      </c>
      <c r="BV45" s="19" t="str">
        <f t="shared" si="21"/>
        <v/>
      </c>
      <c r="BW45" s="19"/>
      <c r="BX45" s="19" t="str">
        <f t="shared" si="22"/>
        <v/>
      </c>
      <c r="BY45" s="188"/>
      <c r="BZ45" s="19" t="str">
        <f t="shared" si="23"/>
        <v/>
      </c>
      <c r="CA45" s="19" t="str">
        <f t="shared" si="24"/>
        <v/>
      </c>
      <c r="CC45" s="201" t="str">
        <f t="shared" si="25"/>
        <v/>
      </c>
    </row>
    <row r="46" spans="4:81">
      <c r="D46" s="34"/>
      <c r="E46" s="146"/>
      <c r="F46" s="146"/>
      <c r="G46" s="151"/>
      <c r="L46" s="34"/>
      <c r="M46" s="146"/>
      <c r="N46" s="146"/>
      <c r="O46" s="151"/>
      <c r="R46" s="16" t="e">
        <f>INDEX('Dropdown menus'!$A$1:$D$6,MATCH($E46,'Dropdown menus'!$A$1:$A$6,0),$R$6)</f>
        <v>#N/A</v>
      </c>
      <c r="T46" s="19" t="str">
        <f>IF($F46="","",VLOOKUP($F46,'Reference Data - Transport fuel'!$C:$O,T$4,FALSE))</f>
        <v/>
      </c>
      <c r="U46" s="19" t="str">
        <f>IF($F46="","",VLOOKUP($F46,'Reference Data - Transport fuel'!$C:$O,U$4,FALSE))</f>
        <v/>
      </c>
      <c r="V46" s="19" t="str">
        <f>IF($F46="","",VLOOKUP($F46,'Reference Data - Transport fuel'!$C:$O,V$4,FALSE))</f>
        <v/>
      </c>
      <c r="W46" s="19" t="str">
        <f>IF($F46="","",VLOOKUP($F46,'Reference Data - Transport fuel'!$C:$O,W$4,FALSE))</f>
        <v/>
      </c>
      <c r="X46" s="19" t="str">
        <f>IF($F46="","",VLOOKUP($F46,'Reference Data - Transport fuel'!$C:$O,X$4,FALSE))</f>
        <v/>
      </c>
      <c r="Y46" s="19" t="str">
        <f>IF($F46="","",VLOOKUP($F46,'Reference Data - Transport fuel'!$C:$O,Y$4,FALSE))</f>
        <v/>
      </c>
      <c r="Z46" s="19" t="str">
        <f>IF($F46="","",VLOOKUP($F46,'Reference Data - Transport fuel'!$C:$O,Z$4,FALSE))</f>
        <v/>
      </c>
      <c r="AA46" s="19" t="str">
        <f>IF($F46="","",VLOOKUP($F46,'Reference Data - Transport fuel'!$C:$O,AA$4,FALSE))</f>
        <v/>
      </c>
      <c r="AB46" s="19" t="str">
        <f>IF($F46="","",VLOOKUP($F46,'Reference Data - Transport fuel'!$C:$O,AB$4,FALSE))</f>
        <v/>
      </c>
      <c r="AC46" s="19"/>
      <c r="AD46" s="19" t="str">
        <f>IF($F46="","",VLOOKUP($F46,'Reference Data - Transport fuel'!$C:$O,AD$4,FALSE))</f>
        <v/>
      </c>
      <c r="AE46" s="19"/>
      <c r="AF46" s="19" t="str">
        <f>IF($F46="","",VLOOKUP($F46,'Reference Data - Transport fuel'!$C:$O,AF$4,FALSE))</f>
        <v/>
      </c>
      <c r="AH46" s="19" t="str">
        <f t="shared" si="2"/>
        <v/>
      </c>
      <c r="AI46" s="19" t="str">
        <f t="shared" si="3"/>
        <v/>
      </c>
      <c r="AJ46" s="19" t="str">
        <f t="shared" si="4"/>
        <v/>
      </c>
      <c r="AK46" s="19" t="str">
        <f t="shared" si="5"/>
        <v/>
      </c>
      <c r="AL46" s="19" t="str">
        <f t="shared" si="6"/>
        <v/>
      </c>
      <c r="AM46" s="19" t="str">
        <f t="shared" si="7"/>
        <v/>
      </c>
      <c r="AN46" s="19" t="str">
        <f t="shared" si="8"/>
        <v/>
      </c>
      <c r="AO46" s="19" t="str">
        <f t="shared" si="9"/>
        <v/>
      </c>
      <c r="AP46" s="19"/>
      <c r="AQ46" s="19" t="str">
        <f t="shared" si="10"/>
        <v/>
      </c>
      <c r="AR46" s="188"/>
      <c r="AS46" s="19" t="str">
        <f t="shared" si="11"/>
        <v/>
      </c>
      <c r="AT46" s="19" t="str">
        <f t="shared" si="12"/>
        <v/>
      </c>
      <c r="AV46" s="201" t="str">
        <f t="shared" si="13"/>
        <v/>
      </c>
      <c r="AY46" s="16" t="e">
        <f>INDEX('Dropdown menus'!$A$1:$D$6,MATCH($M46,'Dropdown menus'!$A$1:$A$6,0),$AY$6)</f>
        <v>#N/A</v>
      </c>
      <c r="BA46" s="19" t="str">
        <f>IF($N46="","",VLOOKUP($N46,'Reference - Logistics Distance'!$C:$O,BA$4,FALSE))</f>
        <v/>
      </c>
      <c r="BB46" s="19" t="str">
        <f>IF($N46="","",VLOOKUP($N46,'Reference - Logistics Distance'!$C:$O,BB$4,FALSE))</f>
        <v/>
      </c>
      <c r="BC46" s="19" t="str">
        <f>IF($N46="","",VLOOKUP($N46,'Reference - Logistics Distance'!$C:$O,BC$4,FALSE))</f>
        <v/>
      </c>
      <c r="BD46" s="19" t="str">
        <f>IF($N46="","",VLOOKUP($N46,'Reference - Logistics Distance'!$C:$O,BD$4,FALSE))</f>
        <v/>
      </c>
      <c r="BE46" s="19" t="str">
        <f>IF($N46="","",VLOOKUP($N46,'Reference - Logistics Distance'!$C:$O,BE$4,FALSE))</f>
        <v/>
      </c>
      <c r="BF46" s="19" t="str">
        <f>IF($N46="","",VLOOKUP($N46,'Reference - Logistics Distance'!$C:$O,BF$4,FALSE))</f>
        <v/>
      </c>
      <c r="BG46" s="19" t="str">
        <f>IF($N46="","",VLOOKUP($N46,'Reference - Logistics Distance'!$C:$O,BG$4,FALSE))</f>
        <v/>
      </c>
      <c r="BH46" s="19" t="str">
        <f>IF($N46="","",VLOOKUP($N46,'Reference - Logistics Distance'!$C:$O,BH$4,FALSE))</f>
        <v/>
      </c>
      <c r="BI46" s="19" t="str">
        <f>IF($N46="","",VLOOKUP($N46,'Reference - Logistics Distance'!$C:$O,BI$4,FALSE))</f>
        <v/>
      </c>
      <c r="BJ46" s="19"/>
      <c r="BK46" s="19" t="str">
        <f>IF($N46="","",VLOOKUP($N46,'Reference - Logistics Distance'!$C:$O,BK$4,FALSE))</f>
        <v/>
      </c>
      <c r="BL46" s="19"/>
      <c r="BM46" s="19" t="str">
        <f>IF($N46="","",VLOOKUP($N46,'Reference - Logistics Distance'!$C:$O,BM$4,FALSE))</f>
        <v/>
      </c>
      <c r="BO46" s="19" t="str">
        <f t="shared" si="14"/>
        <v/>
      </c>
      <c r="BP46" s="19" t="str">
        <f t="shared" si="15"/>
        <v/>
      </c>
      <c r="BQ46" s="19" t="str">
        <f t="shared" si="16"/>
        <v/>
      </c>
      <c r="BR46" s="19" t="str">
        <f t="shared" si="17"/>
        <v/>
      </c>
      <c r="BS46" s="19" t="str">
        <f t="shared" si="18"/>
        <v/>
      </c>
      <c r="BT46" s="19" t="str">
        <f t="shared" si="19"/>
        <v/>
      </c>
      <c r="BU46" s="19" t="str">
        <f t="shared" si="20"/>
        <v/>
      </c>
      <c r="BV46" s="19" t="str">
        <f t="shared" si="21"/>
        <v/>
      </c>
      <c r="BW46" s="19"/>
      <c r="BX46" s="19" t="str">
        <f t="shared" si="22"/>
        <v/>
      </c>
      <c r="BY46" s="188"/>
      <c r="BZ46" s="19" t="str">
        <f t="shared" si="23"/>
        <v/>
      </c>
      <c r="CA46" s="19" t="str">
        <f t="shared" si="24"/>
        <v/>
      </c>
      <c r="CC46" s="201" t="str">
        <f t="shared" si="25"/>
        <v/>
      </c>
    </row>
    <row r="47" spans="4:81">
      <c r="D47" s="34"/>
      <c r="E47" s="146"/>
      <c r="F47" s="146"/>
      <c r="G47" s="151"/>
      <c r="L47" s="34"/>
      <c r="M47" s="146"/>
      <c r="N47" s="146"/>
      <c r="O47" s="151"/>
      <c r="R47" s="16" t="e">
        <f>INDEX('Dropdown menus'!$A$1:$D$6,MATCH($E47,'Dropdown menus'!$A$1:$A$6,0),$R$6)</f>
        <v>#N/A</v>
      </c>
      <c r="T47" s="19" t="str">
        <f>IF($F47="","",VLOOKUP($F47,'Reference Data - Transport fuel'!$C:$O,T$4,FALSE))</f>
        <v/>
      </c>
      <c r="U47" s="19" t="str">
        <f>IF($F47="","",VLOOKUP($F47,'Reference Data - Transport fuel'!$C:$O,U$4,FALSE))</f>
        <v/>
      </c>
      <c r="V47" s="19" t="str">
        <f>IF($F47="","",VLOOKUP($F47,'Reference Data - Transport fuel'!$C:$O,V$4,FALSE))</f>
        <v/>
      </c>
      <c r="W47" s="19" t="str">
        <f>IF($F47="","",VLOOKUP($F47,'Reference Data - Transport fuel'!$C:$O,W$4,FALSE))</f>
        <v/>
      </c>
      <c r="X47" s="19" t="str">
        <f>IF($F47="","",VLOOKUP($F47,'Reference Data - Transport fuel'!$C:$O,X$4,FALSE))</f>
        <v/>
      </c>
      <c r="Y47" s="19" t="str">
        <f>IF($F47="","",VLOOKUP($F47,'Reference Data - Transport fuel'!$C:$O,Y$4,FALSE))</f>
        <v/>
      </c>
      <c r="Z47" s="19" t="str">
        <f>IF($F47="","",VLOOKUP($F47,'Reference Data - Transport fuel'!$C:$O,Z$4,FALSE))</f>
        <v/>
      </c>
      <c r="AA47" s="19" t="str">
        <f>IF($F47="","",VLOOKUP($F47,'Reference Data - Transport fuel'!$C:$O,AA$4,FALSE))</f>
        <v/>
      </c>
      <c r="AB47" s="19" t="str">
        <f>IF($F47="","",VLOOKUP($F47,'Reference Data - Transport fuel'!$C:$O,AB$4,FALSE))</f>
        <v/>
      </c>
      <c r="AC47" s="19"/>
      <c r="AD47" s="19" t="str">
        <f>IF($F47="","",VLOOKUP($F47,'Reference Data - Transport fuel'!$C:$O,AD$4,FALSE))</f>
        <v/>
      </c>
      <c r="AE47" s="19"/>
      <c r="AF47" s="19" t="str">
        <f>IF($F47="","",VLOOKUP($F47,'Reference Data - Transport fuel'!$C:$O,AF$4,FALSE))</f>
        <v/>
      </c>
      <c r="AH47" s="19" t="str">
        <f t="shared" si="2"/>
        <v/>
      </c>
      <c r="AI47" s="19" t="str">
        <f t="shared" si="3"/>
        <v/>
      </c>
      <c r="AJ47" s="19" t="str">
        <f t="shared" si="4"/>
        <v/>
      </c>
      <c r="AK47" s="19" t="str">
        <f t="shared" si="5"/>
        <v/>
      </c>
      <c r="AL47" s="19" t="str">
        <f t="shared" si="6"/>
        <v/>
      </c>
      <c r="AM47" s="19" t="str">
        <f t="shared" si="7"/>
        <v/>
      </c>
      <c r="AN47" s="19" t="str">
        <f t="shared" si="8"/>
        <v/>
      </c>
      <c r="AO47" s="19" t="str">
        <f t="shared" si="9"/>
        <v/>
      </c>
      <c r="AP47" s="19"/>
      <c r="AQ47" s="19" t="str">
        <f t="shared" si="10"/>
        <v/>
      </c>
      <c r="AR47" s="188"/>
      <c r="AS47" s="19" t="str">
        <f t="shared" si="11"/>
        <v/>
      </c>
      <c r="AT47" s="19" t="str">
        <f t="shared" si="12"/>
        <v/>
      </c>
      <c r="AV47" s="201" t="str">
        <f t="shared" si="13"/>
        <v/>
      </c>
      <c r="AY47" s="16" t="e">
        <f>INDEX('Dropdown menus'!$A$1:$D$6,MATCH($M47,'Dropdown menus'!$A$1:$A$6,0),$AY$6)</f>
        <v>#N/A</v>
      </c>
      <c r="BA47" s="19" t="str">
        <f>IF($N47="","",VLOOKUP($N47,'Reference - Logistics Distance'!$C:$O,BA$4,FALSE))</f>
        <v/>
      </c>
      <c r="BB47" s="19" t="str">
        <f>IF($N47="","",VLOOKUP($N47,'Reference - Logistics Distance'!$C:$O,BB$4,FALSE))</f>
        <v/>
      </c>
      <c r="BC47" s="19" t="str">
        <f>IF($N47="","",VLOOKUP($N47,'Reference - Logistics Distance'!$C:$O,BC$4,FALSE))</f>
        <v/>
      </c>
      <c r="BD47" s="19" t="str">
        <f>IF($N47="","",VLOOKUP($N47,'Reference - Logistics Distance'!$C:$O,BD$4,FALSE))</f>
        <v/>
      </c>
      <c r="BE47" s="19" t="str">
        <f>IF($N47="","",VLOOKUP($N47,'Reference - Logistics Distance'!$C:$O,BE$4,FALSE))</f>
        <v/>
      </c>
      <c r="BF47" s="19" t="str">
        <f>IF($N47="","",VLOOKUP($N47,'Reference - Logistics Distance'!$C:$O,BF$4,FALSE))</f>
        <v/>
      </c>
      <c r="BG47" s="19" t="str">
        <f>IF($N47="","",VLOOKUP($N47,'Reference - Logistics Distance'!$C:$O,BG$4,FALSE))</f>
        <v/>
      </c>
      <c r="BH47" s="19" t="str">
        <f>IF($N47="","",VLOOKUP($N47,'Reference - Logistics Distance'!$C:$O,BH$4,FALSE))</f>
        <v/>
      </c>
      <c r="BI47" s="19" t="str">
        <f>IF($N47="","",VLOOKUP($N47,'Reference - Logistics Distance'!$C:$O,BI$4,FALSE))</f>
        <v/>
      </c>
      <c r="BJ47" s="19"/>
      <c r="BK47" s="19" t="str">
        <f>IF($N47="","",VLOOKUP($N47,'Reference - Logistics Distance'!$C:$O,BK$4,FALSE))</f>
        <v/>
      </c>
      <c r="BL47" s="19"/>
      <c r="BM47" s="19" t="str">
        <f>IF($N47="","",VLOOKUP($N47,'Reference - Logistics Distance'!$C:$O,BM$4,FALSE))</f>
        <v/>
      </c>
      <c r="BO47" s="19" t="str">
        <f t="shared" si="14"/>
        <v/>
      </c>
      <c r="BP47" s="19" t="str">
        <f t="shared" si="15"/>
        <v/>
      </c>
      <c r="BQ47" s="19" t="str">
        <f t="shared" si="16"/>
        <v/>
      </c>
      <c r="BR47" s="19" t="str">
        <f t="shared" si="17"/>
        <v/>
      </c>
      <c r="BS47" s="19" t="str">
        <f t="shared" si="18"/>
        <v/>
      </c>
      <c r="BT47" s="19" t="str">
        <f t="shared" si="19"/>
        <v/>
      </c>
      <c r="BU47" s="19" t="str">
        <f t="shared" si="20"/>
        <v/>
      </c>
      <c r="BV47" s="19" t="str">
        <f t="shared" si="21"/>
        <v/>
      </c>
      <c r="BW47" s="19"/>
      <c r="BX47" s="19" t="str">
        <f t="shared" si="22"/>
        <v/>
      </c>
      <c r="BY47" s="188"/>
      <c r="BZ47" s="19" t="str">
        <f t="shared" si="23"/>
        <v/>
      </c>
      <c r="CA47" s="19" t="str">
        <f t="shared" si="24"/>
        <v/>
      </c>
      <c r="CC47" s="201" t="str">
        <f t="shared" si="25"/>
        <v/>
      </c>
    </row>
    <row r="48" spans="4:81">
      <c r="D48" s="34"/>
      <c r="E48" s="146"/>
      <c r="F48" s="146"/>
      <c r="G48" s="151"/>
      <c r="L48" s="34"/>
      <c r="M48" s="146"/>
      <c r="N48" s="146"/>
      <c r="O48" s="151"/>
      <c r="R48" s="16" t="e">
        <f>INDEX('Dropdown menus'!$A$1:$D$6,MATCH($E48,'Dropdown menus'!$A$1:$A$6,0),$R$6)</f>
        <v>#N/A</v>
      </c>
      <c r="T48" s="19" t="str">
        <f>IF($F48="","",VLOOKUP($F48,'Reference Data - Transport fuel'!$C:$O,T$4,FALSE))</f>
        <v/>
      </c>
      <c r="U48" s="19" t="str">
        <f>IF($F48="","",VLOOKUP($F48,'Reference Data - Transport fuel'!$C:$O,U$4,FALSE))</f>
        <v/>
      </c>
      <c r="V48" s="19" t="str">
        <f>IF($F48="","",VLOOKUP($F48,'Reference Data - Transport fuel'!$C:$O,V$4,FALSE))</f>
        <v/>
      </c>
      <c r="W48" s="19" t="str">
        <f>IF($F48="","",VLOOKUP($F48,'Reference Data - Transport fuel'!$C:$O,W$4,FALSE))</f>
        <v/>
      </c>
      <c r="X48" s="19" t="str">
        <f>IF($F48="","",VLOOKUP($F48,'Reference Data - Transport fuel'!$C:$O,X$4,FALSE))</f>
        <v/>
      </c>
      <c r="Y48" s="19" t="str">
        <f>IF($F48="","",VLOOKUP($F48,'Reference Data - Transport fuel'!$C:$O,Y$4,FALSE))</f>
        <v/>
      </c>
      <c r="Z48" s="19" t="str">
        <f>IF($F48="","",VLOOKUP($F48,'Reference Data - Transport fuel'!$C:$O,Z$4,FALSE))</f>
        <v/>
      </c>
      <c r="AA48" s="19" t="str">
        <f>IF($F48="","",VLOOKUP($F48,'Reference Data - Transport fuel'!$C:$O,AA$4,FALSE))</f>
        <v/>
      </c>
      <c r="AB48" s="19" t="str">
        <f>IF($F48="","",VLOOKUP($F48,'Reference Data - Transport fuel'!$C:$O,AB$4,FALSE))</f>
        <v/>
      </c>
      <c r="AC48" s="19"/>
      <c r="AD48" s="19" t="str">
        <f>IF($F48="","",VLOOKUP($F48,'Reference Data - Transport fuel'!$C:$O,AD$4,FALSE))</f>
        <v/>
      </c>
      <c r="AE48" s="19"/>
      <c r="AF48" s="19" t="str">
        <f>IF($F48="","",VLOOKUP($F48,'Reference Data - Transport fuel'!$C:$O,AF$4,FALSE))</f>
        <v/>
      </c>
      <c r="AH48" s="19" t="str">
        <f t="shared" si="2"/>
        <v/>
      </c>
      <c r="AI48" s="19" t="str">
        <f t="shared" si="3"/>
        <v/>
      </c>
      <c r="AJ48" s="19" t="str">
        <f t="shared" si="4"/>
        <v/>
      </c>
      <c r="AK48" s="19" t="str">
        <f t="shared" si="5"/>
        <v/>
      </c>
      <c r="AL48" s="19" t="str">
        <f t="shared" si="6"/>
        <v/>
      </c>
      <c r="AM48" s="19" t="str">
        <f t="shared" si="7"/>
        <v/>
      </c>
      <c r="AN48" s="19" t="str">
        <f t="shared" si="8"/>
        <v/>
      </c>
      <c r="AO48" s="19" t="str">
        <f t="shared" si="9"/>
        <v/>
      </c>
      <c r="AP48" s="19"/>
      <c r="AQ48" s="19" t="str">
        <f t="shared" si="10"/>
        <v/>
      </c>
      <c r="AR48" s="188"/>
      <c r="AS48" s="19" t="str">
        <f t="shared" si="11"/>
        <v/>
      </c>
      <c r="AT48" s="19" t="str">
        <f t="shared" si="12"/>
        <v/>
      </c>
      <c r="AV48" s="201" t="str">
        <f t="shared" si="13"/>
        <v/>
      </c>
      <c r="AY48" s="16" t="e">
        <f>INDEX('Dropdown menus'!$A$1:$D$6,MATCH($M48,'Dropdown menus'!$A$1:$A$6,0),$AY$6)</f>
        <v>#N/A</v>
      </c>
      <c r="BA48" s="19" t="str">
        <f>IF($N48="","",VLOOKUP($N48,'Reference - Logistics Distance'!$C:$O,BA$4,FALSE))</f>
        <v/>
      </c>
      <c r="BB48" s="19" t="str">
        <f>IF($N48="","",VLOOKUP($N48,'Reference - Logistics Distance'!$C:$O,BB$4,FALSE))</f>
        <v/>
      </c>
      <c r="BC48" s="19" t="str">
        <f>IF($N48="","",VLOOKUP($N48,'Reference - Logistics Distance'!$C:$O,BC$4,FALSE))</f>
        <v/>
      </c>
      <c r="BD48" s="19" t="str">
        <f>IF($N48="","",VLOOKUP($N48,'Reference - Logistics Distance'!$C:$O,BD$4,FALSE))</f>
        <v/>
      </c>
      <c r="BE48" s="19" t="str">
        <f>IF($N48="","",VLOOKUP($N48,'Reference - Logistics Distance'!$C:$O,BE$4,FALSE))</f>
        <v/>
      </c>
      <c r="BF48" s="19" t="str">
        <f>IF($N48="","",VLOOKUP($N48,'Reference - Logistics Distance'!$C:$O,BF$4,FALSE))</f>
        <v/>
      </c>
      <c r="BG48" s="19" t="str">
        <f>IF($N48="","",VLOOKUP($N48,'Reference - Logistics Distance'!$C:$O,BG$4,FALSE))</f>
        <v/>
      </c>
      <c r="BH48" s="19" t="str">
        <f>IF($N48="","",VLOOKUP($N48,'Reference - Logistics Distance'!$C:$O,BH$4,FALSE))</f>
        <v/>
      </c>
      <c r="BI48" s="19" t="str">
        <f>IF($N48="","",VLOOKUP($N48,'Reference - Logistics Distance'!$C:$O,BI$4,FALSE))</f>
        <v/>
      </c>
      <c r="BJ48" s="19"/>
      <c r="BK48" s="19" t="str">
        <f>IF($N48="","",VLOOKUP($N48,'Reference - Logistics Distance'!$C:$O,BK$4,FALSE))</f>
        <v/>
      </c>
      <c r="BL48" s="19"/>
      <c r="BM48" s="19" t="str">
        <f>IF($N48="","",VLOOKUP($N48,'Reference - Logistics Distance'!$C:$O,BM$4,FALSE))</f>
        <v/>
      </c>
      <c r="BO48" s="19" t="str">
        <f t="shared" si="14"/>
        <v/>
      </c>
      <c r="BP48" s="19" t="str">
        <f t="shared" si="15"/>
        <v/>
      </c>
      <c r="BQ48" s="19" t="str">
        <f t="shared" si="16"/>
        <v/>
      </c>
      <c r="BR48" s="19" t="str">
        <f t="shared" si="17"/>
        <v/>
      </c>
      <c r="BS48" s="19" t="str">
        <f t="shared" si="18"/>
        <v/>
      </c>
      <c r="BT48" s="19" t="str">
        <f t="shared" si="19"/>
        <v/>
      </c>
      <c r="BU48" s="19" t="str">
        <f t="shared" si="20"/>
        <v/>
      </c>
      <c r="BV48" s="19" t="str">
        <f t="shared" si="21"/>
        <v/>
      </c>
      <c r="BW48" s="19"/>
      <c r="BX48" s="19" t="str">
        <f t="shared" si="22"/>
        <v/>
      </c>
      <c r="BY48" s="188"/>
      <c r="BZ48" s="19" t="str">
        <f t="shared" si="23"/>
        <v/>
      </c>
      <c r="CA48" s="19" t="str">
        <f t="shared" si="24"/>
        <v/>
      </c>
      <c r="CC48" s="201" t="str">
        <f t="shared" si="25"/>
        <v/>
      </c>
    </row>
    <row r="49" spans="4:81">
      <c r="D49" s="34"/>
      <c r="E49" s="146"/>
      <c r="F49" s="146"/>
      <c r="G49" s="151"/>
      <c r="L49" s="34"/>
      <c r="M49" s="146"/>
      <c r="N49" s="146"/>
      <c r="O49" s="151"/>
      <c r="R49" s="16" t="e">
        <f>INDEX('Dropdown menus'!$A$1:$D$6,MATCH($E49,'Dropdown menus'!$A$1:$A$6,0),$R$6)</f>
        <v>#N/A</v>
      </c>
      <c r="T49" s="19" t="str">
        <f>IF($F49="","",VLOOKUP($F49,'Reference Data - Transport fuel'!$C:$O,T$4,FALSE))</f>
        <v/>
      </c>
      <c r="U49" s="19" t="str">
        <f>IF($F49="","",VLOOKUP($F49,'Reference Data - Transport fuel'!$C:$O,U$4,FALSE))</f>
        <v/>
      </c>
      <c r="V49" s="19" t="str">
        <f>IF($F49="","",VLOOKUP($F49,'Reference Data - Transport fuel'!$C:$O,V$4,FALSE))</f>
        <v/>
      </c>
      <c r="W49" s="19" t="str">
        <f>IF($F49="","",VLOOKUP($F49,'Reference Data - Transport fuel'!$C:$O,W$4,FALSE))</f>
        <v/>
      </c>
      <c r="X49" s="19" t="str">
        <f>IF($F49="","",VLOOKUP($F49,'Reference Data - Transport fuel'!$C:$O,X$4,FALSE))</f>
        <v/>
      </c>
      <c r="Y49" s="19" t="str">
        <f>IF($F49="","",VLOOKUP($F49,'Reference Data - Transport fuel'!$C:$O,Y$4,FALSE))</f>
        <v/>
      </c>
      <c r="Z49" s="19" t="str">
        <f>IF($F49="","",VLOOKUP($F49,'Reference Data - Transport fuel'!$C:$O,Z$4,FALSE))</f>
        <v/>
      </c>
      <c r="AA49" s="19" t="str">
        <f>IF($F49="","",VLOOKUP($F49,'Reference Data - Transport fuel'!$C:$O,AA$4,FALSE))</f>
        <v/>
      </c>
      <c r="AB49" s="19" t="str">
        <f>IF($F49="","",VLOOKUP($F49,'Reference Data - Transport fuel'!$C:$O,AB$4,FALSE))</f>
        <v/>
      </c>
      <c r="AC49" s="19"/>
      <c r="AD49" s="19" t="str">
        <f>IF($F49="","",VLOOKUP($F49,'Reference Data - Transport fuel'!$C:$O,AD$4,FALSE))</f>
        <v/>
      </c>
      <c r="AE49" s="19"/>
      <c r="AF49" s="19" t="str">
        <f>IF($F49="","",VLOOKUP($F49,'Reference Data - Transport fuel'!$C:$O,AF$4,FALSE))</f>
        <v/>
      </c>
      <c r="AH49" s="19" t="str">
        <f t="shared" si="2"/>
        <v/>
      </c>
      <c r="AI49" s="19" t="str">
        <f t="shared" si="3"/>
        <v/>
      </c>
      <c r="AJ49" s="19" t="str">
        <f t="shared" si="4"/>
        <v/>
      </c>
      <c r="AK49" s="19" t="str">
        <f t="shared" si="5"/>
        <v/>
      </c>
      <c r="AL49" s="19" t="str">
        <f t="shared" si="6"/>
        <v/>
      </c>
      <c r="AM49" s="19" t="str">
        <f t="shared" si="7"/>
        <v/>
      </c>
      <c r="AN49" s="19" t="str">
        <f t="shared" si="8"/>
        <v/>
      </c>
      <c r="AO49" s="19" t="str">
        <f t="shared" si="9"/>
        <v/>
      </c>
      <c r="AP49" s="19"/>
      <c r="AQ49" s="19" t="str">
        <f t="shared" si="10"/>
        <v/>
      </c>
      <c r="AR49" s="188"/>
      <c r="AS49" s="19" t="str">
        <f t="shared" si="11"/>
        <v/>
      </c>
      <c r="AT49" s="19" t="str">
        <f t="shared" si="12"/>
        <v/>
      </c>
      <c r="AV49" s="201" t="str">
        <f t="shared" si="13"/>
        <v/>
      </c>
      <c r="AY49" s="16" t="e">
        <f>INDEX('Dropdown menus'!$A$1:$D$6,MATCH($M49,'Dropdown menus'!$A$1:$A$6,0),$AY$6)</f>
        <v>#N/A</v>
      </c>
      <c r="BA49" s="19" t="str">
        <f>IF($N49="","",VLOOKUP($N49,'Reference - Logistics Distance'!$C:$O,BA$4,FALSE))</f>
        <v/>
      </c>
      <c r="BB49" s="19" t="str">
        <f>IF($N49="","",VLOOKUP($N49,'Reference - Logistics Distance'!$C:$O,BB$4,FALSE))</f>
        <v/>
      </c>
      <c r="BC49" s="19" t="str">
        <f>IF($N49="","",VLOOKUP($N49,'Reference - Logistics Distance'!$C:$O,BC$4,FALSE))</f>
        <v/>
      </c>
      <c r="BD49" s="19" t="str">
        <f>IF($N49="","",VLOOKUP($N49,'Reference - Logistics Distance'!$C:$O,BD$4,FALSE))</f>
        <v/>
      </c>
      <c r="BE49" s="19" t="str">
        <f>IF($N49="","",VLOOKUP($N49,'Reference - Logistics Distance'!$C:$O,BE$4,FALSE))</f>
        <v/>
      </c>
      <c r="BF49" s="19" t="str">
        <f>IF($N49="","",VLOOKUP($N49,'Reference - Logistics Distance'!$C:$O,BF$4,FALSE))</f>
        <v/>
      </c>
      <c r="BG49" s="19" t="str">
        <f>IF($N49="","",VLOOKUP($N49,'Reference - Logistics Distance'!$C:$O,BG$4,FALSE))</f>
        <v/>
      </c>
      <c r="BH49" s="19" t="str">
        <f>IF($N49="","",VLOOKUP($N49,'Reference - Logistics Distance'!$C:$O,BH$4,FALSE))</f>
        <v/>
      </c>
      <c r="BI49" s="19" t="str">
        <f>IF($N49="","",VLOOKUP($N49,'Reference - Logistics Distance'!$C:$O,BI$4,FALSE))</f>
        <v/>
      </c>
      <c r="BJ49" s="19"/>
      <c r="BK49" s="19" t="str">
        <f>IF($N49="","",VLOOKUP($N49,'Reference - Logistics Distance'!$C:$O,BK$4,FALSE))</f>
        <v/>
      </c>
      <c r="BL49" s="19"/>
      <c r="BM49" s="19" t="str">
        <f>IF($N49="","",VLOOKUP($N49,'Reference - Logistics Distance'!$C:$O,BM$4,FALSE))</f>
        <v/>
      </c>
      <c r="BO49" s="19" t="str">
        <f t="shared" si="14"/>
        <v/>
      </c>
      <c r="BP49" s="19" t="str">
        <f t="shared" si="15"/>
        <v/>
      </c>
      <c r="BQ49" s="19" t="str">
        <f t="shared" si="16"/>
        <v/>
      </c>
      <c r="BR49" s="19" t="str">
        <f t="shared" si="17"/>
        <v/>
      </c>
      <c r="BS49" s="19" t="str">
        <f t="shared" si="18"/>
        <v/>
      </c>
      <c r="BT49" s="19" t="str">
        <f t="shared" si="19"/>
        <v/>
      </c>
      <c r="BU49" s="19" t="str">
        <f t="shared" si="20"/>
        <v/>
      </c>
      <c r="BV49" s="19" t="str">
        <f t="shared" si="21"/>
        <v/>
      </c>
      <c r="BW49" s="19"/>
      <c r="BX49" s="19" t="str">
        <f t="shared" si="22"/>
        <v/>
      </c>
      <c r="BY49" s="188"/>
      <c r="BZ49" s="19" t="str">
        <f t="shared" si="23"/>
        <v/>
      </c>
      <c r="CA49" s="19" t="str">
        <f t="shared" si="24"/>
        <v/>
      </c>
      <c r="CC49" s="201" t="str">
        <f t="shared" si="25"/>
        <v/>
      </c>
    </row>
    <row r="50" spans="4:81">
      <c r="D50" s="34"/>
      <c r="E50" s="146"/>
      <c r="F50" s="146"/>
      <c r="G50" s="151"/>
      <c r="L50" s="34"/>
      <c r="M50" s="146"/>
      <c r="N50" s="146"/>
      <c r="O50" s="151"/>
      <c r="R50" s="16" t="e">
        <f>INDEX('Dropdown menus'!$A$1:$D$6,MATCH($E50,'Dropdown menus'!$A$1:$A$6,0),$R$6)</f>
        <v>#N/A</v>
      </c>
      <c r="T50" s="19" t="str">
        <f>IF($F50="","",VLOOKUP($F50,'Reference Data - Transport fuel'!$C:$O,T$4,FALSE))</f>
        <v/>
      </c>
      <c r="U50" s="19" t="str">
        <f>IF($F50="","",VLOOKUP($F50,'Reference Data - Transport fuel'!$C:$O,U$4,FALSE))</f>
        <v/>
      </c>
      <c r="V50" s="19" t="str">
        <f>IF($F50="","",VLOOKUP($F50,'Reference Data - Transport fuel'!$C:$O,V$4,FALSE))</f>
        <v/>
      </c>
      <c r="W50" s="19" t="str">
        <f>IF($F50="","",VLOOKUP($F50,'Reference Data - Transport fuel'!$C:$O,W$4,FALSE))</f>
        <v/>
      </c>
      <c r="X50" s="19" t="str">
        <f>IF($F50="","",VLOOKUP($F50,'Reference Data - Transport fuel'!$C:$O,X$4,FALSE))</f>
        <v/>
      </c>
      <c r="Y50" s="19" t="str">
        <f>IF($F50="","",VLOOKUP($F50,'Reference Data - Transport fuel'!$C:$O,Y$4,FALSE))</f>
        <v/>
      </c>
      <c r="Z50" s="19" t="str">
        <f>IF($F50="","",VLOOKUP($F50,'Reference Data - Transport fuel'!$C:$O,Z$4,FALSE))</f>
        <v/>
      </c>
      <c r="AA50" s="19" t="str">
        <f>IF($F50="","",VLOOKUP($F50,'Reference Data - Transport fuel'!$C:$O,AA$4,FALSE))</f>
        <v/>
      </c>
      <c r="AB50" s="19" t="str">
        <f>IF($F50="","",VLOOKUP($F50,'Reference Data - Transport fuel'!$C:$O,AB$4,FALSE))</f>
        <v/>
      </c>
      <c r="AC50" s="19"/>
      <c r="AD50" s="19" t="str">
        <f>IF($F50="","",VLOOKUP($F50,'Reference Data - Transport fuel'!$C:$O,AD$4,FALSE))</f>
        <v/>
      </c>
      <c r="AE50" s="19"/>
      <c r="AF50" s="19" t="str">
        <f>IF($F50="","",VLOOKUP($F50,'Reference Data - Transport fuel'!$C:$O,AF$4,FALSE))</f>
        <v/>
      </c>
      <c r="AH50" s="19" t="str">
        <f t="shared" si="2"/>
        <v/>
      </c>
      <c r="AI50" s="19" t="str">
        <f t="shared" si="3"/>
        <v/>
      </c>
      <c r="AJ50" s="19" t="str">
        <f t="shared" si="4"/>
        <v/>
      </c>
      <c r="AK50" s="19" t="str">
        <f t="shared" si="5"/>
        <v/>
      </c>
      <c r="AL50" s="19" t="str">
        <f t="shared" si="6"/>
        <v/>
      </c>
      <c r="AM50" s="19" t="str">
        <f t="shared" si="7"/>
        <v/>
      </c>
      <c r="AN50" s="19" t="str">
        <f t="shared" si="8"/>
        <v/>
      </c>
      <c r="AO50" s="19" t="str">
        <f t="shared" si="9"/>
        <v/>
      </c>
      <c r="AP50" s="19"/>
      <c r="AQ50" s="19" t="str">
        <f t="shared" si="10"/>
        <v/>
      </c>
      <c r="AR50" s="188"/>
      <c r="AS50" s="19" t="str">
        <f t="shared" si="11"/>
        <v/>
      </c>
      <c r="AT50" s="19" t="str">
        <f t="shared" si="12"/>
        <v/>
      </c>
      <c r="AV50" s="201" t="str">
        <f t="shared" si="13"/>
        <v/>
      </c>
      <c r="AY50" s="16" t="e">
        <f>INDEX('Dropdown menus'!$A$1:$D$6,MATCH($M50,'Dropdown menus'!$A$1:$A$6,0),$AY$6)</f>
        <v>#N/A</v>
      </c>
      <c r="BA50" s="19" t="str">
        <f>IF($N50="","",VLOOKUP($N50,'Reference - Logistics Distance'!$C:$O,BA$4,FALSE))</f>
        <v/>
      </c>
      <c r="BB50" s="19" t="str">
        <f>IF($N50="","",VLOOKUP($N50,'Reference - Logistics Distance'!$C:$O,BB$4,FALSE))</f>
        <v/>
      </c>
      <c r="BC50" s="19" t="str">
        <f>IF($N50="","",VLOOKUP($N50,'Reference - Logistics Distance'!$C:$O,BC$4,FALSE))</f>
        <v/>
      </c>
      <c r="BD50" s="19" t="str">
        <f>IF($N50="","",VLOOKUP($N50,'Reference - Logistics Distance'!$C:$O,BD$4,FALSE))</f>
        <v/>
      </c>
      <c r="BE50" s="19" t="str">
        <f>IF($N50="","",VLOOKUP($N50,'Reference - Logistics Distance'!$C:$O,BE$4,FALSE))</f>
        <v/>
      </c>
      <c r="BF50" s="19" t="str">
        <f>IF($N50="","",VLOOKUP($N50,'Reference - Logistics Distance'!$C:$O,BF$4,FALSE))</f>
        <v/>
      </c>
      <c r="BG50" s="19" t="str">
        <f>IF($N50="","",VLOOKUP($N50,'Reference - Logistics Distance'!$C:$O,BG$4,FALSE))</f>
        <v/>
      </c>
      <c r="BH50" s="19" t="str">
        <f>IF($N50="","",VLOOKUP($N50,'Reference - Logistics Distance'!$C:$O,BH$4,FALSE))</f>
        <v/>
      </c>
      <c r="BI50" s="19" t="str">
        <f>IF($N50="","",VLOOKUP($N50,'Reference - Logistics Distance'!$C:$O,BI$4,FALSE))</f>
        <v/>
      </c>
      <c r="BJ50" s="19"/>
      <c r="BK50" s="19" t="str">
        <f>IF($N50="","",VLOOKUP($N50,'Reference - Logistics Distance'!$C:$O,BK$4,FALSE))</f>
        <v/>
      </c>
      <c r="BL50" s="19"/>
      <c r="BM50" s="19" t="str">
        <f>IF($N50="","",VLOOKUP($N50,'Reference - Logistics Distance'!$C:$O,BM$4,FALSE))</f>
        <v/>
      </c>
      <c r="BO50" s="19" t="str">
        <f t="shared" si="14"/>
        <v/>
      </c>
      <c r="BP50" s="19" t="str">
        <f t="shared" si="15"/>
        <v/>
      </c>
      <c r="BQ50" s="19" t="str">
        <f t="shared" si="16"/>
        <v/>
      </c>
      <c r="BR50" s="19" t="str">
        <f t="shared" si="17"/>
        <v/>
      </c>
      <c r="BS50" s="19" t="str">
        <f t="shared" si="18"/>
        <v/>
      </c>
      <c r="BT50" s="19" t="str">
        <f t="shared" si="19"/>
        <v/>
      </c>
      <c r="BU50" s="19" t="str">
        <f t="shared" si="20"/>
        <v/>
      </c>
      <c r="BV50" s="19" t="str">
        <f t="shared" si="21"/>
        <v/>
      </c>
      <c r="BW50" s="19"/>
      <c r="BX50" s="19" t="str">
        <f t="shared" si="22"/>
        <v/>
      </c>
      <c r="BY50" s="188"/>
      <c r="BZ50" s="19" t="str">
        <f t="shared" si="23"/>
        <v/>
      </c>
      <c r="CA50" s="19" t="str">
        <f t="shared" si="24"/>
        <v/>
      </c>
      <c r="CC50" s="201" t="str">
        <f t="shared" si="25"/>
        <v/>
      </c>
    </row>
    <row r="51" spans="4:81">
      <c r="D51" s="34"/>
      <c r="E51" s="146"/>
      <c r="F51" s="146"/>
      <c r="G51" s="151"/>
      <c r="L51" s="34"/>
      <c r="M51" s="146"/>
      <c r="N51" s="146"/>
      <c r="O51" s="151"/>
      <c r="R51" s="16" t="e">
        <f>INDEX('Dropdown menus'!$A$1:$D$6,MATCH($E51,'Dropdown menus'!$A$1:$A$6,0),$R$6)</f>
        <v>#N/A</v>
      </c>
      <c r="T51" s="19" t="str">
        <f>IF($F51="","",VLOOKUP($F51,'Reference Data - Transport fuel'!$C:$O,T$4,FALSE))</f>
        <v/>
      </c>
      <c r="U51" s="19" t="str">
        <f>IF($F51="","",VLOOKUP($F51,'Reference Data - Transport fuel'!$C:$O,U$4,FALSE))</f>
        <v/>
      </c>
      <c r="V51" s="19" t="str">
        <f>IF($F51="","",VLOOKUP($F51,'Reference Data - Transport fuel'!$C:$O,V$4,FALSE))</f>
        <v/>
      </c>
      <c r="W51" s="19" t="str">
        <f>IF($F51="","",VLOOKUP($F51,'Reference Data - Transport fuel'!$C:$O,W$4,FALSE))</f>
        <v/>
      </c>
      <c r="X51" s="19" t="str">
        <f>IF($F51="","",VLOOKUP($F51,'Reference Data - Transport fuel'!$C:$O,X$4,FALSE))</f>
        <v/>
      </c>
      <c r="Y51" s="19" t="str">
        <f>IF($F51="","",VLOOKUP($F51,'Reference Data - Transport fuel'!$C:$O,Y$4,FALSE))</f>
        <v/>
      </c>
      <c r="Z51" s="19" t="str">
        <f>IF($F51="","",VLOOKUP($F51,'Reference Data - Transport fuel'!$C:$O,Z$4,FALSE))</f>
        <v/>
      </c>
      <c r="AA51" s="19" t="str">
        <f>IF($F51="","",VLOOKUP($F51,'Reference Data - Transport fuel'!$C:$O,AA$4,FALSE))</f>
        <v/>
      </c>
      <c r="AB51" s="19" t="str">
        <f>IF($F51="","",VLOOKUP($F51,'Reference Data - Transport fuel'!$C:$O,AB$4,FALSE))</f>
        <v/>
      </c>
      <c r="AC51" s="19"/>
      <c r="AD51" s="19" t="str">
        <f>IF($F51="","",VLOOKUP($F51,'Reference Data - Transport fuel'!$C:$O,AD$4,FALSE))</f>
        <v/>
      </c>
      <c r="AE51" s="19"/>
      <c r="AF51" s="19" t="str">
        <f>IF($F51="","",VLOOKUP($F51,'Reference Data - Transport fuel'!$C:$O,AF$4,FALSE))</f>
        <v/>
      </c>
      <c r="AH51" s="19" t="str">
        <f t="shared" si="2"/>
        <v/>
      </c>
      <c r="AI51" s="19" t="str">
        <f t="shared" si="3"/>
        <v/>
      </c>
      <c r="AJ51" s="19" t="str">
        <f t="shared" si="4"/>
        <v/>
      </c>
      <c r="AK51" s="19" t="str">
        <f t="shared" si="5"/>
        <v/>
      </c>
      <c r="AL51" s="19" t="str">
        <f t="shared" si="6"/>
        <v/>
      </c>
      <c r="AM51" s="19" t="str">
        <f t="shared" si="7"/>
        <v/>
      </c>
      <c r="AN51" s="19" t="str">
        <f t="shared" si="8"/>
        <v/>
      </c>
      <c r="AO51" s="19" t="str">
        <f t="shared" si="9"/>
        <v/>
      </c>
      <c r="AP51" s="19"/>
      <c r="AQ51" s="19" t="str">
        <f t="shared" si="10"/>
        <v/>
      </c>
      <c r="AR51" s="188"/>
      <c r="AS51" s="19" t="str">
        <f t="shared" si="11"/>
        <v/>
      </c>
      <c r="AT51" s="19" t="str">
        <f t="shared" si="12"/>
        <v/>
      </c>
      <c r="AV51" s="201" t="str">
        <f t="shared" si="13"/>
        <v/>
      </c>
      <c r="AY51" s="16" t="e">
        <f>INDEX('Dropdown menus'!$A$1:$D$6,MATCH($M51,'Dropdown menus'!$A$1:$A$6,0),$AY$6)</f>
        <v>#N/A</v>
      </c>
      <c r="BA51" s="19" t="str">
        <f>IF($N51="","",VLOOKUP($N51,'Reference - Logistics Distance'!$C:$O,BA$4,FALSE))</f>
        <v/>
      </c>
      <c r="BB51" s="19" t="str">
        <f>IF($N51="","",VLOOKUP($N51,'Reference - Logistics Distance'!$C:$O,BB$4,FALSE))</f>
        <v/>
      </c>
      <c r="BC51" s="19" t="str">
        <f>IF($N51="","",VLOOKUP($N51,'Reference - Logistics Distance'!$C:$O,BC$4,FALSE))</f>
        <v/>
      </c>
      <c r="BD51" s="19" t="str">
        <f>IF($N51="","",VLOOKUP($N51,'Reference - Logistics Distance'!$C:$O,BD$4,FALSE))</f>
        <v/>
      </c>
      <c r="BE51" s="19" t="str">
        <f>IF($N51="","",VLOOKUP($N51,'Reference - Logistics Distance'!$C:$O,BE$4,FALSE))</f>
        <v/>
      </c>
      <c r="BF51" s="19" t="str">
        <f>IF($N51="","",VLOOKUP($N51,'Reference - Logistics Distance'!$C:$O,BF$4,FALSE))</f>
        <v/>
      </c>
      <c r="BG51" s="19" t="str">
        <f>IF($N51="","",VLOOKUP($N51,'Reference - Logistics Distance'!$C:$O,BG$4,FALSE))</f>
        <v/>
      </c>
      <c r="BH51" s="19" t="str">
        <f>IF($N51="","",VLOOKUP($N51,'Reference - Logistics Distance'!$C:$O,BH$4,FALSE))</f>
        <v/>
      </c>
      <c r="BI51" s="19" t="str">
        <f>IF($N51="","",VLOOKUP($N51,'Reference - Logistics Distance'!$C:$O,BI$4,FALSE))</f>
        <v/>
      </c>
      <c r="BJ51" s="19"/>
      <c r="BK51" s="19" t="str">
        <f>IF($N51="","",VLOOKUP($N51,'Reference - Logistics Distance'!$C:$O,BK$4,FALSE))</f>
        <v/>
      </c>
      <c r="BL51" s="19"/>
      <c r="BM51" s="19" t="str">
        <f>IF($N51="","",VLOOKUP($N51,'Reference - Logistics Distance'!$C:$O,BM$4,FALSE))</f>
        <v/>
      </c>
      <c r="BO51" s="19" t="str">
        <f t="shared" si="14"/>
        <v/>
      </c>
      <c r="BP51" s="19" t="str">
        <f t="shared" si="15"/>
        <v/>
      </c>
      <c r="BQ51" s="19" t="str">
        <f t="shared" si="16"/>
        <v/>
      </c>
      <c r="BR51" s="19" t="str">
        <f t="shared" si="17"/>
        <v/>
      </c>
      <c r="BS51" s="19" t="str">
        <f t="shared" si="18"/>
        <v/>
      </c>
      <c r="BT51" s="19" t="str">
        <f t="shared" si="19"/>
        <v/>
      </c>
      <c r="BU51" s="19" t="str">
        <f t="shared" si="20"/>
        <v/>
      </c>
      <c r="BV51" s="19" t="str">
        <f t="shared" si="21"/>
        <v/>
      </c>
      <c r="BW51" s="19"/>
      <c r="BX51" s="19" t="str">
        <f t="shared" si="22"/>
        <v/>
      </c>
      <c r="BY51" s="188"/>
      <c r="BZ51" s="19" t="str">
        <f t="shared" si="23"/>
        <v/>
      </c>
      <c r="CA51" s="19" t="str">
        <f t="shared" si="24"/>
        <v/>
      </c>
      <c r="CC51" s="201" t="str">
        <f t="shared" si="25"/>
        <v/>
      </c>
    </row>
    <row r="52" spans="4:81">
      <c r="D52" s="34"/>
      <c r="E52" s="146"/>
      <c r="F52" s="146"/>
      <c r="G52" s="151"/>
      <c r="L52" s="34"/>
      <c r="M52" s="146"/>
      <c r="N52" s="146"/>
      <c r="O52" s="151"/>
      <c r="R52" s="16" t="e">
        <f>INDEX('Dropdown menus'!$A$1:$D$6,MATCH($E52,'Dropdown menus'!$A$1:$A$6,0),$R$6)</f>
        <v>#N/A</v>
      </c>
      <c r="T52" s="19" t="str">
        <f>IF($F52="","",VLOOKUP($F52,'Reference Data - Transport fuel'!$C:$O,T$4,FALSE))</f>
        <v/>
      </c>
      <c r="U52" s="19" t="str">
        <f>IF($F52="","",VLOOKUP($F52,'Reference Data - Transport fuel'!$C:$O,U$4,FALSE))</f>
        <v/>
      </c>
      <c r="V52" s="19" t="str">
        <f>IF($F52="","",VLOOKUP($F52,'Reference Data - Transport fuel'!$C:$O,V$4,FALSE))</f>
        <v/>
      </c>
      <c r="W52" s="19" t="str">
        <f>IF($F52="","",VLOOKUP($F52,'Reference Data - Transport fuel'!$C:$O,W$4,FALSE))</f>
        <v/>
      </c>
      <c r="X52" s="19" t="str">
        <f>IF($F52="","",VLOOKUP($F52,'Reference Data - Transport fuel'!$C:$O,X$4,FALSE))</f>
        <v/>
      </c>
      <c r="Y52" s="19" t="str">
        <f>IF($F52="","",VLOOKUP($F52,'Reference Data - Transport fuel'!$C:$O,Y$4,FALSE))</f>
        <v/>
      </c>
      <c r="Z52" s="19" t="str">
        <f>IF($F52="","",VLOOKUP($F52,'Reference Data - Transport fuel'!$C:$O,Z$4,FALSE))</f>
        <v/>
      </c>
      <c r="AA52" s="19" t="str">
        <f>IF($F52="","",VLOOKUP($F52,'Reference Data - Transport fuel'!$C:$O,AA$4,FALSE))</f>
        <v/>
      </c>
      <c r="AB52" s="19" t="str">
        <f>IF($F52="","",VLOOKUP($F52,'Reference Data - Transport fuel'!$C:$O,AB$4,FALSE))</f>
        <v/>
      </c>
      <c r="AC52" s="19"/>
      <c r="AD52" s="19" t="str">
        <f>IF($F52="","",VLOOKUP($F52,'Reference Data - Transport fuel'!$C:$O,AD$4,FALSE))</f>
        <v/>
      </c>
      <c r="AE52" s="19"/>
      <c r="AF52" s="19" t="str">
        <f>IF($F52="","",VLOOKUP($F52,'Reference Data - Transport fuel'!$C:$O,AF$4,FALSE))</f>
        <v/>
      </c>
      <c r="AH52" s="19" t="str">
        <f t="shared" si="2"/>
        <v/>
      </c>
      <c r="AI52" s="19" t="str">
        <f t="shared" si="3"/>
        <v/>
      </c>
      <c r="AJ52" s="19" t="str">
        <f t="shared" si="4"/>
        <v/>
      </c>
      <c r="AK52" s="19" t="str">
        <f t="shared" si="5"/>
        <v/>
      </c>
      <c r="AL52" s="19" t="str">
        <f t="shared" si="6"/>
        <v/>
      </c>
      <c r="AM52" s="19" t="str">
        <f t="shared" si="7"/>
        <v/>
      </c>
      <c r="AN52" s="19" t="str">
        <f t="shared" si="8"/>
        <v/>
      </c>
      <c r="AO52" s="19" t="str">
        <f t="shared" si="9"/>
        <v/>
      </c>
      <c r="AP52" s="19"/>
      <c r="AQ52" s="19" t="str">
        <f t="shared" si="10"/>
        <v/>
      </c>
      <c r="AR52" s="188"/>
      <c r="AS52" s="19" t="str">
        <f t="shared" si="11"/>
        <v/>
      </c>
      <c r="AT52" s="19" t="str">
        <f t="shared" si="12"/>
        <v/>
      </c>
      <c r="AV52" s="201" t="str">
        <f t="shared" si="13"/>
        <v/>
      </c>
      <c r="AY52" s="16" t="e">
        <f>INDEX('Dropdown menus'!$A$1:$D$6,MATCH($M52,'Dropdown menus'!$A$1:$A$6,0),$AY$6)</f>
        <v>#N/A</v>
      </c>
      <c r="BA52" s="19" t="str">
        <f>IF($N52="","",VLOOKUP($N52,'Reference - Logistics Distance'!$C:$O,BA$4,FALSE))</f>
        <v/>
      </c>
      <c r="BB52" s="19" t="str">
        <f>IF($N52="","",VLOOKUP($N52,'Reference - Logistics Distance'!$C:$O,BB$4,FALSE))</f>
        <v/>
      </c>
      <c r="BC52" s="19" t="str">
        <f>IF($N52="","",VLOOKUP($N52,'Reference - Logistics Distance'!$C:$O,BC$4,FALSE))</f>
        <v/>
      </c>
      <c r="BD52" s="19" t="str">
        <f>IF($N52="","",VLOOKUP($N52,'Reference - Logistics Distance'!$C:$O,BD$4,FALSE))</f>
        <v/>
      </c>
      <c r="BE52" s="19" t="str">
        <f>IF($N52="","",VLOOKUP($N52,'Reference - Logistics Distance'!$C:$O,BE$4,FALSE))</f>
        <v/>
      </c>
      <c r="BF52" s="19" t="str">
        <f>IF($N52="","",VLOOKUP($N52,'Reference - Logistics Distance'!$C:$O,BF$4,FALSE))</f>
        <v/>
      </c>
      <c r="BG52" s="19" t="str">
        <f>IF($N52="","",VLOOKUP($N52,'Reference - Logistics Distance'!$C:$O,BG$4,FALSE))</f>
        <v/>
      </c>
      <c r="BH52" s="19" t="str">
        <f>IF($N52="","",VLOOKUP($N52,'Reference - Logistics Distance'!$C:$O,BH$4,FALSE))</f>
        <v/>
      </c>
      <c r="BI52" s="19" t="str">
        <f>IF($N52="","",VLOOKUP($N52,'Reference - Logistics Distance'!$C:$O,BI$4,FALSE))</f>
        <v/>
      </c>
      <c r="BJ52" s="19"/>
      <c r="BK52" s="19" t="str">
        <f>IF($N52="","",VLOOKUP($N52,'Reference - Logistics Distance'!$C:$O,BK$4,FALSE))</f>
        <v/>
      </c>
      <c r="BL52" s="19"/>
      <c r="BM52" s="19" t="str">
        <f>IF($N52="","",VLOOKUP($N52,'Reference - Logistics Distance'!$C:$O,BM$4,FALSE))</f>
        <v/>
      </c>
      <c r="BO52" s="19" t="str">
        <f t="shared" si="14"/>
        <v/>
      </c>
      <c r="BP52" s="19" t="str">
        <f t="shared" si="15"/>
        <v/>
      </c>
      <c r="BQ52" s="19" t="str">
        <f t="shared" si="16"/>
        <v/>
      </c>
      <c r="BR52" s="19" t="str">
        <f t="shared" si="17"/>
        <v/>
      </c>
      <c r="BS52" s="19" t="str">
        <f t="shared" si="18"/>
        <v/>
      </c>
      <c r="BT52" s="19" t="str">
        <f t="shared" si="19"/>
        <v/>
      </c>
      <c r="BU52" s="19" t="str">
        <f t="shared" si="20"/>
        <v/>
      </c>
      <c r="BV52" s="19" t="str">
        <f t="shared" si="21"/>
        <v/>
      </c>
      <c r="BW52" s="19"/>
      <c r="BX52" s="19" t="str">
        <f t="shared" si="22"/>
        <v/>
      </c>
      <c r="BY52" s="188"/>
      <c r="BZ52" s="19" t="str">
        <f t="shared" si="23"/>
        <v/>
      </c>
      <c r="CA52" s="19" t="str">
        <f t="shared" si="24"/>
        <v/>
      </c>
      <c r="CC52" s="201" t="str">
        <f t="shared" si="25"/>
        <v/>
      </c>
    </row>
    <row r="53" spans="4:81">
      <c r="D53" s="34"/>
      <c r="E53" s="146"/>
      <c r="F53" s="146"/>
      <c r="G53" s="151"/>
      <c r="L53" s="34"/>
      <c r="M53" s="146"/>
      <c r="N53" s="146"/>
      <c r="O53" s="151"/>
      <c r="R53" s="16" t="e">
        <f>INDEX('Dropdown menus'!$A$1:$D$6,MATCH($E53,'Dropdown menus'!$A$1:$A$6,0),$R$6)</f>
        <v>#N/A</v>
      </c>
      <c r="T53" s="19" t="str">
        <f>IF($F53="","",VLOOKUP($F53,'Reference Data - Transport fuel'!$C:$O,T$4,FALSE))</f>
        <v/>
      </c>
      <c r="U53" s="19" t="str">
        <f>IF($F53="","",VLOOKUP($F53,'Reference Data - Transport fuel'!$C:$O,U$4,FALSE))</f>
        <v/>
      </c>
      <c r="V53" s="19" t="str">
        <f>IF($F53="","",VLOOKUP($F53,'Reference Data - Transport fuel'!$C:$O,V$4,FALSE))</f>
        <v/>
      </c>
      <c r="W53" s="19" t="str">
        <f>IF($F53="","",VLOOKUP($F53,'Reference Data - Transport fuel'!$C:$O,W$4,FALSE))</f>
        <v/>
      </c>
      <c r="X53" s="19" t="str">
        <f>IF($F53="","",VLOOKUP($F53,'Reference Data - Transport fuel'!$C:$O,X$4,FALSE))</f>
        <v/>
      </c>
      <c r="Y53" s="19" t="str">
        <f>IF($F53="","",VLOOKUP($F53,'Reference Data - Transport fuel'!$C:$O,Y$4,FALSE))</f>
        <v/>
      </c>
      <c r="Z53" s="19" t="str">
        <f>IF($F53="","",VLOOKUP($F53,'Reference Data - Transport fuel'!$C:$O,Z$4,FALSE))</f>
        <v/>
      </c>
      <c r="AA53" s="19" t="str">
        <f>IF($F53="","",VLOOKUP($F53,'Reference Data - Transport fuel'!$C:$O,AA$4,FALSE))</f>
        <v/>
      </c>
      <c r="AB53" s="19" t="str">
        <f>IF($F53="","",VLOOKUP($F53,'Reference Data - Transport fuel'!$C:$O,AB$4,FALSE))</f>
        <v/>
      </c>
      <c r="AC53" s="19"/>
      <c r="AD53" s="19" t="str">
        <f>IF($F53="","",VLOOKUP($F53,'Reference Data - Transport fuel'!$C:$O,AD$4,FALSE))</f>
        <v/>
      </c>
      <c r="AE53" s="19"/>
      <c r="AF53" s="19" t="str">
        <f>IF($F53="","",VLOOKUP($F53,'Reference Data - Transport fuel'!$C:$O,AF$4,FALSE))</f>
        <v/>
      </c>
      <c r="AH53" s="19" t="str">
        <f t="shared" si="2"/>
        <v/>
      </c>
      <c r="AI53" s="19" t="str">
        <f t="shared" si="3"/>
        <v/>
      </c>
      <c r="AJ53" s="19" t="str">
        <f t="shared" si="4"/>
        <v/>
      </c>
      <c r="AK53" s="19" t="str">
        <f t="shared" si="5"/>
        <v/>
      </c>
      <c r="AL53" s="19" t="str">
        <f t="shared" si="6"/>
        <v/>
      </c>
      <c r="AM53" s="19" t="str">
        <f t="shared" si="7"/>
        <v/>
      </c>
      <c r="AN53" s="19" t="str">
        <f t="shared" si="8"/>
        <v/>
      </c>
      <c r="AO53" s="19" t="str">
        <f t="shared" si="9"/>
        <v/>
      </c>
      <c r="AP53" s="19"/>
      <c r="AQ53" s="19" t="str">
        <f t="shared" si="10"/>
        <v/>
      </c>
      <c r="AR53" s="188"/>
      <c r="AS53" s="19" t="str">
        <f t="shared" si="11"/>
        <v/>
      </c>
      <c r="AT53" s="19" t="str">
        <f t="shared" si="12"/>
        <v/>
      </c>
      <c r="AV53" s="201" t="str">
        <f t="shared" si="13"/>
        <v/>
      </c>
      <c r="AY53" s="16" t="e">
        <f>INDEX('Dropdown menus'!$A$1:$D$6,MATCH($M53,'Dropdown menus'!$A$1:$A$6,0),$AY$6)</f>
        <v>#N/A</v>
      </c>
      <c r="BA53" s="19" t="str">
        <f>IF($N53="","",VLOOKUP($N53,'Reference - Logistics Distance'!$C:$O,BA$4,FALSE))</f>
        <v/>
      </c>
      <c r="BB53" s="19" t="str">
        <f>IF($N53="","",VLOOKUP($N53,'Reference - Logistics Distance'!$C:$O,BB$4,FALSE))</f>
        <v/>
      </c>
      <c r="BC53" s="19" t="str">
        <f>IF($N53="","",VLOOKUP($N53,'Reference - Logistics Distance'!$C:$O,BC$4,FALSE))</f>
        <v/>
      </c>
      <c r="BD53" s="19" t="str">
        <f>IF($N53="","",VLOOKUP($N53,'Reference - Logistics Distance'!$C:$O,BD$4,FALSE))</f>
        <v/>
      </c>
      <c r="BE53" s="19" t="str">
        <f>IF($N53="","",VLOOKUP($N53,'Reference - Logistics Distance'!$C:$O,BE$4,FALSE))</f>
        <v/>
      </c>
      <c r="BF53" s="19" t="str">
        <f>IF($N53="","",VLOOKUP($N53,'Reference - Logistics Distance'!$C:$O,BF$4,FALSE))</f>
        <v/>
      </c>
      <c r="BG53" s="19" t="str">
        <f>IF($N53="","",VLOOKUP($N53,'Reference - Logistics Distance'!$C:$O,BG$4,FALSE))</f>
        <v/>
      </c>
      <c r="BH53" s="19" t="str">
        <f>IF($N53="","",VLOOKUP($N53,'Reference - Logistics Distance'!$C:$O,BH$4,FALSE))</f>
        <v/>
      </c>
      <c r="BI53" s="19" t="str">
        <f>IF($N53="","",VLOOKUP($N53,'Reference - Logistics Distance'!$C:$O,BI$4,FALSE))</f>
        <v/>
      </c>
      <c r="BJ53" s="19"/>
      <c r="BK53" s="19" t="str">
        <f>IF($N53="","",VLOOKUP($N53,'Reference - Logistics Distance'!$C:$O,BK$4,FALSE))</f>
        <v/>
      </c>
      <c r="BL53" s="19"/>
      <c r="BM53" s="19" t="str">
        <f>IF($N53="","",VLOOKUP($N53,'Reference - Logistics Distance'!$C:$O,BM$4,FALSE))</f>
        <v/>
      </c>
      <c r="BO53" s="19" t="str">
        <f t="shared" si="14"/>
        <v/>
      </c>
      <c r="BP53" s="19" t="str">
        <f t="shared" si="15"/>
        <v/>
      </c>
      <c r="BQ53" s="19" t="str">
        <f t="shared" si="16"/>
        <v/>
      </c>
      <c r="BR53" s="19" t="str">
        <f t="shared" si="17"/>
        <v/>
      </c>
      <c r="BS53" s="19" t="str">
        <f t="shared" si="18"/>
        <v/>
      </c>
      <c r="BT53" s="19" t="str">
        <f t="shared" si="19"/>
        <v/>
      </c>
      <c r="BU53" s="19" t="str">
        <f t="shared" si="20"/>
        <v/>
      </c>
      <c r="BV53" s="19" t="str">
        <f t="shared" si="21"/>
        <v/>
      </c>
      <c r="BW53" s="19"/>
      <c r="BX53" s="19" t="str">
        <f t="shared" si="22"/>
        <v/>
      </c>
      <c r="BY53" s="188"/>
      <c r="BZ53" s="19" t="str">
        <f t="shared" si="23"/>
        <v/>
      </c>
      <c r="CA53" s="19" t="str">
        <f t="shared" si="24"/>
        <v/>
      </c>
      <c r="CC53" s="201" t="str">
        <f t="shared" si="25"/>
        <v/>
      </c>
    </row>
    <row r="54" spans="4:81">
      <c r="D54" s="34"/>
      <c r="E54" s="146"/>
      <c r="F54" s="146"/>
      <c r="G54" s="151"/>
      <c r="L54" s="34"/>
      <c r="M54" s="146"/>
      <c r="N54" s="146"/>
      <c r="O54" s="151"/>
      <c r="R54" s="16" t="e">
        <f>INDEX('Dropdown menus'!$A$1:$D$6,MATCH($E54,'Dropdown menus'!$A$1:$A$6,0),$R$6)</f>
        <v>#N/A</v>
      </c>
      <c r="T54" s="19" t="str">
        <f>IF($F54="","",VLOOKUP($F54,'Reference Data - Transport fuel'!$C:$O,T$4,FALSE))</f>
        <v/>
      </c>
      <c r="U54" s="19" t="str">
        <f>IF($F54="","",VLOOKUP($F54,'Reference Data - Transport fuel'!$C:$O,U$4,FALSE))</f>
        <v/>
      </c>
      <c r="V54" s="19" t="str">
        <f>IF($F54="","",VLOOKUP($F54,'Reference Data - Transport fuel'!$C:$O,V$4,FALSE))</f>
        <v/>
      </c>
      <c r="W54" s="19" t="str">
        <f>IF($F54="","",VLOOKUP($F54,'Reference Data - Transport fuel'!$C:$O,W$4,FALSE))</f>
        <v/>
      </c>
      <c r="X54" s="19" t="str">
        <f>IF($F54="","",VLOOKUP($F54,'Reference Data - Transport fuel'!$C:$O,X$4,FALSE))</f>
        <v/>
      </c>
      <c r="Y54" s="19" t="str">
        <f>IF($F54="","",VLOOKUP($F54,'Reference Data - Transport fuel'!$C:$O,Y$4,FALSE))</f>
        <v/>
      </c>
      <c r="Z54" s="19" t="str">
        <f>IF($F54="","",VLOOKUP($F54,'Reference Data - Transport fuel'!$C:$O,Z$4,FALSE))</f>
        <v/>
      </c>
      <c r="AA54" s="19" t="str">
        <f>IF($F54="","",VLOOKUP($F54,'Reference Data - Transport fuel'!$C:$O,AA$4,FALSE))</f>
        <v/>
      </c>
      <c r="AB54" s="19" t="str">
        <f>IF($F54="","",VLOOKUP($F54,'Reference Data - Transport fuel'!$C:$O,AB$4,FALSE))</f>
        <v/>
      </c>
      <c r="AC54" s="19"/>
      <c r="AD54" s="19" t="str">
        <f>IF($F54="","",VLOOKUP($F54,'Reference Data - Transport fuel'!$C:$O,AD$4,FALSE))</f>
        <v/>
      </c>
      <c r="AE54" s="19"/>
      <c r="AF54" s="19" t="str">
        <f>IF($F54="","",VLOOKUP($F54,'Reference Data - Transport fuel'!$C:$O,AF$4,FALSE))</f>
        <v/>
      </c>
      <c r="AH54" s="19" t="str">
        <f t="shared" si="2"/>
        <v/>
      </c>
      <c r="AI54" s="19" t="str">
        <f t="shared" si="3"/>
        <v/>
      </c>
      <c r="AJ54" s="19" t="str">
        <f t="shared" si="4"/>
        <v/>
      </c>
      <c r="AK54" s="19" t="str">
        <f t="shared" si="5"/>
        <v/>
      </c>
      <c r="AL54" s="19" t="str">
        <f t="shared" si="6"/>
        <v/>
      </c>
      <c r="AM54" s="19" t="str">
        <f t="shared" si="7"/>
        <v/>
      </c>
      <c r="AN54" s="19" t="str">
        <f t="shared" si="8"/>
        <v/>
      </c>
      <c r="AO54" s="19" t="str">
        <f t="shared" si="9"/>
        <v/>
      </c>
      <c r="AP54" s="19"/>
      <c r="AQ54" s="19" t="str">
        <f t="shared" si="10"/>
        <v/>
      </c>
      <c r="AR54" s="188"/>
      <c r="AS54" s="19" t="str">
        <f t="shared" si="11"/>
        <v/>
      </c>
      <c r="AT54" s="19" t="str">
        <f t="shared" si="12"/>
        <v/>
      </c>
      <c r="AV54" s="201" t="str">
        <f t="shared" si="13"/>
        <v/>
      </c>
      <c r="AY54" s="16" t="e">
        <f>INDEX('Dropdown menus'!$A$1:$D$6,MATCH($M54,'Dropdown menus'!$A$1:$A$6,0),$AY$6)</f>
        <v>#N/A</v>
      </c>
      <c r="BA54" s="19" t="str">
        <f>IF($N54="","",VLOOKUP($N54,'Reference - Logistics Distance'!$C:$O,BA$4,FALSE))</f>
        <v/>
      </c>
      <c r="BB54" s="19" t="str">
        <f>IF($N54="","",VLOOKUP($N54,'Reference - Logistics Distance'!$C:$O,BB$4,FALSE))</f>
        <v/>
      </c>
      <c r="BC54" s="19" t="str">
        <f>IF($N54="","",VLOOKUP($N54,'Reference - Logistics Distance'!$C:$O,BC$4,FALSE))</f>
        <v/>
      </c>
      <c r="BD54" s="19" t="str">
        <f>IF($N54="","",VLOOKUP($N54,'Reference - Logistics Distance'!$C:$O,BD$4,FALSE))</f>
        <v/>
      </c>
      <c r="BE54" s="19" t="str">
        <f>IF($N54="","",VLOOKUP($N54,'Reference - Logistics Distance'!$C:$O,BE$4,FALSE))</f>
        <v/>
      </c>
      <c r="BF54" s="19" t="str">
        <f>IF($N54="","",VLOOKUP($N54,'Reference - Logistics Distance'!$C:$O,BF$4,FALSE))</f>
        <v/>
      </c>
      <c r="BG54" s="19" t="str">
        <f>IF($N54="","",VLOOKUP($N54,'Reference - Logistics Distance'!$C:$O,BG$4,FALSE))</f>
        <v/>
      </c>
      <c r="BH54" s="19" t="str">
        <f>IF($N54="","",VLOOKUP($N54,'Reference - Logistics Distance'!$C:$O,BH$4,FALSE))</f>
        <v/>
      </c>
      <c r="BI54" s="19" t="str">
        <f>IF($N54="","",VLOOKUP($N54,'Reference - Logistics Distance'!$C:$O,BI$4,FALSE))</f>
        <v/>
      </c>
      <c r="BJ54" s="19"/>
      <c r="BK54" s="19" t="str">
        <f>IF($N54="","",VLOOKUP($N54,'Reference - Logistics Distance'!$C:$O,BK$4,FALSE))</f>
        <v/>
      </c>
      <c r="BL54" s="19"/>
      <c r="BM54" s="19" t="str">
        <f>IF($N54="","",VLOOKUP($N54,'Reference - Logistics Distance'!$C:$O,BM$4,FALSE))</f>
        <v/>
      </c>
      <c r="BO54" s="19" t="str">
        <f t="shared" si="14"/>
        <v/>
      </c>
      <c r="BP54" s="19" t="str">
        <f t="shared" si="15"/>
        <v/>
      </c>
      <c r="BQ54" s="19" t="str">
        <f t="shared" si="16"/>
        <v/>
      </c>
      <c r="BR54" s="19" t="str">
        <f t="shared" si="17"/>
        <v/>
      </c>
      <c r="BS54" s="19" t="str">
        <f t="shared" si="18"/>
        <v/>
      </c>
      <c r="BT54" s="19" t="str">
        <f t="shared" si="19"/>
        <v/>
      </c>
      <c r="BU54" s="19" t="str">
        <f t="shared" si="20"/>
        <v/>
      </c>
      <c r="BV54" s="19" t="str">
        <f t="shared" si="21"/>
        <v/>
      </c>
      <c r="BW54" s="19"/>
      <c r="BX54" s="19" t="str">
        <f t="shared" si="22"/>
        <v/>
      </c>
      <c r="BY54" s="188"/>
      <c r="BZ54" s="19" t="str">
        <f t="shared" si="23"/>
        <v/>
      </c>
      <c r="CA54" s="19" t="str">
        <f t="shared" si="24"/>
        <v/>
      </c>
      <c r="CC54" s="201" t="str">
        <f t="shared" si="25"/>
        <v/>
      </c>
    </row>
    <row r="55" spans="4:81">
      <c r="D55" s="34"/>
      <c r="E55" s="146"/>
      <c r="F55" s="146"/>
      <c r="G55" s="151"/>
      <c r="L55" s="34"/>
      <c r="M55" s="146"/>
      <c r="N55" s="146"/>
      <c r="O55" s="151"/>
      <c r="R55" s="16" t="e">
        <f>INDEX('Dropdown menus'!$A$1:$D$6,MATCH($E55,'Dropdown menus'!$A$1:$A$6,0),$R$6)</f>
        <v>#N/A</v>
      </c>
      <c r="T55" s="19" t="str">
        <f>IF($F55="","",VLOOKUP($F55,'Reference Data - Transport fuel'!$C:$O,T$4,FALSE))</f>
        <v/>
      </c>
      <c r="U55" s="19" t="str">
        <f>IF($F55="","",VLOOKUP($F55,'Reference Data - Transport fuel'!$C:$O,U$4,FALSE))</f>
        <v/>
      </c>
      <c r="V55" s="19" t="str">
        <f>IF($F55="","",VLOOKUP($F55,'Reference Data - Transport fuel'!$C:$O,V$4,FALSE))</f>
        <v/>
      </c>
      <c r="W55" s="19" t="str">
        <f>IF($F55="","",VLOOKUP($F55,'Reference Data - Transport fuel'!$C:$O,W$4,FALSE))</f>
        <v/>
      </c>
      <c r="X55" s="19" t="str">
        <f>IF($F55="","",VLOOKUP($F55,'Reference Data - Transport fuel'!$C:$O,X$4,FALSE))</f>
        <v/>
      </c>
      <c r="Y55" s="19" t="str">
        <f>IF($F55="","",VLOOKUP($F55,'Reference Data - Transport fuel'!$C:$O,Y$4,FALSE))</f>
        <v/>
      </c>
      <c r="Z55" s="19" t="str">
        <f>IF($F55="","",VLOOKUP($F55,'Reference Data - Transport fuel'!$C:$O,Z$4,FALSE))</f>
        <v/>
      </c>
      <c r="AA55" s="19" t="str">
        <f>IF($F55="","",VLOOKUP($F55,'Reference Data - Transport fuel'!$C:$O,AA$4,FALSE))</f>
        <v/>
      </c>
      <c r="AB55" s="19" t="str">
        <f>IF($F55="","",VLOOKUP($F55,'Reference Data - Transport fuel'!$C:$O,AB$4,FALSE))</f>
        <v/>
      </c>
      <c r="AC55" s="19"/>
      <c r="AD55" s="19" t="str">
        <f>IF($F55="","",VLOOKUP($F55,'Reference Data - Transport fuel'!$C:$O,AD$4,FALSE))</f>
        <v/>
      </c>
      <c r="AE55" s="19"/>
      <c r="AF55" s="19" t="str">
        <f>IF($F55="","",VLOOKUP($F55,'Reference Data - Transport fuel'!$C:$O,AF$4,FALSE))</f>
        <v/>
      </c>
      <c r="AH55" s="19" t="str">
        <f t="shared" si="2"/>
        <v/>
      </c>
      <c r="AI55" s="19" t="str">
        <f t="shared" si="3"/>
        <v/>
      </c>
      <c r="AJ55" s="19" t="str">
        <f t="shared" si="4"/>
        <v/>
      </c>
      <c r="AK55" s="19" t="str">
        <f t="shared" si="5"/>
        <v/>
      </c>
      <c r="AL55" s="19" t="str">
        <f t="shared" si="6"/>
        <v/>
      </c>
      <c r="AM55" s="19" t="str">
        <f t="shared" si="7"/>
        <v/>
      </c>
      <c r="AN55" s="19" t="str">
        <f t="shared" si="8"/>
        <v/>
      </c>
      <c r="AO55" s="19" t="str">
        <f t="shared" si="9"/>
        <v/>
      </c>
      <c r="AP55" s="19"/>
      <c r="AQ55" s="19" t="str">
        <f t="shared" si="10"/>
        <v/>
      </c>
      <c r="AR55" s="188"/>
      <c r="AS55" s="19" t="str">
        <f t="shared" si="11"/>
        <v/>
      </c>
      <c r="AT55" s="19" t="str">
        <f t="shared" si="12"/>
        <v/>
      </c>
      <c r="AV55" s="201" t="str">
        <f t="shared" si="13"/>
        <v/>
      </c>
      <c r="AY55" s="16" t="e">
        <f>INDEX('Dropdown menus'!$A$1:$D$6,MATCH($M55,'Dropdown menus'!$A$1:$A$6,0),$AY$6)</f>
        <v>#N/A</v>
      </c>
      <c r="BA55" s="19" t="str">
        <f>IF($N55="","",VLOOKUP($N55,'Reference - Logistics Distance'!$C:$O,BA$4,FALSE))</f>
        <v/>
      </c>
      <c r="BB55" s="19" t="str">
        <f>IF($N55="","",VLOOKUP($N55,'Reference - Logistics Distance'!$C:$O,BB$4,FALSE))</f>
        <v/>
      </c>
      <c r="BC55" s="19" t="str">
        <f>IF($N55="","",VLOOKUP($N55,'Reference - Logistics Distance'!$C:$O,BC$4,FALSE))</f>
        <v/>
      </c>
      <c r="BD55" s="19" t="str">
        <f>IF($N55="","",VLOOKUP($N55,'Reference - Logistics Distance'!$C:$O,BD$4,FALSE))</f>
        <v/>
      </c>
      <c r="BE55" s="19" t="str">
        <f>IF($N55="","",VLOOKUP($N55,'Reference - Logistics Distance'!$C:$O,BE$4,FALSE))</f>
        <v/>
      </c>
      <c r="BF55" s="19" t="str">
        <f>IF($N55="","",VLOOKUP($N55,'Reference - Logistics Distance'!$C:$O,BF$4,FALSE))</f>
        <v/>
      </c>
      <c r="BG55" s="19" t="str">
        <f>IF($N55="","",VLOOKUP($N55,'Reference - Logistics Distance'!$C:$O,BG$4,FALSE))</f>
        <v/>
      </c>
      <c r="BH55" s="19" t="str">
        <f>IF($N55="","",VLOOKUP($N55,'Reference - Logistics Distance'!$C:$O,BH$4,FALSE))</f>
        <v/>
      </c>
      <c r="BI55" s="19" t="str">
        <f>IF($N55="","",VLOOKUP($N55,'Reference - Logistics Distance'!$C:$O,BI$4,FALSE))</f>
        <v/>
      </c>
      <c r="BJ55" s="19"/>
      <c r="BK55" s="19" t="str">
        <f>IF($N55="","",VLOOKUP($N55,'Reference - Logistics Distance'!$C:$O,BK$4,FALSE))</f>
        <v/>
      </c>
      <c r="BL55" s="19"/>
      <c r="BM55" s="19" t="str">
        <f>IF($N55="","",VLOOKUP($N55,'Reference - Logistics Distance'!$C:$O,BM$4,FALSE))</f>
        <v/>
      </c>
      <c r="BO55" s="19" t="str">
        <f t="shared" si="14"/>
        <v/>
      </c>
      <c r="BP55" s="19" t="str">
        <f t="shared" si="15"/>
        <v/>
      </c>
      <c r="BQ55" s="19" t="str">
        <f t="shared" si="16"/>
        <v/>
      </c>
      <c r="BR55" s="19" t="str">
        <f t="shared" si="17"/>
        <v/>
      </c>
      <c r="BS55" s="19" t="str">
        <f t="shared" si="18"/>
        <v/>
      </c>
      <c r="BT55" s="19" t="str">
        <f t="shared" si="19"/>
        <v/>
      </c>
      <c r="BU55" s="19" t="str">
        <f t="shared" si="20"/>
        <v/>
      </c>
      <c r="BV55" s="19" t="str">
        <f t="shared" si="21"/>
        <v/>
      </c>
      <c r="BW55" s="19"/>
      <c r="BX55" s="19" t="str">
        <f t="shared" si="22"/>
        <v/>
      </c>
      <c r="BY55" s="188"/>
      <c r="BZ55" s="19" t="str">
        <f t="shared" si="23"/>
        <v/>
      </c>
      <c r="CA55" s="19" t="str">
        <f t="shared" si="24"/>
        <v/>
      </c>
      <c r="CC55" s="201" t="str">
        <f t="shared" si="25"/>
        <v/>
      </c>
    </row>
    <row r="56" spans="4:81">
      <c r="D56" s="33"/>
      <c r="E56" s="146"/>
      <c r="F56" s="145"/>
      <c r="G56" s="150"/>
      <c r="L56" s="33"/>
      <c r="M56" s="146"/>
      <c r="N56" s="145"/>
      <c r="O56" s="150"/>
      <c r="R56" s="16" t="e">
        <f>INDEX('Dropdown menus'!$A$1:$D$6,MATCH($E56,'Dropdown menus'!$A$1:$A$6,0),$R$6)</f>
        <v>#N/A</v>
      </c>
      <c r="T56" s="19" t="str">
        <f>IF($F56="","",VLOOKUP($F56,'Reference Data - Transport fuel'!$C:$O,T$4,FALSE))</f>
        <v/>
      </c>
      <c r="U56" s="19" t="str">
        <f>IF($F56="","",VLOOKUP($F56,'Reference Data - Transport fuel'!$C:$O,U$4,FALSE))</f>
        <v/>
      </c>
      <c r="V56" s="19" t="str">
        <f>IF($F56="","",VLOOKUP($F56,'Reference Data - Transport fuel'!$C:$O,V$4,FALSE))</f>
        <v/>
      </c>
      <c r="W56" s="19" t="str">
        <f>IF($F56="","",VLOOKUP($F56,'Reference Data - Transport fuel'!$C:$O,W$4,FALSE))</f>
        <v/>
      </c>
      <c r="X56" s="19" t="str">
        <f>IF($F56="","",VLOOKUP($F56,'Reference Data - Transport fuel'!$C:$O,X$4,FALSE))</f>
        <v/>
      </c>
      <c r="Y56" s="19" t="str">
        <f>IF($F56="","",VLOOKUP($F56,'Reference Data - Transport fuel'!$C:$O,Y$4,FALSE))</f>
        <v/>
      </c>
      <c r="Z56" s="19" t="str">
        <f>IF($F56="","",VLOOKUP($F56,'Reference Data - Transport fuel'!$C:$O,Z$4,FALSE))</f>
        <v/>
      </c>
      <c r="AA56" s="19" t="str">
        <f>IF($F56="","",VLOOKUP($F56,'Reference Data - Transport fuel'!$C:$O,AA$4,FALSE))</f>
        <v/>
      </c>
      <c r="AB56" s="19" t="str">
        <f>IF($F56="","",VLOOKUP($F56,'Reference Data - Transport fuel'!$C:$O,AB$4,FALSE))</f>
        <v/>
      </c>
      <c r="AC56" s="19"/>
      <c r="AD56" s="19" t="str">
        <f>IF($F56="","",VLOOKUP($F56,'Reference Data - Transport fuel'!$C:$O,AD$4,FALSE))</f>
        <v/>
      </c>
      <c r="AE56" s="19"/>
      <c r="AF56" s="19" t="str">
        <f>IF($F56="","",VLOOKUP($F56,'Reference Data - Transport fuel'!$C:$O,AF$4,FALSE))</f>
        <v/>
      </c>
      <c r="AH56" s="19" t="str">
        <f t="shared" si="2"/>
        <v/>
      </c>
      <c r="AI56" s="19" t="str">
        <f t="shared" si="3"/>
        <v/>
      </c>
      <c r="AJ56" s="19" t="str">
        <f t="shared" si="4"/>
        <v/>
      </c>
      <c r="AK56" s="19" t="str">
        <f t="shared" si="5"/>
        <v/>
      </c>
      <c r="AL56" s="19" t="str">
        <f t="shared" si="6"/>
        <v/>
      </c>
      <c r="AM56" s="19" t="str">
        <f t="shared" si="7"/>
        <v/>
      </c>
      <c r="AN56" s="19" t="str">
        <f t="shared" si="8"/>
        <v/>
      </c>
      <c r="AO56" s="19" t="str">
        <f t="shared" si="9"/>
        <v/>
      </c>
      <c r="AP56" s="19"/>
      <c r="AQ56" s="19" t="str">
        <f t="shared" si="10"/>
        <v/>
      </c>
      <c r="AR56" s="188"/>
      <c r="AS56" s="19" t="str">
        <f t="shared" si="11"/>
        <v/>
      </c>
      <c r="AT56" s="19" t="str">
        <f t="shared" si="12"/>
        <v/>
      </c>
      <c r="AV56" s="201" t="str">
        <f t="shared" si="13"/>
        <v/>
      </c>
      <c r="AY56" s="16" t="e">
        <f>INDEX('Dropdown menus'!$A$1:$D$6,MATCH($M56,'Dropdown menus'!$A$1:$A$6,0),$AY$6)</f>
        <v>#N/A</v>
      </c>
      <c r="BA56" s="19" t="str">
        <f>IF($N56="","",VLOOKUP($N56,'Reference - Logistics Distance'!$C:$O,BA$4,FALSE))</f>
        <v/>
      </c>
      <c r="BB56" s="19" t="str">
        <f>IF($N56="","",VLOOKUP($N56,'Reference - Logistics Distance'!$C:$O,BB$4,FALSE))</f>
        <v/>
      </c>
      <c r="BC56" s="19" t="str">
        <f>IF($N56="","",VLOOKUP($N56,'Reference - Logistics Distance'!$C:$O,BC$4,FALSE))</f>
        <v/>
      </c>
      <c r="BD56" s="19" t="str">
        <f>IF($N56="","",VLOOKUP($N56,'Reference - Logistics Distance'!$C:$O,BD$4,FALSE))</f>
        <v/>
      </c>
      <c r="BE56" s="19" t="str">
        <f>IF($N56="","",VLOOKUP($N56,'Reference - Logistics Distance'!$C:$O,BE$4,FALSE))</f>
        <v/>
      </c>
      <c r="BF56" s="19" t="str">
        <f>IF($N56="","",VLOOKUP($N56,'Reference - Logistics Distance'!$C:$O,BF$4,FALSE))</f>
        <v/>
      </c>
      <c r="BG56" s="19" t="str">
        <f>IF($N56="","",VLOOKUP($N56,'Reference - Logistics Distance'!$C:$O,BG$4,FALSE))</f>
        <v/>
      </c>
      <c r="BH56" s="19" t="str">
        <f>IF($N56="","",VLOOKUP($N56,'Reference - Logistics Distance'!$C:$O,BH$4,FALSE))</f>
        <v/>
      </c>
      <c r="BI56" s="19" t="str">
        <f>IF($N56="","",VLOOKUP($N56,'Reference - Logistics Distance'!$C:$O,BI$4,FALSE))</f>
        <v/>
      </c>
      <c r="BJ56" s="19"/>
      <c r="BK56" s="19" t="str">
        <f>IF($N56="","",VLOOKUP($N56,'Reference - Logistics Distance'!$C:$O,BK$4,FALSE))</f>
        <v/>
      </c>
      <c r="BL56" s="19"/>
      <c r="BM56" s="19" t="str">
        <f>IF($N56="","",VLOOKUP($N56,'Reference - Logistics Distance'!$C:$O,BM$4,FALSE))</f>
        <v/>
      </c>
      <c r="BO56" s="19" t="str">
        <f t="shared" si="14"/>
        <v/>
      </c>
      <c r="BP56" s="19" t="str">
        <f t="shared" si="15"/>
        <v/>
      </c>
      <c r="BQ56" s="19" t="str">
        <f t="shared" si="16"/>
        <v/>
      </c>
      <c r="BR56" s="19" t="str">
        <f t="shared" si="17"/>
        <v/>
      </c>
      <c r="BS56" s="19" t="str">
        <f t="shared" si="18"/>
        <v/>
      </c>
      <c r="BT56" s="19" t="str">
        <f t="shared" si="19"/>
        <v/>
      </c>
      <c r="BU56" s="19" t="str">
        <f t="shared" si="20"/>
        <v/>
      </c>
      <c r="BV56" s="19" t="str">
        <f t="shared" si="21"/>
        <v/>
      </c>
      <c r="BW56" s="19"/>
      <c r="BX56" s="19" t="str">
        <f t="shared" si="22"/>
        <v/>
      </c>
      <c r="BY56" s="188"/>
      <c r="BZ56" s="19" t="str">
        <f t="shared" si="23"/>
        <v/>
      </c>
      <c r="CA56" s="19" t="str">
        <f t="shared" si="24"/>
        <v/>
      </c>
      <c r="CC56" s="201" t="str">
        <f t="shared" si="25"/>
        <v/>
      </c>
    </row>
    <row r="57" spans="4:81">
      <c r="D57" s="34"/>
      <c r="E57" s="146"/>
      <c r="F57" s="146"/>
      <c r="G57" s="151"/>
      <c r="L57" s="34"/>
      <c r="M57" s="146"/>
      <c r="N57" s="146"/>
      <c r="O57" s="151"/>
      <c r="R57" s="16" t="e">
        <f>INDEX('Dropdown menus'!$A$1:$D$6,MATCH($E57,'Dropdown menus'!$A$1:$A$6,0),$R$6)</f>
        <v>#N/A</v>
      </c>
      <c r="T57" s="19" t="str">
        <f>IF($F57="","",VLOOKUP($F57,'Reference Data - Transport fuel'!$C:$O,T$4,FALSE))</f>
        <v/>
      </c>
      <c r="U57" s="19" t="str">
        <f>IF($F57="","",VLOOKUP($F57,'Reference Data - Transport fuel'!$C:$O,U$4,FALSE))</f>
        <v/>
      </c>
      <c r="V57" s="19" t="str">
        <f>IF($F57="","",VLOOKUP($F57,'Reference Data - Transport fuel'!$C:$O,V$4,FALSE))</f>
        <v/>
      </c>
      <c r="W57" s="19" t="str">
        <f>IF($F57="","",VLOOKUP($F57,'Reference Data - Transport fuel'!$C:$O,W$4,FALSE))</f>
        <v/>
      </c>
      <c r="X57" s="19" t="str">
        <f>IF($F57="","",VLOOKUP($F57,'Reference Data - Transport fuel'!$C:$O,X$4,FALSE))</f>
        <v/>
      </c>
      <c r="Y57" s="19" t="str">
        <f>IF($F57="","",VLOOKUP($F57,'Reference Data - Transport fuel'!$C:$O,Y$4,FALSE))</f>
        <v/>
      </c>
      <c r="Z57" s="19" t="str">
        <f>IF($F57="","",VLOOKUP($F57,'Reference Data - Transport fuel'!$C:$O,Z$4,FALSE))</f>
        <v/>
      </c>
      <c r="AA57" s="19" t="str">
        <f>IF($F57="","",VLOOKUP($F57,'Reference Data - Transport fuel'!$C:$O,AA$4,FALSE))</f>
        <v/>
      </c>
      <c r="AB57" s="19" t="str">
        <f>IF($F57="","",VLOOKUP($F57,'Reference Data - Transport fuel'!$C:$O,AB$4,FALSE))</f>
        <v/>
      </c>
      <c r="AC57" s="19"/>
      <c r="AD57" s="19" t="str">
        <f>IF($F57="","",VLOOKUP($F57,'Reference Data - Transport fuel'!$C:$O,AD$4,FALSE))</f>
        <v/>
      </c>
      <c r="AE57" s="19"/>
      <c r="AF57" s="19" t="str">
        <f>IF($F57="","",VLOOKUP($F57,'Reference Data - Transport fuel'!$C:$O,AF$4,FALSE))</f>
        <v/>
      </c>
      <c r="AH57" s="19" t="str">
        <f t="shared" si="2"/>
        <v/>
      </c>
      <c r="AI57" s="19" t="str">
        <f t="shared" si="3"/>
        <v/>
      </c>
      <c r="AJ57" s="19" t="str">
        <f t="shared" si="4"/>
        <v/>
      </c>
      <c r="AK57" s="19" t="str">
        <f t="shared" si="5"/>
        <v/>
      </c>
      <c r="AL57" s="19" t="str">
        <f t="shared" si="6"/>
        <v/>
      </c>
      <c r="AM57" s="19" t="str">
        <f t="shared" si="7"/>
        <v/>
      </c>
      <c r="AN57" s="19" t="str">
        <f t="shared" si="8"/>
        <v/>
      </c>
      <c r="AO57" s="19" t="str">
        <f t="shared" si="9"/>
        <v/>
      </c>
      <c r="AP57" s="19"/>
      <c r="AQ57" s="19" t="str">
        <f t="shared" si="10"/>
        <v/>
      </c>
      <c r="AR57" s="188"/>
      <c r="AS57" s="19" t="str">
        <f t="shared" si="11"/>
        <v/>
      </c>
      <c r="AT57" s="19" t="str">
        <f t="shared" si="12"/>
        <v/>
      </c>
      <c r="AV57" s="201" t="str">
        <f t="shared" si="13"/>
        <v/>
      </c>
      <c r="AY57" s="16" t="e">
        <f>INDEX('Dropdown menus'!$A$1:$D$6,MATCH($M57,'Dropdown menus'!$A$1:$A$6,0),$AY$6)</f>
        <v>#N/A</v>
      </c>
      <c r="BA57" s="19" t="str">
        <f>IF($N57="","",VLOOKUP($N57,'Reference - Logistics Distance'!$C:$O,BA$4,FALSE))</f>
        <v/>
      </c>
      <c r="BB57" s="19" t="str">
        <f>IF($N57="","",VLOOKUP($N57,'Reference - Logistics Distance'!$C:$O,BB$4,FALSE))</f>
        <v/>
      </c>
      <c r="BC57" s="19" t="str">
        <f>IF($N57="","",VLOOKUP($N57,'Reference - Logistics Distance'!$C:$O,BC$4,FALSE))</f>
        <v/>
      </c>
      <c r="BD57" s="19" t="str">
        <f>IF($N57="","",VLOOKUP($N57,'Reference - Logistics Distance'!$C:$O,BD$4,FALSE))</f>
        <v/>
      </c>
      <c r="BE57" s="19" t="str">
        <f>IF($N57="","",VLOOKUP($N57,'Reference - Logistics Distance'!$C:$O,BE$4,FALSE))</f>
        <v/>
      </c>
      <c r="BF57" s="19" t="str">
        <f>IF($N57="","",VLOOKUP($N57,'Reference - Logistics Distance'!$C:$O,BF$4,FALSE))</f>
        <v/>
      </c>
      <c r="BG57" s="19" t="str">
        <f>IF($N57="","",VLOOKUP($N57,'Reference - Logistics Distance'!$C:$O,BG$4,FALSE))</f>
        <v/>
      </c>
      <c r="BH57" s="19" t="str">
        <f>IF($N57="","",VLOOKUP($N57,'Reference - Logistics Distance'!$C:$O,BH$4,FALSE))</f>
        <v/>
      </c>
      <c r="BI57" s="19" t="str">
        <f>IF($N57="","",VLOOKUP($N57,'Reference - Logistics Distance'!$C:$O,BI$4,FALSE))</f>
        <v/>
      </c>
      <c r="BJ57" s="19"/>
      <c r="BK57" s="19" t="str">
        <f>IF($N57="","",VLOOKUP($N57,'Reference - Logistics Distance'!$C:$O,BK$4,FALSE))</f>
        <v/>
      </c>
      <c r="BL57" s="19"/>
      <c r="BM57" s="19" t="str">
        <f>IF($N57="","",VLOOKUP($N57,'Reference - Logistics Distance'!$C:$O,BM$4,FALSE))</f>
        <v/>
      </c>
      <c r="BO57" s="19" t="str">
        <f t="shared" si="14"/>
        <v/>
      </c>
      <c r="BP57" s="19" t="str">
        <f t="shared" si="15"/>
        <v/>
      </c>
      <c r="BQ57" s="19" t="str">
        <f t="shared" si="16"/>
        <v/>
      </c>
      <c r="BR57" s="19" t="str">
        <f t="shared" si="17"/>
        <v/>
      </c>
      <c r="BS57" s="19" t="str">
        <f t="shared" si="18"/>
        <v/>
      </c>
      <c r="BT57" s="19" t="str">
        <f t="shared" si="19"/>
        <v/>
      </c>
      <c r="BU57" s="19" t="str">
        <f t="shared" si="20"/>
        <v/>
      </c>
      <c r="BV57" s="19" t="str">
        <f t="shared" si="21"/>
        <v/>
      </c>
      <c r="BW57" s="19"/>
      <c r="BX57" s="19" t="str">
        <f t="shared" si="22"/>
        <v/>
      </c>
      <c r="BY57" s="188"/>
      <c r="BZ57" s="19" t="str">
        <f t="shared" si="23"/>
        <v/>
      </c>
      <c r="CA57" s="19" t="str">
        <f t="shared" si="24"/>
        <v/>
      </c>
      <c r="CC57" s="201" t="str">
        <f t="shared" si="25"/>
        <v/>
      </c>
    </row>
    <row r="58" spans="4:81">
      <c r="D58" s="34"/>
      <c r="E58" s="146"/>
      <c r="F58" s="146"/>
      <c r="G58" s="151"/>
      <c r="L58" s="34"/>
      <c r="M58" s="146"/>
      <c r="N58" s="146"/>
      <c r="O58" s="151"/>
      <c r="R58" s="16" t="e">
        <f>INDEX('Dropdown menus'!$A$1:$D$6,MATCH($E58,'Dropdown menus'!$A$1:$A$6,0),$R$6)</f>
        <v>#N/A</v>
      </c>
      <c r="T58" s="19" t="str">
        <f>IF($F58="","",VLOOKUP($F58,'Reference Data - Transport fuel'!$C:$O,T$4,FALSE))</f>
        <v/>
      </c>
      <c r="U58" s="19" t="str">
        <f>IF($F58="","",VLOOKUP($F58,'Reference Data - Transport fuel'!$C:$O,U$4,FALSE))</f>
        <v/>
      </c>
      <c r="V58" s="19" t="str">
        <f>IF($F58="","",VLOOKUP($F58,'Reference Data - Transport fuel'!$C:$O,V$4,FALSE))</f>
        <v/>
      </c>
      <c r="W58" s="19" t="str">
        <f>IF($F58="","",VLOOKUP($F58,'Reference Data - Transport fuel'!$C:$O,W$4,FALSE))</f>
        <v/>
      </c>
      <c r="X58" s="19" t="str">
        <f>IF($F58="","",VLOOKUP($F58,'Reference Data - Transport fuel'!$C:$O,X$4,FALSE))</f>
        <v/>
      </c>
      <c r="Y58" s="19" t="str">
        <f>IF($F58="","",VLOOKUP($F58,'Reference Data - Transport fuel'!$C:$O,Y$4,FALSE))</f>
        <v/>
      </c>
      <c r="Z58" s="19" t="str">
        <f>IF($F58="","",VLOOKUP($F58,'Reference Data - Transport fuel'!$C:$O,Z$4,FALSE))</f>
        <v/>
      </c>
      <c r="AA58" s="19" t="str">
        <f>IF($F58="","",VLOOKUP($F58,'Reference Data - Transport fuel'!$C:$O,AA$4,FALSE))</f>
        <v/>
      </c>
      <c r="AB58" s="19" t="str">
        <f>IF($F58="","",VLOOKUP($F58,'Reference Data - Transport fuel'!$C:$O,AB$4,FALSE))</f>
        <v/>
      </c>
      <c r="AC58" s="19"/>
      <c r="AD58" s="19" t="str">
        <f>IF($F58="","",VLOOKUP($F58,'Reference Data - Transport fuel'!$C:$O,AD$4,FALSE))</f>
        <v/>
      </c>
      <c r="AE58" s="19"/>
      <c r="AF58" s="19" t="str">
        <f>IF($F58="","",VLOOKUP($F58,'Reference Data - Transport fuel'!$C:$O,AF$4,FALSE))</f>
        <v/>
      </c>
      <c r="AH58" s="19" t="str">
        <f t="shared" si="2"/>
        <v/>
      </c>
      <c r="AI58" s="19" t="str">
        <f t="shared" si="3"/>
        <v/>
      </c>
      <c r="AJ58" s="19" t="str">
        <f t="shared" si="4"/>
        <v/>
      </c>
      <c r="AK58" s="19" t="str">
        <f t="shared" si="5"/>
        <v/>
      </c>
      <c r="AL58" s="19" t="str">
        <f t="shared" si="6"/>
        <v/>
      </c>
      <c r="AM58" s="19" t="str">
        <f t="shared" si="7"/>
        <v/>
      </c>
      <c r="AN58" s="19" t="str">
        <f t="shared" si="8"/>
        <v/>
      </c>
      <c r="AO58" s="19" t="str">
        <f t="shared" si="9"/>
        <v/>
      </c>
      <c r="AP58" s="19"/>
      <c r="AQ58" s="19" t="str">
        <f t="shared" si="10"/>
        <v/>
      </c>
      <c r="AR58" s="188"/>
      <c r="AS58" s="19" t="str">
        <f t="shared" si="11"/>
        <v/>
      </c>
      <c r="AT58" s="19" t="str">
        <f t="shared" si="12"/>
        <v/>
      </c>
      <c r="AV58" s="201" t="str">
        <f t="shared" si="13"/>
        <v/>
      </c>
      <c r="AY58" s="16" t="e">
        <f>INDEX('Dropdown menus'!$A$1:$D$6,MATCH($M58,'Dropdown menus'!$A$1:$A$6,0),$AY$6)</f>
        <v>#N/A</v>
      </c>
      <c r="BA58" s="19" t="str">
        <f>IF($N58="","",VLOOKUP($N58,'Reference - Logistics Distance'!$C:$O,BA$4,FALSE))</f>
        <v/>
      </c>
      <c r="BB58" s="19" t="str">
        <f>IF($N58="","",VLOOKUP($N58,'Reference - Logistics Distance'!$C:$O,BB$4,FALSE))</f>
        <v/>
      </c>
      <c r="BC58" s="19" t="str">
        <f>IF($N58="","",VLOOKUP($N58,'Reference - Logistics Distance'!$C:$O,BC$4,FALSE))</f>
        <v/>
      </c>
      <c r="BD58" s="19" t="str">
        <f>IF($N58="","",VLOOKUP($N58,'Reference - Logistics Distance'!$C:$O,BD$4,FALSE))</f>
        <v/>
      </c>
      <c r="BE58" s="19" t="str">
        <f>IF($N58="","",VLOOKUP($N58,'Reference - Logistics Distance'!$C:$O,BE$4,FALSE))</f>
        <v/>
      </c>
      <c r="BF58" s="19" t="str">
        <f>IF($N58="","",VLOOKUP($N58,'Reference - Logistics Distance'!$C:$O,BF$4,FALSE))</f>
        <v/>
      </c>
      <c r="BG58" s="19" t="str">
        <f>IF($N58="","",VLOOKUP($N58,'Reference - Logistics Distance'!$C:$O,BG$4,FALSE))</f>
        <v/>
      </c>
      <c r="BH58" s="19" t="str">
        <f>IF($N58="","",VLOOKUP($N58,'Reference - Logistics Distance'!$C:$O,BH$4,FALSE))</f>
        <v/>
      </c>
      <c r="BI58" s="19" t="str">
        <f>IF($N58="","",VLOOKUP($N58,'Reference - Logistics Distance'!$C:$O,BI$4,FALSE))</f>
        <v/>
      </c>
      <c r="BJ58" s="19"/>
      <c r="BK58" s="19" t="str">
        <f>IF($N58="","",VLOOKUP($N58,'Reference - Logistics Distance'!$C:$O,BK$4,FALSE))</f>
        <v/>
      </c>
      <c r="BL58" s="19"/>
      <c r="BM58" s="19" t="str">
        <f>IF($N58="","",VLOOKUP($N58,'Reference - Logistics Distance'!$C:$O,BM$4,FALSE))</f>
        <v/>
      </c>
      <c r="BO58" s="19" t="str">
        <f t="shared" si="14"/>
        <v/>
      </c>
      <c r="BP58" s="19" t="str">
        <f t="shared" si="15"/>
        <v/>
      </c>
      <c r="BQ58" s="19" t="str">
        <f t="shared" si="16"/>
        <v/>
      </c>
      <c r="BR58" s="19" t="str">
        <f t="shared" si="17"/>
        <v/>
      </c>
      <c r="BS58" s="19" t="str">
        <f t="shared" si="18"/>
        <v/>
      </c>
      <c r="BT58" s="19" t="str">
        <f t="shared" si="19"/>
        <v/>
      </c>
      <c r="BU58" s="19" t="str">
        <f t="shared" si="20"/>
        <v/>
      </c>
      <c r="BV58" s="19" t="str">
        <f t="shared" si="21"/>
        <v/>
      </c>
      <c r="BW58" s="19"/>
      <c r="BX58" s="19" t="str">
        <f t="shared" si="22"/>
        <v/>
      </c>
      <c r="BY58" s="188"/>
      <c r="BZ58" s="19" t="str">
        <f t="shared" si="23"/>
        <v/>
      </c>
      <c r="CA58" s="19" t="str">
        <f t="shared" si="24"/>
        <v/>
      </c>
      <c r="CC58" s="201" t="str">
        <f t="shared" si="25"/>
        <v/>
      </c>
    </row>
    <row r="59" spans="4:81">
      <c r="D59" s="34"/>
      <c r="E59" s="146"/>
      <c r="F59" s="146"/>
      <c r="G59" s="151"/>
      <c r="L59" s="34"/>
      <c r="M59" s="146"/>
      <c r="N59" s="146"/>
      <c r="O59" s="151"/>
      <c r="R59" s="16" t="e">
        <f>INDEX('Dropdown menus'!$A$1:$D$6,MATCH($E59,'Dropdown menus'!$A$1:$A$6,0),$R$6)</f>
        <v>#N/A</v>
      </c>
      <c r="T59" s="19" t="str">
        <f>IF($F59="","",VLOOKUP($F59,'Reference Data - Transport fuel'!$C:$O,T$4,FALSE))</f>
        <v/>
      </c>
      <c r="U59" s="19" t="str">
        <f>IF($F59="","",VLOOKUP($F59,'Reference Data - Transport fuel'!$C:$O,U$4,FALSE))</f>
        <v/>
      </c>
      <c r="V59" s="19" t="str">
        <f>IF($F59="","",VLOOKUP($F59,'Reference Data - Transport fuel'!$C:$O,V$4,FALSE))</f>
        <v/>
      </c>
      <c r="W59" s="19" t="str">
        <f>IF($F59="","",VLOOKUP($F59,'Reference Data - Transport fuel'!$C:$O,W$4,FALSE))</f>
        <v/>
      </c>
      <c r="X59" s="19" t="str">
        <f>IF($F59="","",VLOOKUP($F59,'Reference Data - Transport fuel'!$C:$O,X$4,FALSE))</f>
        <v/>
      </c>
      <c r="Y59" s="19" t="str">
        <f>IF($F59="","",VLOOKUP($F59,'Reference Data - Transport fuel'!$C:$O,Y$4,FALSE))</f>
        <v/>
      </c>
      <c r="Z59" s="19" t="str">
        <f>IF($F59="","",VLOOKUP($F59,'Reference Data - Transport fuel'!$C:$O,Z$4,FALSE))</f>
        <v/>
      </c>
      <c r="AA59" s="19" t="str">
        <f>IF($F59="","",VLOOKUP($F59,'Reference Data - Transport fuel'!$C:$O,AA$4,FALSE))</f>
        <v/>
      </c>
      <c r="AB59" s="19" t="str">
        <f>IF($F59="","",VLOOKUP($F59,'Reference Data - Transport fuel'!$C:$O,AB$4,FALSE))</f>
        <v/>
      </c>
      <c r="AC59" s="19"/>
      <c r="AD59" s="19" t="str">
        <f>IF($F59="","",VLOOKUP($F59,'Reference Data - Transport fuel'!$C:$O,AD$4,FALSE))</f>
        <v/>
      </c>
      <c r="AE59" s="19"/>
      <c r="AF59" s="19" t="str">
        <f>IF($F59="","",VLOOKUP($F59,'Reference Data - Transport fuel'!$C:$O,AF$4,FALSE))</f>
        <v/>
      </c>
      <c r="AH59" s="19" t="str">
        <f t="shared" si="2"/>
        <v/>
      </c>
      <c r="AI59" s="19" t="str">
        <f t="shared" si="3"/>
        <v/>
      </c>
      <c r="AJ59" s="19" t="str">
        <f t="shared" si="4"/>
        <v/>
      </c>
      <c r="AK59" s="19" t="str">
        <f t="shared" si="5"/>
        <v/>
      </c>
      <c r="AL59" s="19" t="str">
        <f t="shared" si="6"/>
        <v/>
      </c>
      <c r="AM59" s="19" t="str">
        <f t="shared" si="7"/>
        <v/>
      </c>
      <c r="AN59" s="19" t="str">
        <f t="shared" si="8"/>
        <v/>
      </c>
      <c r="AO59" s="19" t="str">
        <f t="shared" si="9"/>
        <v/>
      </c>
      <c r="AP59" s="19"/>
      <c r="AQ59" s="19" t="str">
        <f t="shared" si="10"/>
        <v/>
      </c>
      <c r="AR59" s="188"/>
      <c r="AS59" s="19" t="str">
        <f t="shared" si="11"/>
        <v/>
      </c>
      <c r="AT59" s="19" t="str">
        <f t="shared" si="12"/>
        <v/>
      </c>
      <c r="AV59" s="201" t="str">
        <f t="shared" si="13"/>
        <v/>
      </c>
      <c r="AY59" s="16" t="e">
        <f>INDEX('Dropdown menus'!$A$1:$D$6,MATCH($M59,'Dropdown menus'!$A$1:$A$6,0),$AY$6)</f>
        <v>#N/A</v>
      </c>
      <c r="BA59" s="19" t="str">
        <f>IF($N59="","",VLOOKUP($N59,'Reference - Logistics Distance'!$C:$O,BA$4,FALSE))</f>
        <v/>
      </c>
      <c r="BB59" s="19" t="str">
        <f>IF($N59="","",VLOOKUP($N59,'Reference - Logistics Distance'!$C:$O,BB$4,FALSE))</f>
        <v/>
      </c>
      <c r="BC59" s="19" t="str">
        <f>IF($N59="","",VLOOKUP($N59,'Reference - Logistics Distance'!$C:$O,BC$4,FALSE))</f>
        <v/>
      </c>
      <c r="BD59" s="19" t="str">
        <f>IF($N59="","",VLOOKUP($N59,'Reference - Logistics Distance'!$C:$O,BD$4,FALSE))</f>
        <v/>
      </c>
      <c r="BE59" s="19" t="str">
        <f>IF($N59="","",VLOOKUP($N59,'Reference - Logistics Distance'!$C:$O,BE$4,FALSE))</f>
        <v/>
      </c>
      <c r="BF59" s="19" t="str">
        <f>IF($N59="","",VLOOKUP($N59,'Reference - Logistics Distance'!$C:$O,BF$4,FALSE))</f>
        <v/>
      </c>
      <c r="BG59" s="19" t="str">
        <f>IF($N59="","",VLOOKUP($N59,'Reference - Logistics Distance'!$C:$O,BG$4,FALSE))</f>
        <v/>
      </c>
      <c r="BH59" s="19" t="str">
        <f>IF($N59="","",VLOOKUP($N59,'Reference - Logistics Distance'!$C:$O,BH$4,FALSE))</f>
        <v/>
      </c>
      <c r="BI59" s="19" t="str">
        <f>IF($N59="","",VLOOKUP($N59,'Reference - Logistics Distance'!$C:$O,BI$4,FALSE))</f>
        <v/>
      </c>
      <c r="BJ59" s="19"/>
      <c r="BK59" s="19" t="str">
        <f>IF($N59="","",VLOOKUP($N59,'Reference - Logistics Distance'!$C:$O,BK$4,FALSE))</f>
        <v/>
      </c>
      <c r="BL59" s="19"/>
      <c r="BM59" s="19" t="str">
        <f>IF($N59="","",VLOOKUP($N59,'Reference - Logistics Distance'!$C:$O,BM$4,FALSE))</f>
        <v/>
      </c>
      <c r="BO59" s="19" t="str">
        <f t="shared" si="14"/>
        <v/>
      </c>
      <c r="BP59" s="19" t="str">
        <f t="shared" si="15"/>
        <v/>
      </c>
      <c r="BQ59" s="19" t="str">
        <f t="shared" si="16"/>
        <v/>
      </c>
      <c r="BR59" s="19" t="str">
        <f t="shared" si="17"/>
        <v/>
      </c>
      <c r="BS59" s="19" t="str">
        <f t="shared" si="18"/>
        <v/>
      </c>
      <c r="BT59" s="19" t="str">
        <f t="shared" si="19"/>
        <v/>
      </c>
      <c r="BU59" s="19" t="str">
        <f t="shared" si="20"/>
        <v/>
      </c>
      <c r="BV59" s="19" t="str">
        <f t="shared" si="21"/>
        <v/>
      </c>
      <c r="BW59" s="19"/>
      <c r="BX59" s="19" t="str">
        <f t="shared" si="22"/>
        <v/>
      </c>
      <c r="BY59" s="188"/>
      <c r="BZ59" s="19" t="str">
        <f t="shared" si="23"/>
        <v/>
      </c>
      <c r="CA59" s="19" t="str">
        <f t="shared" si="24"/>
        <v/>
      </c>
      <c r="CC59" s="201" t="str">
        <f t="shared" si="25"/>
        <v/>
      </c>
    </row>
    <row r="60" spans="4:81">
      <c r="D60" s="34"/>
      <c r="E60" s="146"/>
      <c r="F60" s="146"/>
      <c r="G60" s="151"/>
      <c r="L60" s="34"/>
      <c r="M60" s="146"/>
      <c r="N60" s="146"/>
      <c r="O60" s="151"/>
      <c r="R60" s="16" t="e">
        <f>INDEX('Dropdown menus'!$A$1:$D$6,MATCH($E60,'Dropdown menus'!$A$1:$A$6,0),$R$6)</f>
        <v>#N/A</v>
      </c>
      <c r="T60" s="19" t="str">
        <f>IF($F60="","",VLOOKUP($F60,'Reference Data - Transport fuel'!$C:$O,T$4,FALSE))</f>
        <v/>
      </c>
      <c r="U60" s="19" t="str">
        <f>IF($F60="","",VLOOKUP($F60,'Reference Data - Transport fuel'!$C:$O,U$4,FALSE))</f>
        <v/>
      </c>
      <c r="V60" s="19" t="str">
        <f>IF($F60="","",VLOOKUP($F60,'Reference Data - Transport fuel'!$C:$O,V$4,FALSE))</f>
        <v/>
      </c>
      <c r="W60" s="19" t="str">
        <f>IF($F60="","",VLOOKUP($F60,'Reference Data - Transport fuel'!$C:$O,W$4,FALSE))</f>
        <v/>
      </c>
      <c r="X60" s="19" t="str">
        <f>IF($F60="","",VLOOKUP($F60,'Reference Data - Transport fuel'!$C:$O,X$4,FALSE))</f>
        <v/>
      </c>
      <c r="Y60" s="19" t="str">
        <f>IF($F60="","",VLOOKUP($F60,'Reference Data - Transport fuel'!$C:$O,Y$4,FALSE))</f>
        <v/>
      </c>
      <c r="Z60" s="19" t="str">
        <f>IF($F60="","",VLOOKUP($F60,'Reference Data - Transport fuel'!$C:$O,Z$4,FALSE))</f>
        <v/>
      </c>
      <c r="AA60" s="19" t="str">
        <f>IF($F60="","",VLOOKUP($F60,'Reference Data - Transport fuel'!$C:$O,AA$4,FALSE))</f>
        <v/>
      </c>
      <c r="AB60" s="19" t="str">
        <f>IF($F60="","",VLOOKUP($F60,'Reference Data - Transport fuel'!$C:$O,AB$4,FALSE))</f>
        <v/>
      </c>
      <c r="AC60" s="19"/>
      <c r="AD60" s="19" t="str">
        <f>IF($F60="","",VLOOKUP($F60,'Reference Data - Transport fuel'!$C:$O,AD$4,FALSE))</f>
        <v/>
      </c>
      <c r="AE60" s="19"/>
      <c r="AF60" s="19" t="str">
        <f>IF($F60="","",VLOOKUP($F60,'Reference Data - Transport fuel'!$C:$O,AF$4,FALSE))</f>
        <v/>
      </c>
      <c r="AH60" s="19" t="str">
        <f t="shared" si="2"/>
        <v/>
      </c>
      <c r="AI60" s="19" t="str">
        <f t="shared" si="3"/>
        <v/>
      </c>
      <c r="AJ60" s="19" t="str">
        <f t="shared" si="4"/>
        <v/>
      </c>
      <c r="AK60" s="19" t="str">
        <f t="shared" si="5"/>
        <v/>
      </c>
      <c r="AL60" s="19" t="str">
        <f t="shared" si="6"/>
        <v/>
      </c>
      <c r="AM60" s="19" t="str">
        <f t="shared" si="7"/>
        <v/>
      </c>
      <c r="AN60" s="19" t="str">
        <f t="shared" si="8"/>
        <v/>
      </c>
      <c r="AO60" s="19" t="str">
        <f t="shared" si="9"/>
        <v/>
      </c>
      <c r="AP60" s="19"/>
      <c r="AQ60" s="19" t="str">
        <f t="shared" si="10"/>
        <v/>
      </c>
      <c r="AR60" s="188"/>
      <c r="AS60" s="19" t="str">
        <f t="shared" si="11"/>
        <v/>
      </c>
      <c r="AT60" s="19" t="str">
        <f t="shared" si="12"/>
        <v/>
      </c>
      <c r="AV60" s="201" t="str">
        <f t="shared" si="13"/>
        <v/>
      </c>
      <c r="AY60" s="16" t="e">
        <f>INDEX('Dropdown menus'!$A$1:$D$6,MATCH($M60,'Dropdown menus'!$A$1:$A$6,0),$AY$6)</f>
        <v>#N/A</v>
      </c>
      <c r="BA60" s="19" t="str">
        <f>IF($N60="","",VLOOKUP($N60,'Reference - Logistics Distance'!$C:$O,BA$4,FALSE))</f>
        <v/>
      </c>
      <c r="BB60" s="19" t="str">
        <f>IF($N60="","",VLOOKUP($N60,'Reference - Logistics Distance'!$C:$O,BB$4,FALSE))</f>
        <v/>
      </c>
      <c r="BC60" s="19" t="str">
        <f>IF($N60="","",VLOOKUP($N60,'Reference - Logistics Distance'!$C:$O,BC$4,FALSE))</f>
        <v/>
      </c>
      <c r="BD60" s="19" t="str">
        <f>IF($N60="","",VLOOKUP($N60,'Reference - Logistics Distance'!$C:$O,BD$4,FALSE))</f>
        <v/>
      </c>
      <c r="BE60" s="19" t="str">
        <f>IF($N60="","",VLOOKUP($N60,'Reference - Logistics Distance'!$C:$O,BE$4,FALSE))</f>
        <v/>
      </c>
      <c r="BF60" s="19" t="str">
        <f>IF($N60="","",VLOOKUP($N60,'Reference - Logistics Distance'!$C:$O,BF$4,FALSE))</f>
        <v/>
      </c>
      <c r="BG60" s="19" t="str">
        <f>IF($N60="","",VLOOKUP($N60,'Reference - Logistics Distance'!$C:$O,BG$4,FALSE))</f>
        <v/>
      </c>
      <c r="BH60" s="19" t="str">
        <f>IF($N60="","",VLOOKUP($N60,'Reference - Logistics Distance'!$C:$O,BH$4,FALSE))</f>
        <v/>
      </c>
      <c r="BI60" s="19" t="str">
        <f>IF($N60="","",VLOOKUP($N60,'Reference - Logistics Distance'!$C:$O,BI$4,FALSE))</f>
        <v/>
      </c>
      <c r="BJ60" s="19"/>
      <c r="BK60" s="19" t="str">
        <f>IF($N60="","",VLOOKUP($N60,'Reference - Logistics Distance'!$C:$O,BK$4,FALSE))</f>
        <v/>
      </c>
      <c r="BL60" s="19"/>
      <c r="BM60" s="19" t="str">
        <f>IF($N60="","",VLOOKUP($N60,'Reference - Logistics Distance'!$C:$O,BM$4,FALSE))</f>
        <v/>
      </c>
      <c r="BO60" s="19" t="str">
        <f t="shared" si="14"/>
        <v/>
      </c>
      <c r="BP60" s="19" t="str">
        <f t="shared" si="15"/>
        <v/>
      </c>
      <c r="BQ60" s="19" t="str">
        <f t="shared" si="16"/>
        <v/>
      </c>
      <c r="BR60" s="19" t="str">
        <f t="shared" si="17"/>
        <v/>
      </c>
      <c r="BS60" s="19" t="str">
        <f t="shared" si="18"/>
        <v/>
      </c>
      <c r="BT60" s="19" t="str">
        <f t="shared" si="19"/>
        <v/>
      </c>
      <c r="BU60" s="19" t="str">
        <f t="shared" si="20"/>
        <v/>
      </c>
      <c r="BV60" s="19" t="str">
        <f t="shared" si="21"/>
        <v/>
      </c>
      <c r="BW60" s="19"/>
      <c r="BX60" s="19" t="str">
        <f t="shared" si="22"/>
        <v/>
      </c>
      <c r="BY60" s="188"/>
      <c r="BZ60" s="19" t="str">
        <f t="shared" si="23"/>
        <v/>
      </c>
      <c r="CA60" s="19" t="str">
        <f t="shared" si="24"/>
        <v/>
      </c>
      <c r="CC60" s="201" t="str">
        <f t="shared" si="25"/>
        <v/>
      </c>
    </row>
    <row r="61" spans="4:81">
      <c r="D61" s="34"/>
      <c r="E61" s="146"/>
      <c r="F61" s="146"/>
      <c r="G61" s="151"/>
      <c r="L61" s="34"/>
      <c r="M61" s="146"/>
      <c r="N61" s="146"/>
      <c r="O61" s="151"/>
      <c r="R61" s="16" t="e">
        <f>INDEX('Dropdown menus'!$A$1:$D$6,MATCH($E61,'Dropdown menus'!$A$1:$A$6,0),$R$6)</f>
        <v>#N/A</v>
      </c>
      <c r="T61" s="19" t="str">
        <f>IF($F61="","",VLOOKUP($F61,'Reference Data - Transport fuel'!$C:$O,T$4,FALSE))</f>
        <v/>
      </c>
      <c r="U61" s="19" t="str">
        <f>IF($F61="","",VLOOKUP($F61,'Reference Data - Transport fuel'!$C:$O,U$4,FALSE))</f>
        <v/>
      </c>
      <c r="V61" s="19" t="str">
        <f>IF($F61="","",VLOOKUP($F61,'Reference Data - Transport fuel'!$C:$O,V$4,FALSE))</f>
        <v/>
      </c>
      <c r="W61" s="19" t="str">
        <f>IF($F61="","",VLOOKUP($F61,'Reference Data - Transport fuel'!$C:$O,W$4,FALSE))</f>
        <v/>
      </c>
      <c r="X61" s="19" t="str">
        <f>IF($F61="","",VLOOKUP($F61,'Reference Data - Transport fuel'!$C:$O,X$4,FALSE))</f>
        <v/>
      </c>
      <c r="Y61" s="19" t="str">
        <f>IF($F61="","",VLOOKUP($F61,'Reference Data - Transport fuel'!$C:$O,Y$4,FALSE))</f>
        <v/>
      </c>
      <c r="Z61" s="19" t="str">
        <f>IF($F61="","",VLOOKUP($F61,'Reference Data - Transport fuel'!$C:$O,Z$4,FALSE))</f>
        <v/>
      </c>
      <c r="AA61" s="19" t="str">
        <f>IF($F61="","",VLOOKUP($F61,'Reference Data - Transport fuel'!$C:$O,AA$4,FALSE))</f>
        <v/>
      </c>
      <c r="AB61" s="19" t="str">
        <f>IF($F61="","",VLOOKUP($F61,'Reference Data - Transport fuel'!$C:$O,AB$4,FALSE))</f>
        <v/>
      </c>
      <c r="AC61" s="19"/>
      <c r="AD61" s="19" t="str">
        <f>IF($F61="","",VLOOKUP($F61,'Reference Data - Transport fuel'!$C:$O,AD$4,FALSE))</f>
        <v/>
      </c>
      <c r="AE61" s="19"/>
      <c r="AF61" s="19" t="str">
        <f>IF($F61="","",VLOOKUP($F61,'Reference Data - Transport fuel'!$C:$O,AF$4,FALSE))</f>
        <v/>
      </c>
      <c r="AH61" s="19" t="str">
        <f t="shared" si="2"/>
        <v/>
      </c>
      <c r="AI61" s="19" t="str">
        <f t="shared" si="3"/>
        <v/>
      </c>
      <c r="AJ61" s="19" t="str">
        <f t="shared" si="4"/>
        <v/>
      </c>
      <c r="AK61" s="19" t="str">
        <f t="shared" si="5"/>
        <v/>
      </c>
      <c r="AL61" s="19" t="str">
        <f t="shared" si="6"/>
        <v/>
      </c>
      <c r="AM61" s="19" t="str">
        <f t="shared" si="7"/>
        <v/>
      </c>
      <c r="AN61" s="19" t="str">
        <f t="shared" si="8"/>
        <v/>
      </c>
      <c r="AO61" s="19" t="str">
        <f t="shared" si="9"/>
        <v/>
      </c>
      <c r="AP61" s="19"/>
      <c r="AQ61" s="19" t="str">
        <f t="shared" si="10"/>
        <v/>
      </c>
      <c r="AR61" s="188"/>
      <c r="AS61" s="19" t="str">
        <f t="shared" si="11"/>
        <v/>
      </c>
      <c r="AT61" s="19" t="str">
        <f t="shared" si="12"/>
        <v/>
      </c>
      <c r="AV61" s="201" t="str">
        <f t="shared" si="13"/>
        <v/>
      </c>
      <c r="AY61" s="16" t="e">
        <f>INDEX('Dropdown menus'!$A$1:$D$6,MATCH($M61,'Dropdown menus'!$A$1:$A$6,0),$AY$6)</f>
        <v>#N/A</v>
      </c>
      <c r="BA61" s="19" t="str">
        <f>IF($N61="","",VLOOKUP($N61,'Reference - Logistics Distance'!$C:$O,BA$4,FALSE))</f>
        <v/>
      </c>
      <c r="BB61" s="19" t="str">
        <f>IF($N61="","",VLOOKUP($N61,'Reference - Logistics Distance'!$C:$O,BB$4,FALSE))</f>
        <v/>
      </c>
      <c r="BC61" s="19" t="str">
        <f>IF($N61="","",VLOOKUP($N61,'Reference - Logistics Distance'!$C:$O,BC$4,FALSE))</f>
        <v/>
      </c>
      <c r="BD61" s="19" t="str">
        <f>IF($N61="","",VLOOKUP($N61,'Reference - Logistics Distance'!$C:$O,BD$4,FALSE))</f>
        <v/>
      </c>
      <c r="BE61" s="19" t="str">
        <f>IF($N61="","",VLOOKUP($N61,'Reference - Logistics Distance'!$C:$O,BE$4,FALSE))</f>
        <v/>
      </c>
      <c r="BF61" s="19" t="str">
        <f>IF($N61="","",VLOOKUP($N61,'Reference - Logistics Distance'!$C:$O,BF$4,FALSE))</f>
        <v/>
      </c>
      <c r="BG61" s="19" t="str">
        <f>IF($N61="","",VLOOKUP($N61,'Reference - Logistics Distance'!$C:$O,BG$4,FALSE))</f>
        <v/>
      </c>
      <c r="BH61" s="19" t="str">
        <f>IF($N61="","",VLOOKUP($N61,'Reference - Logistics Distance'!$C:$O,BH$4,FALSE))</f>
        <v/>
      </c>
      <c r="BI61" s="19" t="str">
        <f>IF($N61="","",VLOOKUP($N61,'Reference - Logistics Distance'!$C:$O,BI$4,FALSE))</f>
        <v/>
      </c>
      <c r="BJ61" s="19"/>
      <c r="BK61" s="19" t="str">
        <f>IF($N61="","",VLOOKUP($N61,'Reference - Logistics Distance'!$C:$O,BK$4,FALSE))</f>
        <v/>
      </c>
      <c r="BL61" s="19"/>
      <c r="BM61" s="19" t="str">
        <f>IF($N61="","",VLOOKUP($N61,'Reference - Logistics Distance'!$C:$O,BM$4,FALSE))</f>
        <v/>
      </c>
      <c r="BO61" s="19" t="str">
        <f t="shared" si="14"/>
        <v/>
      </c>
      <c r="BP61" s="19" t="str">
        <f t="shared" si="15"/>
        <v/>
      </c>
      <c r="BQ61" s="19" t="str">
        <f t="shared" si="16"/>
        <v/>
      </c>
      <c r="BR61" s="19" t="str">
        <f t="shared" si="17"/>
        <v/>
      </c>
      <c r="BS61" s="19" t="str">
        <f t="shared" si="18"/>
        <v/>
      </c>
      <c r="BT61" s="19" t="str">
        <f t="shared" si="19"/>
        <v/>
      </c>
      <c r="BU61" s="19" t="str">
        <f t="shared" si="20"/>
        <v/>
      </c>
      <c r="BV61" s="19" t="str">
        <f t="shared" si="21"/>
        <v/>
      </c>
      <c r="BW61" s="19"/>
      <c r="BX61" s="19" t="str">
        <f t="shared" si="22"/>
        <v/>
      </c>
      <c r="BY61" s="188"/>
      <c r="BZ61" s="19" t="str">
        <f t="shared" si="23"/>
        <v/>
      </c>
      <c r="CA61" s="19" t="str">
        <f t="shared" si="24"/>
        <v/>
      </c>
      <c r="CC61" s="201" t="str">
        <f t="shared" si="25"/>
        <v/>
      </c>
    </row>
    <row r="62" spans="4:81">
      <c r="D62" s="34"/>
      <c r="E62" s="146"/>
      <c r="F62" s="146"/>
      <c r="G62" s="151"/>
      <c r="L62" s="34"/>
      <c r="M62" s="146"/>
      <c r="N62" s="146"/>
      <c r="O62" s="151"/>
      <c r="R62" s="16" t="e">
        <f>INDEX('Dropdown menus'!$A$1:$D$6,MATCH($E62,'Dropdown menus'!$A$1:$A$6,0),$R$6)</f>
        <v>#N/A</v>
      </c>
      <c r="T62" s="19" t="str">
        <f>IF($F62="","",VLOOKUP($F62,'Reference Data - Transport fuel'!$C:$O,T$4,FALSE))</f>
        <v/>
      </c>
      <c r="U62" s="19" t="str">
        <f>IF($F62="","",VLOOKUP($F62,'Reference Data - Transport fuel'!$C:$O,U$4,FALSE))</f>
        <v/>
      </c>
      <c r="V62" s="19" t="str">
        <f>IF($F62="","",VLOOKUP($F62,'Reference Data - Transport fuel'!$C:$O,V$4,FALSE))</f>
        <v/>
      </c>
      <c r="W62" s="19" t="str">
        <f>IF($F62="","",VLOOKUP($F62,'Reference Data - Transport fuel'!$C:$O,W$4,FALSE))</f>
        <v/>
      </c>
      <c r="X62" s="19" t="str">
        <f>IF($F62="","",VLOOKUP($F62,'Reference Data - Transport fuel'!$C:$O,X$4,FALSE))</f>
        <v/>
      </c>
      <c r="Y62" s="19" t="str">
        <f>IF($F62="","",VLOOKUP($F62,'Reference Data - Transport fuel'!$C:$O,Y$4,FALSE))</f>
        <v/>
      </c>
      <c r="Z62" s="19" t="str">
        <f>IF($F62="","",VLOOKUP($F62,'Reference Data - Transport fuel'!$C:$O,Z$4,FALSE))</f>
        <v/>
      </c>
      <c r="AA62" s="19" t="str">
        <f>IF($F62="","",VLOOKUP($F62,'Reference Data - Transport fuel'!$C:$O,AA$4,FALSE))</f>
        <v/>
      </c>
      <c r="AB62" s="19" t="str">
        <f>IF($F62="","",VLOOKUP($F62,'Reference Data - Transport fuel'!$C:$O,AB$4,FALSE))</f>
        <v/>
      </c>
      <c r="AC62" s="19"/>
      <c r="AD62" s="19" t="str">
        <f>IF($F62="","",VLOOKUP($F62,'Reference Data - Transport fuel'!$C:$O,AD$4,FALSE))</f>
        <v/>
      </c>
      <c r="AE62" s="19"/>
      <c r="AF62" s="19" t="str">
        <f>IF($F62="","",VLOOKUP($F62,'Reference Data - Transport fuel'!$C:$O,AF$4,FALSE))</f>
        <v/>
      </c>
      <c r="AH62" s="19" t="str">
        <f t="shared" si="2"/>
        <v/>
      </c>
      <c r="AI62" s="19" t="str">
        <f t="shared" si="3"/>
        <v/>
      </c>
      <c r="AJ62" s="19" t="str">
        <f t="shared" si="4"/>
        <v/>
      </c>
      <c r="AK62" s="19" t="str">
        <f t="shared" si="5"/>
        <v/>
      </c>
      <c r="AL62" s="19" t="str">
        <f t="shared" si="6"/>
        <v/>
      </c>
      <c r="AM62" s="19" t="str">
        <f t="shared" si="7"/>
        <v/>
      </c>
      <c r="AN62" s="19" t="str">
        <f t="shared" si="8"/>
        <v/>
      </c>
      <c r="AO62" s="19" t="str">
        <f t="shared" si="9"/>
        <v/>
      </c>
      <c r="AP62" s="19"/>
      <c r="AQ62" s="19" t="str">
        <f t="shared" si="10"/>
        <v/>
      </c>
      <c r="AR62" s="188"/>
      <c r="AS62" s="19" t="str">
        <f t="shared" si="11"/>
        <v/>
      </c>
      <c r="AT62" s="19" t="str">
        <f t="shared" si="12"/>
        <v/>
      </c>
      <c r="AV62" s="201" t="str">
        <f t="shared" si="13"/>
        <v/>
      </c>
      <c r="AY62" s="16" t="e">
        <f>INDEX('Dropdown menus'!$A$1:$D$6,MATCH($M62,'Dropdown menus'!$A$1:$A$6,0),$AY$6)</f>
        <v>#N/A</v>
      </c>
      <c r="BA62" s="19" t="str">
        <f>IF($N62="","",VLOOKUP($N62,'Reference - Logistics Distance'!$C:$O,BA$4,FALSE))</f>
        <v/>
      </c>
      <c r="BB62" s="19" t="str">
        <f>IF($N62="","",VLOOKUP($N62,'Reference - Logistics Distance'!$C:$O,BB$4,FALSE))</f>
        <v/>
      </c>
      <c r="BC62" s="19" t="str">
        <f>IF($N62="","",VLOOKUP($N62,'Reference - Logistics Distance'!$C:$O,BC$4,FALSE))</f>
        <v/>
      </c>
      <c r="BD62" s="19" t="str">
        <f>IF($N62="","",VLOOKUP($N62,'Reference - Logistics Distance'!$C:$O,BD$4,FALSE))</f>
        <v/>
      </c>
      <c r="BE62" s="19" t="str">
        <f>IF($N62="","",VLOOKUP($N62,'Reference - Logistics Distance'!$C:$O,BE$4,FALSE))</f>
        <v/>
      </c>
      <c r="BF62" s="19" t="str">
        <f>IF($N62="","",VLOOKUP($N62,'Reference - Logistics Distance'!$C:$O,BF$4,FALSE))</f>
        <v/>
      </c>
      <c r="BG62" s="19" t="str">
        <f>IF($N62="","",VLOOKUP($N62,'Reference - Logistics Distance'!$C:$O,BG$4,FALSE))</f>
        <v/>
      </c>
      <c r="BH62" s="19" t="str">
        <f>IF($N62="","",VLOOKUP($N62,'Reference - Logistics Distance'!$C:$O,BH$4,FALSE))</f>
        <v/>
      </c>
      <c r="BI62" s="19" t="str">
        <f>IF($N62="","",VLOOKUP($N62,'Reference - Logistics Distance'!$C:$O,BI$4,FALSE))</f>
        <v/>
      </c>
      <c r="BJ62" s="19"/>
      <c r="BK62" s="19" t="str">
        <f>IF($N62="","",VLOOKUP($N62,'Reference - Logistics Distance'!$C:$O,BK$4,FALSE))</f>
        <v/>
      </c>
      <c r="BL62" s="19"/>
      <c r="BM62" s="19" t="str">
        <f>IF($N62="","",VLOOKUP($N62,'Reference - Logistics Distance'!$C:$O,BM$4,FALSE))</f>
        <v/>
      </c>
      <c r="BO62" s="19" t="str">
        <f t="shared" si="14"/>
        <v/>
      </c>
      <c r="BP62" s="19" t="str">
        <f t="shared" si="15"/>
        <v/>
      </c>
      <c r="BQ62" s="19" t="str">
        <f t="shared" si="16"/>
        <v/>
      </c>
      <c r="BR62" s="19" t="str">
        <f t="shared" si="17"/>
        <v/>
      </c>
      <c r="BS62" s="19" t="str">
        <f t="shared" si="18"/>
        <v/>
      </c>
      <c r="BT62" s="19" t="str">
        <f t="shared" si="19"/>
        <v/>
      </c>
      <c r="BU62" s="19" t="str">
        <f t="shared" si="20"/>
        <v/>
      </c>
      <c r="BV62" s="19" t="str">
        <f t="shared" si="21"/>
        <v/>
      </c>
      <c r="BW62" s="19"/>
      <c r="BX62" s="19" t="str">
        <f t="shared" si="22"/>
        <v/>
      </c>
      <c r="BY62" s="188"/>
      <c r="BZ62" s="19" t="str">
        <f t="shared" si="23"/>
        <v/>
      </c>
      <c r="CA62" s="19" t="str">
        <f t="shared" si="24"/>
        <v/>
      </c>
      <c r="CC62" s="201" t="str">
        <f t="shared" si="25"/>
        <v/>
      </c>
    </row>
    <row r="63" spans="4:81">
      <c r="D63" s="34"/>
      <c r="E63" s="146"/>
      <c r="F63" s="146"/>
      <c r="G63" s="151"/>
      <c r="L63" s="34"/>
      <c r="M63" s="146"/>
      <c r="N63" s="146"/>
      <c r="O63" s="151"/>
      <c r="R63" s="16" t="e">
        <f>INDEX('Dropdown menus'!$A$1:$D$6,MATCH($E63,'Dropdown menus'!$A$1:$A$6,0),$R$6)</f>
        <v>#N/A</v>
      </c>
      <c r="T63" s="19" t="str">
        <f>IF($F63="","",VLOOKUP($F63,'Reference Data - Transport fuel'!$C:$O,T$4,FALSE))</f>
        <v/>
      </c>
      <c r="U63" s="19" t="str">
        <f>IF($F63="","",VLOOKUP($F63,'Reference Data - Transport fuel'!$C:$O,U$4,FALSE))</f>
        <v/>
      </c>
      <c r="V63" s="19" t="str">
        <f>IF($F63="","",VLOOKUP($F63,'Reference Data - Transport fuel'!$C:$O,V$4,FALSE))</f>
        <v/>
      </c>
      <c r="W63" s="19" t="str">
        <f>IF($F63="","",VLOOKUP($F63,'Reference Data - Transport fuel'!$C:$O,W$4,FALSE))</f>
        <v/>
      </c>
      <c r="X63" s="19" t="str">
        <f>IF($F63="","",VLOOKUP($F63,'Reference Data - Transport fuel'!$C:$O,X$4,FALSE))</f>
        <v/>
      </c>
      <c r="Y63" s="19" t="str">
        <f>IF($F63="","",VLOOKUP($F63,'Reference Data - Transport fuel'!$C:$O,Y$4,FALSE))</f>
        <v/>
      </c>
      <c r="Z63" s="19" t="str">
        <f>IF($F63="","",VLOOKUP($F63,'Reference Data - Transport fuel'!$C:$O,Z$4,FALSE))</f>
        <v/>
      </c>
      <c r="AA63" s="19" t="str">
        <f>IF($F63="","",VLOOKUP($F63,'Reference Data - Transport fuel'!$C:$O,AA$4,FALSE))</f>
        <v/>
      </c>
      <c r="AB63" s="19" t="str">
        <f>IF($F63="","",VLOOKUP($F63,'Reference Data - Transport fuel'!$C:$O,AB$4,FALSE))</f>
        <v/>
      </c>
      <c r="AC63" s="19"/>
      <c r="AD63" s="19" t="str">
        <f>IF($F63="","",VLOOKUP($F63,'Reference Data - Transport fuel'!$C:$O,AD$4,FALSE))</f>
        <v/>
      </c>
      <c r="AE63" s="19"/>
      <c r="AF63" s="19" t="str">
        <f>IF($F63="","",VLOOKUP($F63,'Reference Data - Transport fuel'!$C:$O,AF$4,FALSE))</f>
        <v/>
      </c>
      <c r="AH63" s="19" t="str">
        <f t="shared" si="2"/>
        <v/>
      </c>
      <c r="AI63" s="19" t="str">
        <f t="shared" si="3"/>
        <v/>
      </c>
      <c r="AJ63" s="19" t="str">
        <f t="shared" si="4"/>
        <v/>
      </c>
      <c r="AK63" s="19" t="str">
        <f t="shared" si="5"/>
        <v/>
      </c>
      <c r="AL63" s="19" t="str">
        <f t="shared" si="6"/>
        <v/>
      </c>
      <c r="AM63" s="19" t="str">
        <f t="shared" si="7"/>
        <v/>
      </c>
      <c r="AN63" s="19" t="str">
        <f t="shared" si="8"/>
        <v/>
      </c>
      <c r="AO63" s="19" t="str">
        <f t="shared" si="9"/>
        <v/>
      </c>
      <c r="AP63" s="19"/>
      <c r="AQ63" s="19" t="str">
        <f t="shared" si="10"/>
        <v/>
      </c>
      <c r="AR63" s="188"/>
      <c r="AS63" s="19" t="str">
        <f t="shared" si="11"/>
        <v/>
      </c>
      <c r="AT63" s="19" t="str">
        <f t="shared" si="12"/>
        <v/>
      </c>
      <c r="AV63" s="201" t="str">
        <f t="shared" si="13"/>
        <v/>
      </c>
      <c r="AY63" s="16" t="e">
        <f>INDEX('Dropdown menus'!$A$1:$D$6,MATCH($M63,'Dropdown menus'!$A$1:$A$6,0),$AY$6)</f>
        <v>#N/A</v>
      </c>
      <c r="BA63" s="19" t="str">
        <f>IF($N63="","",VLOOKUP($N63,'Reference - Logistics Distance'!$C:$O,BA$4,FALSE))</f>
        <v/>
      </c>
      <c r="BB63" s="19" t="str">
        <f>IF($N63="","",VLOOKUP($N63,'Reference - Logistics Distance'!$C:$O,BB$4,FALSE))</f>
        <v/>
      </c>
      <c r="BC63" s="19" t="str">
        <f>IF($N63="","",VLOOKUP($N63,'Reference - Logistics Distance'!$C:$O,BC$4,FALSE))</f>
        <v/>
      </c>
      <c r="BD63" s="19" t="str">
        <f>IF($N63="","",VLOOKUP($N63,'Reference - Logistics Distance'!$C:$O,BD$4,FALSE))</f>
        <v/>
      </c>
      <c r="BE63" s="19" t="str">
        <f>IF($N63="","",VLOOKUP($N63,'Reference - Logistics Distance'!$C:$O,BE$4,FALSE))</f>
        <v/>
      </c>
      <c r="BF63" s="19" t="str">
        <f>IF($N63="","",VLOOKUP($N63,'Reference - Logistics Distance'!$C:$O,BF$4,FALSE))</f>
        <v/>
      </c>
      <c r="BG63" s="19" t="str">
        <f>IF($N63="","",VLOOKUP($N63,'Reference - Logistics Distance'!$C:$O,BG$4,FALSE))</f>
        <v/>
      </c>
      <c r="BH63" s="19" t="str">
        <f>IF($N63="","",VLOOKUP($N63,'Reference - Logistics Distance'!$C:$O,BH$4,FALSE))</f>
        <v/>
      </c>
      <c r="BI63" s="19" t="str">
        <f>IF($N63="","",VLOOKUP($N63,'Reference - Logistics Distance'!$C:$O,BI$4,FALSE))</f>
        <v/>
      </c>
      <c r="BJ63" s="19"/>
      <c r="BK63" s="19" t="str">
        <f>IF($N63="","",VLOOKUP($N63,'Reference - Logistics Distance'!$C:$O,BK$4,FALSE))</f>
        <v/>
      </c>
      <c r="BL63" s="19"/>
      <c r="BM63" s="19" t="str">
        <f>IF($N63="","",VLOOKUP($N63,'Reference - Logistics Distance'!$C:$O,BM$4,FALSE))</f>
        <v/>
      </c>
      <c r="BO63" s="19" t="str">
        <f t="shared" si="14"/>
        <v/>
      </c>
      <c r="BP63" s="19" t="str">
        <f t="shared" si="15"/>
        <v/>
      </c>
      <c r="BQ63" s="19" t="str">
        <f t="shared" si="16"/>
        <v/>
      </c>
      <c r="BR63" s="19" t="str">
        <f t="shared" si="17"/>
        <v/>
      </c>
      <c r="BS63" s="19" t="str">
        <f t="shared" si="18"/>
        <v/>
      </c>
      <c r="BT63" s="19" t="str">
        <f t="shared" si="19"/>
        <v/>
      </c>
      <c r="BU63" s="19" t="str">
        <f t="shared" si="20"/>
        <v/>
      </c>
      <c r="BV63" s="19" t="str">
        <f t="shared" si="21"/>
        <v/>
      </c>
      <c r="BW63" s="19"/>
      <c r="BX63" s="19" t="str">
        <f t="shared" si="22"/>
        <v/>
      </c>
      <c r="BY63" s="188"/>
      <c r="BZ63" s="19" t="str">
        <f t="shared" si="23"/>
        <v/>
      </c>
      <c r="CA63" s="19" t="str">
        <f t="shared" si="24"/>
        <v/>
      </c>
      <c r="CC63" s="201" t="str">
        <f t="shared" si="25"/>
        <v/>
      </c>
    </row>
    <row r="64" spans="4:81">
      <c r="D64" s="34"/>
      <c r="E64" s="146"/>
      <c r="F64" s="146"/>
      <c r="G64" s="151"/>
      <c r="L64" s="34"/>
      <c r="M64" s="146"/>
      <c r="N64" s="146"/>
      <c r="O64" s="151"/>
      <c r="R64" s="16" t="e">
        <f>INDEX('Dropdown menus'!$A$1:$D$6,MATCH($E64,'Dropdown menus'!$A$1:$A$6,0),$R$6)</f>
        <v>#N/A</v>
      </c>
      <c r="T64" s="19" t="str">
        <f>IF($F64="","",VLOOKUP($F64,'Reference Data - Transport fuel'!$C:$O,T$4,FALSE))</f>
        <v/>
      </c>
      <c r="U64" s="19" t="str">
        <f>IF($F64="","",VLOOKUP($F64,'Reference Data - Transport fuel'!$C:$O,U$4,FALSE))</f>
        <v/>
      </c>
      <c r="V64" s="19" t="str">
        <f>IF($F64="","",VLOOKUP($F64,'Reference Data - Transport fuel'!$C:$O,V$4,FALSE))</f>
        <v/>
      </c>
      <c r="W64" s="19" t="str">
        <f>IF($F64="","",VLOOKUP($F64,'Reference Data - Transport fuel'!$C:$O,W$4,FALSE))</f>
        <v/>
      </c>
      <c r="X64" s="19" t="str">
        <f>IF($F64="","",VLOOKUP($F64,'Reference Data - Transport fuel'!$C:$O,X$4,FALSE))</f>
        <v/>
      </c>
      <c r="Y64" s="19" t="str">
        <f>IF($F64="","",VLOOKUP($F64,'Reference Data - Transport fuel'!$C:$O,Y$4,FALSE))</f>
        <v/>
      </c>
      <c r="Z64" s="19" t="str">
        <f>IF($F64="","",VLOOKUP($F64,'Reference Data - Transport fuel'!$C:$O,Z$4,FALSE))</f>
        <v/>
      </c>
      <c r="AA64" s="19" t="str">
        <f>IF($F64="","",VLOOKUP($F64,'Reference Data - Transport fuel'!$C:$O,AA$4,FALSE))</f>
        <v/>
      </c>
      <c r="AB64" s="19" t="str">
        <f>IF($F64="","",VLOOKUP($F64,'Reference Data - Transport fuel'!$C:$O,AB$4,FALSE))</f>
        <v/>
      </c>
      <c r="AC64" s="19"/>
      <c r="AD64" s="19" t="str">
        <f>IF($F64="","",VLOOKUP($F64,'Reference Data - Transport fuel'!$C:$O,AD$4,FALSE))</f>
        <v/>
      </c>
      <c r="AE64" s="19"/>
      <c r="AF64" s="19" t="str">
        <f>IF($F64="","",VLOOKUP($F64,'Reference Data - Transport fuel'!$C:$O,AF$4,FALSE))</f>
        <v/>
      </c>
      <c r="AH64" s="19" t="str">
        <f t="shared" si="2"/>
        <v/>
      </c>
      <c r="AI64" s="19" t="str">
        <f t="shared" si="3"/>
        <v/>
      </c>
      <c r="AJ64" s="19" t="str">
        <f t="shared" si="4"/>
        <v/>
      </c>
      <c r="AK64" s="19" t="str">
        <f t="shared" si="5"/>
        <v/>
      </c>
      <c r="AL64" s="19" t="str">
        <f t="shared" si="6"/>
        <v/>
      </c>
      <c r="AM64" s="19" t="str">
        <f t="shared" si="7"/>
        <v/>
      </c>
      <c r="AN64" s="19" t="str">
        <f t="shared" si="8"/>
        <v/>
      </c>
      <c r="AO64" s="19" t="str">
        <f t="shared" si="9"/>
        <v/>
      </c>
      <c r="AP64" s="19"/>
      <c r="AQ64" s="19" t="str">
        <f t="shared" si="10"/>
        <v/>
      </c>
      <c r="AR64" s="188"/>
      <c r="AS64" s="19" t="str">
        <f t="shared" si="11"/>
        <v/>
      </c>
      <c r="AT64" s="19" t="str">
        <f t="shared" si="12"/>
        <v/>
      </c>
      <c r="AV64" s="201" t="str">
        <f t="shared" si="13"/>
        <v/>
      </c>
      <c r="AY64" s="16" t="e">
        <f>INDEX('Dropdown menus'!$A$1:$D$6,MATCH($M64,'Dropdown menus'!$A$1:$A$6,0),$AY$6)</f>
        <v>#N/A</v>
      </c>
      <c r="BA64" s="19" t="str">
        <f>IF($N64="","",VLOOKUP($N64,'Reference - Logistics Distance'!$C:$O,BA$4,FALSE))</f>
        <v/>
      </c>
      <c r="BB64" s="19" t="str">
        <f>IF($N64="","",VLOOKUP($N64,'Reference - Logistics Distance'!$C:$O,BB$4,FALSE))</f>
        <v/>
      </c>
      <c r="BC64" s="19" t="str">
        <f>IF($N64="","",VLOOKUP($N64,'Reference - Logistics Distance'!$C:$O,BC$4,FALSE))</f>
        <v/>
      </c>
      <c r="BD64" s="19" t="str">
        <f>IF($N64="","",VLOOKUP($N64,'Reference - Logistics Distance'!$C:$O,BD$4,FALSE))</f>
        <v/>
      </c>
      <c r="BE64" s="19" t="str">
        <f>IF($N64="","",VLOOKUP($N64,'Reference - Logistics Distance'!$C:$O,BE$4,FALSE))</f>
        <v/>
      </c>
      <c r="BF64" s="19" t="str">
        <f>IF($N64="","",VLOOKUP($N64,'Reference - Logistics Distance'!$C:$O,BF$4,FALSE))</f>
        <v/>
      </c>
      <c r="BG64" s="19" t="str">
        <f>IF($N64="","",VLOOKUP($N64,'Reference - Logistics Distance'!$C:$O,BG$4,FALSE))</f>
        <v/>
      </c>
      <c r="BH64" s="19" t="str">
        <f>IF($N64="","",VLOOKUP($N64,'Reference - Logistics Distance'!$C:$O,BH$4,FALSE))</f>
        <v/>
      </c>
      <c r="BI64" s="19" t="str">
        <f>IF($N64="","",VLOOKUP($N64,'Reference - Logistics Distance'!$C:$O,BI$4,FALSE))</f>
        <v/>
      </c>
      <c r="BJ64" s="19"/>
      <c r="BK64" s="19" t="str">
        <f>IF($N64="","",VLOOKUP($N64,'Reference - Logistics Distance'!$C:$O,BK$4,FALSE))</f>
        <v/>
      </c>
      <c r="BL64" s="19"/>
      <c r="BM64" s="19" t="str">
        <f>IF($N64="","",VLOOKUP($N64,'Reference - Logistics Distance'!$C:$O,BM$4,FALSE))</f>
        <v/>
      </c>
      <c r="BO64" s="19" t="str">
        <f t="shared" si="14"/>
        <v/>
      </c>
      <c r="BP64" s="19" t="str">
        <f t="shared" si="15"/>
        <v/>
      </c>
      <c r="BQ64" s="19" t="str">
        <f t="shared" si="16"/>
        <v/>
      </c>
      <c r="BR64" s="19" t="str">
        <f t="shared" si="17"/>
        <v/>
      </c>
      <c r="BS64" s="19" t="str">
        <f t="shared" si="18"/>
        <v/>
      </c>
      <c r="BT64" s="19" t="str">
        <f t="shared" si="19"/>
        <v/>
      </c>
      <c r="BU64" s="19" t="str">
        <f t="shared" si="20"/>
        <v/>
      </c>
      <c r="BV64" s="19" t="str">
        <f t="shared" si="21"/>
        <v/>
      </c>
      <c r="BW64" s="19"/>
      <c r="BX64" s="19" t="str">
        <f t="shared" si="22"/>
        <v/>
      </c>
      <c r="BY64" s="188"/>
      <c r="BZ64" s="19" t="str">
        <f t="shared" si="23"/>
        <v/>
      </c>
      <c r="CA64" s="19" t="str">
        <f t="shared" si="24"/>
        <v/>
      </c>
      <c r="CC64" s="201" t="str">
        <f t="shared" si="25"/>
        <v/>
      </c>
    </row>
    <row r="65" spans="4:81">
      <c r="D65" s="34"/>
      <c r="E65" s="146"/>
      <c r="F65" s="146"/>
      <c r="G65" s="151"/>
      <c r="L65" s="34"/>
      <c r="M65" s="146"/>
      <c r="N65" s="146"/>
      <c r="O65" s="151"/>
      <c r="R65" s="16" t="e">
        <f>INDEX('Dropdown menus'!$A$1:$D$6,MATCH($E65,'Dropdown menus'!$A$1:$A$6,0),$R$6)</f>
        <v>#N/A</v>
      </c>
      <c r="T65" s="19" t="str">
        <f>IF($F65="","",VLOOKUP($F65,'Reference Data - Transport fuel'!$C:$O,T$4,FALSE))</f>
        <v/>
      </c>
      <c r="U65" s="19" t="str">
        <f>IF($F65="","",VLOOKUP($F65,'Reference Data - Transport fuel'!$C:$O,U$4,FALSE))</f>
        <v/>
      </c>
      <c r="V65" s="19" t="str">
        <f>IF($F65="","",VLOOKUP($F65,'Reference Data - Transport fuel'!$C:$O,V$4,FALSE))</f>
        <v/>
      </c>
      <c r="W65" s="19" t="str">
        <f>IF($F65="","",VLOOKUP($F65,'Reference Data - Transport fuel'!$C:$O,W$4,FALSE))</f>
        <v/>
      </c>
      <c r="X65" s="19" t="str">
        <f>IF($F65="","",VLOOKUP($F65,'Reference Data - Transport fuel'!$C:$O,X$4,FALSE))</f>
        <v/>
      </c>
      <c r="Y65" s="19" t="str">
        <f>IF($F65="","",VLOOKUP($F65,'Reference Data - Transport fuel'!$C:$O,Y$4,FALSE))</f>
        <v/>
      </c>
      <c r="Z65" s="19" t="str">
        <f>IF($F65="","",VLOOKUP($F65,'Reference Data - Transport fuel'!$C:$O,Z$4,FALSE))</f>
        <v/>
      </c>
      <c r="AA65" s="19" t="str">
        <f>IF($F65="","",VLOOKUP($F65,'Reference Data - Transport fuel'!$C:$O,AA$4,FALSE))</f>
        <v/>
      </c>
      <c r="AB65" s="19" t="str">
        <f>IF($F65="","",VLOOKUP($F65,'Reference Data - Transport fuel'!$C:$O,AB$4,FALSE))</f>
        <v/>
      </c>
      <c r="AC65" s="19"/>
      <c r="AD65" s="19" t="str">
        <f>IF($F65="","",VLOOKUP($F65,'Reference Data - Transport fuel'!$C:$O,AD$4,FALSE))</f>
        <v/>
      </c>
      <c r="AE65" s="19"/>
      <c r="AF65" s="19" t="str">
        <f>IF($F65="","",VLOOKUP($F65,'Reference Data - Transport fuel'!$C:$O,AF$4,FALSE))</f>
        <v/>
      </c>
      <c r="AH65" s="19" t="str">
        <f t="shared" si="2"/>
        <v/>
      </c>
      <c r="AI65" s="19" t="str">
        <f t="shared" si="3"/>
        <v/>
      </c>
      <c r="AJ65" s="19" t="str">
        <f t="shared" si="4"/>
        <v/>
      </c>
      <c r="AK65" s="19" t="str">
        <f t="shared" si="5"/>
        <v/>
      </c>
      <c r="AL65" s="19" t="str">
        <f t="shared" si="6"/>
        <v/>
      </c>
      <c r="AM65" s="19" t="str">
        <f t="shared" si="7"/>
        <v/>
      </c>
      <c r="AN65" s="19" t="str">
        <f t="shared" si="8"/>
        <v/>
      </c>
      <c r="AO65" s="19" t="str">
        <f t="shared" si="9"/>
        <v/>
      </c>
      <c r="AP65" s="19"/>
      <c r="AQ65" s="19" t="str">
        <f t="shared" si="10"/>
        <v/>
      </c>
      <c r="AR65" s="188"/>
      <c r="AS65" s="19" t="str">
        <f t="shared" si="11"/>
        <v/>
      </c>
      <c r="AT65" s="19" t="str">
        <f t="shared" si="12"/>
        <v/>
      </c>
      <c r="AV65" s="201" t="str">
        <f t="shared" si="13"/>
        <v/>
      </c>
      <c r="AY65" s="16" t="e">
        <f>INDEX('Dropdown menus'!$A$1:$D$6,MATCH($M65,'Dropdown menus'!$A$1:$A$6,0),$AY$6)</f>
        <v>#N/A</v>
      </c>
      <c r="BA65" s="19" t="str">
        <f>IF($N65="","",VLOOKUP($N65,'Reference - Logistics Distance'!$C:$O,BA$4,FALSE))</f>
        <v/>
      </c>
      <c r="BB65" s="19" t="str">
        <f>IF($N65="","",VLOOKUP($N65,'Reference - Logistics Distance'!$C:$O,BB$4,FALSE))</f>
        <v/>
      </c>
      <c r="BC65" s="19" t="str">
        <f>IF($N65="","",VLOOKUP($N65,'Reference - Logistics Distance'!$C:$O,BC$4,FALSE))</f>
        <v/>
      </c>
      <c r="BD65" s="19" t="str">
        <f>IF($N65="","",VLOOKUP($N65,'Reference - Logistics Distance'!$C:$O,BD$4,FALSE))</f>
        <v/>
      </c>
      <c r="BE65" s="19" t="str">
        <f>IF($N65="","",VLOOKUP($N65,'Reference - Logistics Distance'!$C:$O,BE$4,FALSE))</f>
        <v/>
      </c>
      <c r="BF65" s="19" t="str">
        <f>IF($N65="","",VLOOKUP($N65,'Reference - Logistics Distance'!$C:$O,BF$4,FALSE))</f>
        <v/>
      </c>
      <c r="BG65" s="19" t="str">
        <f>IF($N65="","",VLOOKUP($N65,'Reference - Logistics Distance'!$C:$O,BG$4,FALSE))</f>
        <v/>
      </c>
      <c r="BH65" s="19" t="str">
        <f>IF($N65="","",VLOOKUP($N65,'Reference - Logistics Distance'!$C:$O,BH$4,FALSE))</f>
        <v/>
      </c>
      <c r="BI65" s="19" t="str">
        <f>IF($N65="","",VLOOKUP($N65,'Reference - Logistics Distance'!$C:$O,BI$4,FALSE))</f>
        <v/>
      </c>
      <c r="BJ65" s="19"/>
      <c r="BK65" s="19" t="str">
        <f>IF($N65="","",VLOOKUP($N65,'Reference - Logistics Distance'!$C:$O,BK$4,FALSE))</f>
        <v/>
      </c>
      <c r="BL65" s="19"/>
      <c r="BM65" s="19" t="str">
        <f>IF($N65="","",VLOOKUP($N65,'Reference - Logistics Distance'!$C:$O,BM$4,FALSE))</f>
        <v/>
      </c>
      <c r="BO65" s="19" t="str">
        <f t="shared" si="14"/>
        <v/>
      </c>
      <c r="BP65" s="19" t="str">
        <f t="shared" si="15"/>
        <v/>
      </c>
      <c r="BQ65" s="19" t="str">
        <f t="shared" si="16"/>
        <v/>
      </c>
      <c r="BR65" s="19" t="str">
        <f t="shared" si="17"/>
        <v/>
      </c>
      <c r="BS65" s="19" t="str">
        <f t="shared" si="18"/>
        <v/>
      </c>
      <c r="BT65" s="19" t="str">
        <f t="shared" si="19"/>
        <v/>
      </c>
      <c r="BU65" s="19" t="str">
        <f t="shared" si="20"/>
        <v/>
      </c>
      <c r="BV65" s="19" t="str">
        <f t="shared" si="21"/>
        <v/>
      </c>
      <c r="BW65" s="19"/>
      <c r="BX65" s="19" t="str">
        <f t="shared" si="22"/>
        <v/>
      </c>
      <c r="BY65" s="188"/>
      <c r="BZ65" s="19" t="str">
        <f t="shared" si="23"/>
        <v/>
      </c>
      <c r="CA65" s="19" t="str">
        <f t="shared" si="24"/>
        <v/>
      </c>
      <c r="CC65" s="201" t="str">
        <f t="shared" si="25"/>
        <v/>
      </c>
    </row>
    <row r="66" spans="4:81">
      <c r="D66" s="34"/>
      <c r="E66" s="146"/>
      <c r="F66" s="146"/>
      <c r="G66" s="151"/>
      <c r="L66" s="34"/>
      <c r="M66" s="146"/>
      <c r="N66" s="146"/>
      <c r="O66" s="151"/>
      <c r="R66" s="16" t="e">
        <f>INDEX('Dropdown menus'!$A$1:$D$6,MATCH($E66,'Dropdown menus'!$A$1:$A$6,0),$R$6)</f>
        <v>#N/A</v>
      </c>
      <c r="T66" s="19" t="str">
        <f>IF($F66="","",VLOOKUP($F66,'Reference Data - Transport fuel'!$C:$O,T$4,FALSE))</f>
        <v/>
      </c>
      <c r="U66" s="19" t="str">
        <f>IF($F66="","",VLOOKUP($F66,'Reference Data - Transport fuel'!$C:$O,U$4,FALSE))</f>
        <v/>
      </c>
      <c r="V66" s="19" t="str">
        <f>IF($F66="","",VLOOKUP($F66,'Reference Data - Transport fuel'!$C:$O,V$4,FALSE))</f>
        <v/>
      </c>
      <c r="W66" s="19" t="str">
        <f>IF($F66="","",VLOOKUP($F66,'Reference Data - Transport fuel'!$C:$O,W$4,FALSE))</f>
        <v/>
      </c>
      <c r="X66" s="19" t="str">
        <f>IF($F66="","",VLOOKUP($F66,'Reference Data - Transport fuel'!$C:$O,X$4,FALSE))</f>
        <v/>
      </c>
      <c r="Y66" s="19" t="str">
        <f>IF($F66="","",VLOOKUP($F66,'Reference Data - Transport fuel'!$C:$O,Y$4,FALSE))</f>
        <v/>
      </c>
      <c r="Z66" s="19" t="str">
        <f>IF($F66="","",VLOOKUP($F66,'Reference Data - Transport fuel'!$C:$O,Z$4,FALSE))</f>
        <v/>
      </c>
      <c r="AA66" s="19" t="str">
        <f>IF($F66="","",VLOOKUP($F66,'Reference Data - Transport fuel'!$C:$O,AA$4,FALSE))</f>
        <v/>
      </c>
      <c r="AB66" s="19" t="str">
        <f>IF($F66="","",VLOOKUP($F66,'Reference Data - Transport fuel'!$C:$O,AB$4,FALSE))</f>
        <v/>
      </c>
      <c r="AC66" s="19"/>
      <c r="AD66" s="19" t="str">
        <f>IF($F66="","",VLOOKUP($F66,'Reference Data - Transport fuel'!$C:$O,AD$4,FALSE))</f>
        <v/>
      </c>
      <c r="AE66" s="19"/>
      <c r="AF66" s="19" t="str">
        <f>IF($F66="","",VLOOKUP($F66,'Reference Data - Transport fuel'!$C:$O,AF$4,FALSE))</f>
        <v/>
      </c>
      <c r="AH66" s="19" t="str">
        <f t="shared" si="2"/>
        <v/>
      </c>
      <c r="AI66" s="19" t="str">
        <f t="shared" si="3"/>
        <v/>
      </c>
      <c r="AJ66" s="19" t="str">
        <f t="shared" si="4"/>
        <v/>
      </c>
      <c r="AK66" s="19" t="str">
        <f t="shared" si="5"/>
        <v/>
      </c>
      <c r="AL66" s="19" t="str">
        <f t="shared" si="6"/>
        <v/>
      </c>
      <c r="AM66" s="19" t="str">
        <f t="shared" si="7"/>
        <v/>
      </c>
      <c r="AN66" s="19" t="str">
        <f t="shared" si="8"/>
        <v/>
      </c>
      <c r="AO66" s="19" t="str">
        <f t="shared" si="9"/>
        <v/>
      </c>
      <c r="AP66" s="19"/>
      <c r="AQ66" s="19" t="str">
        <f t="shared" si="10"/>
        <v/>
      </c>
      <c r="AR66" s="188"/>
      <c r="AS66" s="19" t="str">
        <f t="shared" si="11"/>
        <v/>
      </c>
      <c r="AT66" s="19" t="str">
        <f t="shared" si="12"/>
        <v/>
      </c>
      <c r="AV66" s="201" t="str">
        <f t="shared" si="13"/>
        <v/>
      </c>
      <c r="AY66" s="16" t="e">
        <f>INDEX('Dropdown menus'!$A$1:$D$6,MATCH($M66,'Dropdown menus'!$A$1:$A$6,0),$AY$6)</f>
        <v>#N/A</v>
      </c>
      <c r="BA66" s="19" t="str">
        <f>IF($N66="","",VLOOKUP($N66,'Reference - Logistics Distance'!$C:$O,BA$4,FALSE))</f>
        <v/>
      </c>
      <c r="BB66" s="19" t="str">
        <f>IF($N66="","",VLOOKUP($N66,'Reference - Logistics Distance'!$C:$O,BB$4,FALSE))</f>
        <v/>
      </c>
      <c r="BC66" s="19" t="str">
        <f>IF($N66="","",VLOOKUP($N66,'Reference - Logistics Distance'!$C:$O,BC$4,FALSE))</f>
        <v/>
      </c>
      <c r="BD66" s="19" t="str">
        <f>IF($N66="","",VLOOKUP($N66,'Reference - Logistics Distance'!$C:$O,BD$4,FALSE))</f>
        <v/>
      </c>
      <c r="BE66" s="19" t="str">
        <f>IF($N66="","",VLOOKUP($N66,'Reference - Logistics Distance'!$C:$O,BE$4,FALSE))</f>
        <v/>
      </c>
      <c r="BF66" s="19" t="str">
        <f>IF($N66="","",VLOOKUP($N66,'Reference - Logistics Distance'!$C:$O,BF$4,FALSE))</f>
        <v/>
      </c>
      <c r="BG66" s="19" t="str">
        <f>IF($N66="","",VLOOKUP($N66,'Reference - Logistics Distance'!$C:$O,BG$4,FALSE))</f>
        <v/>
      </c>
      <c r="BH66" s="19" t="str">
        <f>IF($N66="","",VLOOKUP($N66,'Reference - Logistics Distance'!$C:$O,BH$4,FALSE))</f>
        <v/>
      </c>
      <c r="BI66" s="19" t="str">
        <f>IF($N66="","",VLOOKUP($N66,'Reference - Logistics Distance'!$C:$O,BI$4,FALSE))</f>
        <v/>
      </c>
      <c r="BJ66" s="19"/>
      <c r="BK66" s="19" t="str">
        <f>IF($N66="","",VLOOKUP($N66,'Reference - Logistics Distance'!$C:$O,BK$4,FALSE))</f>
        <v/>
      </c>
      <c r="BL66" s="19"/>
      <c r="BM66" s="19" t="str">
        <f>IF($N66="","",VLOOKUP($N66,'Reference - Logistics Distance'!$C:$O,BM$4,FALSE))</f>
        <v/>
      </c>
      <c r="BO66" s="19" t="str">
        <f t="shared" si="14"/>
        <v/>
      </c>
      <c r="BP66" s="19" t="str">
        <f t="shared" si="15"/>
        <v/>
      </c>
      <c r="BQ66" s="19" t="str">
        <f t="shared" si="16"/>
        <v/>
      </c>
      <c r="BR66" s="19" t="str">
        <f t="shared" si="17"/>
        <v/>
      </c>
      <c r="BS66" s="19" t="str">
        <f t="shared" si="18"/>
        <v/>
      </c>
      <c r="BT66" s="19" t="str">
        <f t="shared" si="19"/>
        <v/>
      </c>
      <c r="BU66" s="19" t="str">
        <f t="shared" si="20"/>
        <v/>
      </c>
      <c r="BV66" s="19" t="str">
        <f t="shared" si="21"/>
        <v/>
      </c>
      <c r="BW66" s="19"/>
      <c r="BX66" s="19" t="str">
        <f t="shared" si="22"/>
        <v/>
      </c>
      <c r="BY66" s="188"/>
      <c r="BZ66" s="19" t="str">
        <f t="shared" si="23"/>
        <v/>
      </c>
      <c r="CA66" s="19" t="str">
        <f t="shared" si="24"/>
        <v/>
      </c>
      <c r="CC66" s="201" t="str">
        <f t="shared" si="25"/>
        <v/>
      </c>
    </row>
    <row r="67" spans="4:81">
      <c r="D67" s="34"/>
      <c r="E67" s="146"/>
      <c r="F67" s="146"/>
      <c r="G67" s="151"/>
      <c r="L67" s="34"/>
      <c r="M67" s="146"/>
      <c r="N67" s="146"/>
      <c r="O67" s="151"/>
      <c r="R67" s="16" t="e">
        <f>INDEX('Dropdown menus'!$A$1:$D$6,MATCH($E67,'Dropdown menus'!$A$1:$A$6,0),$R$6)</f>
        <v>#N/A</v>
      </c>
      <c r="T67" s="19" t="str">
        <f>IF($F67="","",VLOOKUP($F67,'Reference Data - Transport fuel'!$C:$O,T$4,FALSE))</f>
        <v/>
      </c>
      <c r="U67" s="19" t="str">
        <f>IF($F67="","",VLOOKUP($F67,'Reference Data - Transport fuel'!$C:$O,U$4,FALSE))</f>
        <v/>
      </c>
      <c r="V67" s="19" t="str">
        <f>IF($F67="","",VLOOKUP($F67,'Reference Data - Transport fuel'!$C:$O,V$4,FALSE))</f>
        <v/>
      </c>
      <c r="W67" s="19" t="str">
        <f>IF($F67="","",VLOOKUP($F67,'Reference Data - Transport fuel'!$C:$O,W$4,FALSE))</f>
        <v/>
      </c>
      <c r="X67" s="19" t="str">
        <f>IF($F67="","",VLOOKUP($F67,'Reference Data - Transport fuel'!$C:$O,X$4,FALSE))</f>
        <v/>
      </c>
      <c r="Y67" s="19" t="str">
        <f>IF($F67="","",VLOOKUP($F67,'Reference Data - Transport fuel'!$C:$O,Y$4,FALSE))</f>
        <v/>
      </c>
      <c r="Z67" s="19" t="str">
        <f>IF($F67="","",VLOOKUP($F67,'Reference Data - Transport fuel'!$C:$O,Z$4,FALSE))</f>
        <v/>
      </c>
      <c r="AA67" s="19" t="str">
        <f>IF($F67="","",VLOOKUP($F67,'Reference Data - Transport fuel'!$C:$O,AA$4,FALSE))</f>
        <v/>
      </c>
      <c r="AB67" s="19" t="str">
        <f>IF($F67="","",VLOOKUP($F67,'Reference Data - Transport fuel'!$C:$O,AB$4,FALSE))</f>
        <v/>
      </c>
      <c r="AC67" s="19"/>
      <c r="AD67" s="19" t="str">
        <f>IF($F67="","",VLOOKUP($F67,'Reference Data - Transport fuel'!$C:$O,AD$4,FALSE))</f>
        <v/>
      </c>
      <c r="AE67" s="19"/>
      <c r="AF67" s="19" t="str">
        <f>IF($F67="","",VLOOKUP($F67,'Reference Data - Transport fuel'!$C:$O,AF$4,FALSE))</f>
        <v/>
      </c>
      <c r="AH67" s="19" t="str">
        <f t="shared" si="2"/>
        <v/>
      </c>
      <c r="AI67" s="19" t="str">
        <f t="shared" si="3"/>
        <v/>
      </c>
      <c r="AJ67" s="19" t="str">
        <f t="shared" si="4"/>
        <v/>
      </c>
      <c r="AK67" s="19" t="str">
        <f t="shared" si="5"/>
        <v/>
      </c>
      <c r="AL67" s="19" t="str">
        <f t="shared" si="6"/>
        <v/>
      </c>
      <c r="AM67" s="19" t="str">
        <f t="shared" si="7"/>
        <v/>
      </c>
      <c r="AN67" s="19" t="str">
        <f t="shared" si="8"/>
        <v/>
      </c>
      <c r="AO67" s="19" t="str">
        <f t="shared" si="9"/>
        <v/>
      </c>
      <c r="AP67" s="19"/>
      <c r="AQ67" s="19" t="str">
        <f t="shared" si="10"/>
        <v/>
      </c>
      <c r="AR67" s="188"/>
      <c r="AS67" s="19" t="str">
        <f t="shared" si="11"/>
        <v/>
      </c>
      <c r="AT67" s="19" t="str">
        <f t="shared" si="12"/>
        <v/>
      </c>
      <c r="AV67" s="201" t="str">
        <f t="shared" si="13"/>
        <v/>
      </c>
      <c r="AY67" s="16" t="e">
        <f>INDEX('Dropdown menus'!$A$1:$D$6,MATCH($M67,'Dropdown menus'!$A$1:$A$6,0),$AY$6)</f>
        <v>#N/A</v>
      </c>
      <c r="BA67" s="19" t="str">
        <f>IF($N67="","",VLOOKUP($N67,'Reference - Logistics Distance'!$C:$O,BA$4,FALSE))</f>
        <v/>
      </c>
      <c r="BB67" s="19" t="str">
        <f>IF($N67="","",VLOOKUP($N67,'Reference - Logistics Distance'!$C:$O,BB$4,FALSE))</f>
        <v/>
      </c>
      <c r="BC67" s="19" t="str">
        <f>IF($N67="","",VLOOKUP($N67,'Reference - Logistics Distance'!$C:$O,BC$4,FALSE))</f>
        <v/>
      </c>
      <c r="BD67" s="19" t="str">
        <f>IF($N67="","",VLOOKUP($N67,'Reference - Logistics Distance'!$C:$O,BD$4,FALSE))</f>
        <v/>
      </c>
      <c r="BE67" s="19" t="str">
        <f>IF($N67="","",VLOOKUP($N67,'Reference - Logistics Distance'!$C:$O,BE$4,FALSE))</f>
        <v/>
      </c>
      <c r="BF67" s="19" t="str">
        <f>IF($N67="","",VLOOKUP($N67,'Reference - Logistics Distance'!$C:$O,BF$4,FALSE))</f>
        <v/>
      </c>
      <c r="BG67" s="19" t="str">
        <f>IF($N67="","",VLOOKUP($N67,'Reference - Logistics Distance'!$C:$O,BG$4,FALSE))</f>
        <v/>
      </c>
      <c r="BH67" s="19" t="str">
        <f>IF($N67="","",VLOOKUP($N67,'Reference - Logistics Distance'!$C:$O,BH$4,FALSE))</f>
        <v/>
      </c>
      <c r="BI67" s="19" t="str">
        <f>IF($N67="","",VLOOKUP($N67,'Reference - Logistics Distance'!$C:$O,BI$4,FALSE))</f>
        <v/>
      </c>
      <c r="BJ67" s="19"/>
      <c r="BK67" s="19" t="str">
        <f>IF($N67="","",VLOOKUP($N67,'Reference - Logistics Distance'!$C:$O,BK$4,FALSE))</f>
        <v/>
      </c>
      <c r="BL67" s="19"/>
      <c r="BM67" s="19" t="str">
        <f>IF($N67="","",VLOOKUP($N67,'Reference - Logistics Distance'!$C:$O,BM$4,FALSE))</f>
        <v/>
      </c>
      <c r="BO67" s="19" t="str">
        <f t="shared" si="14"/>
        <v/>
      </c>
      <c r="BP67" s="19" t="str">
        <f t="shared" si="15"/>
        <v/>
      </c>
      <c r="BQ67" s="19" t="str">
        <f t="shared" si="16"/>
        <v/>
      </c>
      <c r="BR67" s="19" t="str">
        <f t="shared" si="17"/>
        <v/>
      </c>
      <c r="BS67" s="19" t="str">
        <f t="shared" si="18"/>
        <v/>
      </c>
      <c r="BT67" s="19" t="str">
        <f t="shared" si="19"/>
        <v/>
      </c>
      <c r="BU67" s="19" t="str">
        <f t="shared" si="20"/>
        <v/>
      </c>
      <c r="BV67" s="19" t="str">
        <f t="shared" si="21"/>
        <v/>
      </c>
      <c r="BW67" s="19"/>
      <c r="BX67" s="19" t="str">
        <f t="shared" si="22"/>
        <v/>
      </c>
      <c r="BY67" s="188"/>
      <c r="BZ67" s="19" t="str">
        <f t="shared" si="23"/>
        <v/>
      </c>
      <c r="CA67" s="19" t="str">
        <f t="shared" si="24"/>
        <v/>
      </c>
      <c r="CC67" s="201" t="str">
        <f t="shared" si="25"/>
        <v/>
      </c>
    </row>
    <row r="68" spans="4:81">
      <c r="D68" s="34"/>
      <c r="E68" s="146"/>
      <c r="F68" s="146"/>
      <c r="G68" s="151"/>
      <c r="L68" s="34"/>
      <c r="M68" s="146"/>
      <c r="N68" s="146"/>
      <c r="O68" s="151"/>
      <c r="R68" s="16" t="e">
        <f>INDEX('Dropdown menus'!$A$1:$D$6,MATCH($E68,'Dropdown menus'!$A$1:$A$6,0),$R$6)</f>
        <v>#N/A</v>
      </c>
      <c r="T68" s="19" t="str">
        <f>IF($F68="","",VLOOKUP($F68,'Reference Data - Transport fuel'!$C:$O,T$4,FALSE))</f>
        <v/>
      </c>
      <c r="U68" s="19" t="str">
        <f>IF($F68="","",VLOOKUP($F68,'Reference Data - Transport fuel'!$C:$O,U$4,FALSE))</f>
        <v/>
      </c>
      <c r="V68" s="19" t="str">
        <f>IF($F68="","",VLOOKUP($F68,'Reference Data - Transport fuel'!$C:$O,V$4,FALSE))</f>
        <v/>
      </c>
      <c r="W68" s="19" t="str">
        <f>IF($F68="","",VLOOKUP($F68,'Reference Data - Transport fuel'!$C:$O,W$4,FALSE))</f>
        <v/>
      </c>
      <c r="X68" s="19" t="str">
        <f>IF($F68="","",VLOOKUP($F68,'Reference Data - Transport fuel'!$C:$O,X$4,FALSE))</f>
        <v/>
      </c>
      <c r="Y68" s="19" t="str">
        <f>IF($F68="","",VLOOKUP($F68,'Reference Data - Transport fuel'!$C:$O,Y$4,FALSE))</f>
        <v/>
      </c>
      <c r="Z68" s="19" t="str">
        <f>IF($F68="","",VLOOKUP($F68,'Reference Data - Transport fuel'!$C:$O,Z$4,FALSE))</f>
        <v/>
      </c>
      <c r="AA68" s="19" t="str">
        <f>IF($F68="","",VLOOKUP($F68,'Reference Data - Transport fuel'!$C:$O,AA$4,FALSE))</f>
        <v/>
      </c>
      <c r="AB68" s="19" t="str">
        <f>IF($F68="","",VLOOKUP($F68,'Reference Data - Transport fuel'!$C:$O,AB$4,FALSE))</f>
        <v/>
      </c>
      <c r="AC68" s="19"/>
      <c r="AD68" s="19" t="str">
        <f>IF($F68="","",VLOOKUP($F68,'Reference Data - Transport fuel'!$C:$O,AD$4,FALSE))</f>
        <v/>
      </c>
      <c r="AE68" s="19"/>
      <c r="AF68" s="19" t="str">
        <f>IF($F68="","",VLOOKUP($F68,'Reference Data - Transport fuel'!$C:$O,AF$4,FALSE))</f>
        <v/>
      </c>
      <c r="AH68" s="19" t="str">
        <f t="shared" si="2"/>
        <v/>
      </c>
      <c r="AI68" s="19" t="str">
        <f t="shared" si="3"/>
        <v/>
      </c>
      <c r="AJ68" s="19" t="str">
        <f t="shared" si="4"/>
        <v/>
      </c>
      <c r="AK68" s="19" t="str">
        <f t="shared" si="5"/>
        <v/>
      </c>
      <c r="AL68" s="19" t="str">
        <f t="shared" si="6"/>
        <v/>
      </c>
      <c r="AM68" s="19" t="str">
        <f t="shared" si="7"/>
        <v/>
      </c>
      <c r="AN68" s="19" t="str">
        <f t="shared" si="8"/>
        <v/>
      </c>
      <c r="AO68" s="19" t="str">
        <f t="shared" si="9"/>
        <v/>
      </c>
      <c r="AP68" s="19"/>
      <c r="AQ68" s="19" t="str">
        <f t="shared" si="10"/>
        <v/>
      </c>
      <c r="AR68" s="188"/>
      <c r="AS68" s="19" t="str">
        <f t="shared" si="11"/>
        <v/>
      </c>
      <c r="AT68" s="19" t="str">
        <f t="shared" si="12"/>
        <v/>
      </c>
      <c r="AV68" s="201" t="str">
        <f t="shared" si="13"/>
        <v/>
      </c>
      <c r="AY68" s="16" t="e">
        <f>INDEX('Dropdown menus'!$A$1:$D$6,MATCH($M68,'Dropdown menus'!$A$1:$A$6,0),$AY$6)</f>
        <v>#N/A</v>
      </c>
      <c r="BA68" s="19" t="str">
        <f>IF($N68="","",VLOOKUP($N68,'Reference - Logistics Distance'!$C:$O,BA$4,FALSE))</f>
        <v/>
      </c>
      <c r="BB68" s="19" t="str">
        <f>IF($N68="","",VLOOKUP($N68,'Reference - Logistics Distance'!$C:$O,BB$4,FALSE))</f>
        <v/>
      </c>
      <c r="BC68" s="19" t="str">
        <f>IF($N68="","",VLOOKUP($N68,'Reference - Logistics Distance'!$C:$O,BC$4,FALSE))</f>
        <v/>
      </c>
      <c r="BD68" s="19" t="str">
        <f>IF($N68="","",VLOOKUP($N68,'Reference - Logistics Distance'!$C:$O,BD$4,FALSE))</f>
        <v/>
      </c>
      <c r="BE68" s="19" t="str">
        <f>IF($N68="","",VLOOKUP($N68,'Reference - Logistics Distance'!$C:$O,BE$4,FALSE))</f>
        <v/>
      </c>
      <c r="BF68" s="19" t="str">
        <f>IF($N68="","",VLOOKUP($N68,'Reference - Logistics Distance'!$C:$O,BF$4,FALSE))</f>
        <v/>
      </c>
      <c r="BG68" s="19" t="str">
        <f>IF($N68="","",VLOOKUP($N68,'Reference - Logistics Distance'!$C:$O,BG$4,FALSE))</f>
        <v/>
      </c>
      <c r="BH68" s="19" t="str">
        <f>IF($N68="","",VLOOKUP($N68,'Reference - Logistics Distance'!$C:$O,BH$4,FALSE))</f>
        <v/>
      </c>
      <c r="BI68" s="19" t="str">
        <f>IF($N68="","",VLOOKUP($N68,'Reference - Logistics Distance'!$C:$O,BI$4,FALSE))</f>
        <v/>
      </c>
      <c r="BJ68" s="19"/>
      <c r="BK68" s="19" t="str">
        <f>IF($N68="","",VLOOKUP($N68,'Reference - Logistics Distance'!$C:$O,BK$4,FALSE))</f>
        <v/>
      </c>
      <c r="BL68" s="19"/>
      <c r="BM68" s="19" t="str">
        <f>IF($N68="","",VLOOKUP($N68,'Reference - Logistics Distance'!$C:$O,BM$4,FALSE))</f>
        <v/>
      </c>
      <c r="BO68" s="19" t="str">
        <f t="shared" si="14"/>
        <v/>
      </c>
      <c r="BP68" s="19" t="str">
        <f t="shared" si="15"/>
        <v/>
      </c>
      <c r="BQ68" s="19" t="str">
        <f t="shared" si="16"/>
        <v/>
      </c>
      <c r="BR68" s="19" t="str">
        <f t="shared" si="17"/>
        <v/>
      </c>
      <c r="BS68" s="19" t="str">
        <f t="shared" si="18"/>
        <v/>
      </c>
      <c r="BT68" s="19" t="str">
        <f t="shared" si="19"/>
        <v/>
      </c>
      <c r="BU68" s="19" t="str">
        <f t="shared" si="20"/>
        <v/>
      </c>
      <c r="BV68" s="19" t="str">
        <f t="shared" si="21"/>
        <v/>
      </c>
      <c r="BW68" s="19"/>
      <c r="BX68" s="19" t="str">
        <f t="shared" si="22"/>
        <v/>
      </c>
      <c r="BY68" s="188"/>
      <c r="BZ68" s="19" t="str">
        <f t="shared" si="23"/>
        <v/>
      </c>
      <c r="CA68" s="19" t="str">
        <f t="shared" si="24"/>
        <v/>
      </c>
      <c r="CC68" s="201" t="str">
        <f t="shared" si="25"/>
        <v/>
      </c>
    </row>
    <row r="69" spans="4:81">
      <c r="D69" s="34"/>
      <c r="E69" s="146"/>
      <c r="F69" s="146"/>
      <c r="G69" s="151"/>
      <c r="L69" s="34"/>
      <c r="M69" s="146"/>
      <c r="N69" s="146"/>
      <c r="O69" s="151"/>
      <c r="R69" s="16" t="e">
        <f>INDEX('Dropdown menus'!$A$1:$D$6,MATCH($E69,'Dropdown menus'!$A$1:$A$6,0),$R$6)</f>
        <v>#N/A</v>
      </c>
      <c r="T69" s="19" t="str">
        <f>IF($F69="","",VLOOKUP($F69,'Reference Data - Transport fuel'!$C:$O,T$4,FALSE))</f>
        <v/>
      </c>
      <c r="U69" s="19" t="str">
        <f>IF($F69="","",VLOOKUP($F69,'Reference Data - Transport fuel'!$C:$O,U$4,FALSE))</f>
        <v/>
      </c>
      <c r="V69" s="19" t="str">
        <f>IF($F69="","",VLOOKUP($F69,'Reference Data - Transport fuel'!$C:$O,V$4,FALSE))</f>
        <v/>
      </c>
      <c r="W69" s="19" t="str">
        <f>IF($F69="","",VLOOKUP($F69,'Reference Data - Transport fuel'!$C:$O,W$4,FALSE))</f>
        <v/>
      </c>
      <c r="X69" s="19" t="str">
        <f>IF($F69="","",VLOOKUP($F69,'Reference Data - Transport fuel'!$C:$O,X$4,FALSE))</f>
        <v/>
      </c>
      <c r="Y69" s="19" t="str">
        <f>IF($F69="","",VLOOKUP($F69,'Reference Data - Transport fuel'!$C:$O,Y$4,FALSE))</f>
        <v/>
      </c>
      <c r="Z69" s="19" t="str">
        <f>IF($F69="","",VLOOKUP($F69,'Reference Data - Transport fuel'!$C:$O,Z$4,FALSE))</f>
        <v/>
      </c>
      <c r="AA69" s="19" t="str">
        <f>IF($F69="","",VLOOKUP($F69,'Reference Data - Transport fuel'!$C:$O,AA$4,FALSE))</f>
        <v/>
      </c>
      <c r="AB69" s="19" t="str">
        <f>IF($F69="","",VLOOKUP($F69,'Reference Data - Transport fuel'!$C:$O,AB$4,FALSE))</f>
        <v/>
      </c>
      <c r="AC69" s="19"/>
      <c r="AD69" s="19" t="str">
        <f>IF($F69="","",VLOOKUP($F69,'Reference Data - Transport fuel'!$C:$O,AD$4,FALSE))</f>
        <v/>
      </c>
      <c r="AE69" s="19"/>
      <c r="AF69" s="19" t="str">
        <f>IF($F69="","",VLOOKUP($F69,'Reference Data - Transport fuel'!$C:$O,AF$4,FALSE))</f>
        <v/>
      </c>
      <c r="AH69" s="19" t="str">
        <f t="shared" si="2"/>
        <v/>
      </c>
      <c r="AI69" s="19" t="str">
        <f t="shared" si="3"/>
        <v/>
      </c>
      <c r="AJ69" s="19" t="str">
        <f t="shared" si="4"/>
        <v/>
      </c>
      <c r="AK69" s="19" t="str">
        <f t="shared" si="5"/>
        <v/>
      </c>
      <c r="AL69" s="19" t="str">
        <f t="shared" si="6"/>
        <v/>
      </c>
      <c r="AM69" s="19" t="str">
        <f t="shared" si="7"/>
        <v/>
      </c>
      <c r="AN69" s="19" t="str">
        <f t="shared" si="8"/>
        <v/>
      </c>
      <c r="AO69" s="19" t="str">
        <f t="shared" si="9"/>
        <v/>
      </c>
      <c r="AP69" s="19"/>
      <c r="AQ69" s="19" t="str">
        <f t="shared" si="10"/>
        <v/>
      </c>
      <c r="AR69" s="188"/>
      <c r="AS69" s="19" t="str">
        <f t="shared" si="11"/>
        <v/>
      </c>
      <c r="AT69" s="19" t="str">
        <f t="shared" si="12"/>
        <v/>
      </c>
      <c r="AV69" s="201" t="str">
        <f t="shared" si="13"/>
        <v/>
      </c>
      <c r="AY69" s="16" t="e">
        <f>INDEX('Dropdown menus'!$A$1:$D$6,MATCH($M69,'Dropdown menus'!$A$1:$A$6,0),$AY$6)</f>
        <v>#N/A</v>
      </c>
      <c r="BA69" s="19" t="str">
        <f>IF($N69="","",VLOOKUP($N69,'Reference - Logistics Distance'!$C:$O,BA$4,FALSE))</f>
        <v/>
      </c>
      <c r="BB69" s="19" t="str">
        <f>IF($N69="","",VLOOKUP($N69,'Reference - Logistics Distance'!$C:$O,BB$4,FALSE))</f>
        <v/>
      </c>
      <c r="BC69" s="19" t="str">
        <f>IF($N69="","",VLOOKUP($N69,'Reference - Logistics Distance'!$C:$O,BC$4,FALSE))</f>
        <v/>
      </c>
      <c r="BD69" s="19" t="str">
        <f>IF($N69="","",VLOOKUP($N69,'Reference - Logistics Distance'!$C:$O,BD$4,FALSE))</f>
        <v/>
      </c>
      <c r="BE69" s="19" t="str">
        <f>IF($N69="","",VLOOKUP($N69,'Reference - Logistics Distance'!$C:$O,BE$4,FALSE))</f>
        <v/>
      </c>
      <c r="BF69" s="19" t="str">
        <f>IF($N69="","",VLOOKUP($N69,'Reference - Logistics Distance'!$C:$O,BF$4,FALSE))</f>
        <v/>
      </c>
      <c r="BG69" s="19" t="str">
        <f>IF($N69="","",VLOOKUP($N69,'Reference - Logistics Distance'!$C:$O,BG$4,FALSE))</f>
        <v/>
      </c>
      <c r="BH69" s="19" t="str">
        <f>IF($N69="","",VLOOKUP($N69,'Reference - Logistics Distance'!$C:$O,BH$4,FALSE))</f>
        <v/>
      </c>
      <c r="BI69" s="19" t="str">
        <f>IF($N69="","",VLOOKUP($N69,'Reference - Logistics Distance'!$C:$O,BI$4,FALSE))</f>
        <v/>
      </c>
      <c r="BJ69" s="19"/>
      <c r="BK69" s="19" t="str">
        <f>IF($N69="","",VLOOKUP($N69,'Reference - Logistics Distance'!$C:$O,BK$4,FALSE))</f>
        <v/>
      </c>
      <c r="BL69" s="19"/>
      <c r="BM69" s="19" t="str">
        <f>IF($N69="","",VLOOKUP($N69,'Reference - Logistics Distance'!$C:$O,BM$4,FALSE))</f>
        <v/>
      </c>
      <c r="BO69" s="19" t="str">
        <f t="shared" si="14"/>
        <v/>
      </c>
      <c r="BP69" s="19" t="str">
        <f t="shared" si="15"/>
        <v/>
      </c>
      <c r="BQ69" s="19" t="str">
        <f t="shared" si="16"/>
        <v/>
      </c>
      <c r="BR69" s="19" t="str">
        <f t="shared" si="17"/>
        <v/>
      </c>
      <c r="BS69" s="19" t="str">
        <f t="shared" si="18"/>
        <v/>
      </c>
      <c r="BT69" s="19" t="str">
        <f t="shared" si="19"/>
        <v/>
      </c>
      <c r="BU69" s="19" t="str">
        <f t="shared" si="20"/>
        <v/>
      </c>
      <c r="BV69" s="19" t="str">
        <f t="shared" si="21"/>
        <v/>
      </c>
      <c r="BW69" s="19"/>
      <c r="BX69" s="19" t="str">
        <f t="shared" si="22"/>
        <v/>
      </c>
      <c r="BY69" s="188"/>
      <c r="BZ69" s="19" t="str">
        <f t="shared" si="23"/>
        <v/>
      </c>
      <c r="CA69" s="19" t="str">
        <f t="shared" si="24"/>
        <v/>
      </c>
      <c r="CC69" s="201" t="str">
        <f t="shared" si="25"/>
        <v/>
      </c>
    </row>
    <row r="70" spans="4:81">
      <c r="D70" s="34"/>
      <c r="E70" s="146"/>
      <c r="F70" s="146"/>
      <c r="G70" s="151"/>
      <c r="L70" s="34"/>
      <c r="M70" s="146"/>
      <c r="N70" s="146"/>
      <c r="O70" s="151"/>
      <c r="R70" s="16" t="e">
        <f>INDEX('Dropdown menus'!$A$1:$D$6,MATCH($E70,'Dropdown menus'!$A$1:$A$6,0),$R$6)</f>
        <v>#N/A</v>
      </c>
      <c r="T70" s="19" t="str">
        <f>IF($F70="","",VLOOKUP($F70,'Reference Data - Transport fuel'!$C:$O,T$4,FALSE))</f>
        <v/>
      </c>
      <c r="U70" s="19" t="str">
        <f>IF($F70="","",VLOOKUP($F70,'Reference Data - Transport fuel'!$C:$O,U$4,FALSE))</f>
        <v/>
      </c>
      <c r="V70" s="19" t="str">
        <f>IF($F70="","",VLOOKUP($F70,'Reference Data - Transport fuel'!$C:$O,V$4,FALSE))</f>
        <v/>
      </c>
      <c r="W70" s="19" t="str">
        <f>IF($F70="","",VLOOKUP($F70,'Reference Data - Transport fuel'!$C:$O,W$4,FALSE))</f>
        <v/>
      </c>
      <c r="X70" s="19" t="str">
        <f>IF($F70="","",VLOOKUP($F70,'Reference Data - Transport fuel'!$C:$O,X$4,FALSE))</f>
        <v/>
      </c>
      <c r="Y70" s="19" t="str">
        <f>IF($F70="","",VLOOKUP($F70,'Reference Data - Transport fuel'!$C:$O,Y$4,FALSE))</f>
        <v/>
      </c>
      <c r="Z70" s="19" t="str">
        <f>IF($F70="","",VLOOKUP($F70,'Reference Data - Transport fuel'!$C:$O,Z$4,FALSE))</f>
        <v/>
      </c>
      <c r="AA70" s="19" t="str">
        <f>IF($F70="","",VLOOKUP($F70,'Reference Data - Transport fuel'!$C:$O,AA$4,FALSE))</f>
        <v/>
      </c>
      <c r="AB70" s="19" t="str">
        <f>IF($F70="","",VLOOKUP($F70,'Reference Data - Transport fuel'!$C:$O,AB$4,FALSE))</f>
        <v/>
      </c>
      <c r="AC70" s="19"/>
      <c r="AD70" s="19" t="str">
        <f>IF($F70="","",VLOOKUP($F70,'Reference Data - Transport fuel'!$C:$O,AD$4,FALSE))</f>
        <v/>
      </c>
      <c r="AE70" s="19"/>
      <c r="AF70" s="19" t="str">
        <f>IF($F70="","",VLOOKUP($F70,'Reference Data - Transport fuel'!$C:$O,AF$4,FALSE))</f>
        <v/>
      </c>
      <c r="AH70" s="19" t="str">
        <f t="shared" si="2"/>
        <v/>
      </c>
      <c r="AI70" s="19" t="str">
        <f t="shared" si="3"/>
        <v/>
      </c>
      <c r="AJ70" s="19" t="str">
        <f t="shared" si="4"/>
        <v/>
      </c>
      <c r="AK70" s="19" t="str">
        <f t="shared" si="5"/>
        <v/>
      </c>
      <c r="AL70" s="19" t="str">
        <f t="shared" si="6"/>
        <v/>
      </c>
      <c r="AM70" s="19" t="str">
        <f t="shared" si="7"/>
        <v/>
      </c>
      <c r="AN70" s="19" t="str">
        <f t="shared" si="8"/>
        <v/>
      </c>
      <c r="AO70" s="19" t="str">
        <f t="shared" si="9"/>
        <v/>
      </c>
      <c r="AP70" s="19"/>
      <c r="AQ70" s="19" t="str">
        <f t="shared" si="10"/>
        <v/>
      </c>
      <c r="AR70" s="188"/>
      <c r="AS70" s="19" t="str">
        <f t="shared" si="11"/>
        <v/>
      </c>
      <c r="AT70" s="19" t="str">
        <f t="shared" si="12"/>
        <v/>
      </c>
      <c r="AV70" s="201" t="str">
        <f t="shared" si="13"/>
        <v/>
      </c>
      <c r="AY70" s="16" t="e">
        <f>INDEX('Dropdown menus'!$A$1:$D$6,MATCH($M70,'Dropdown menus'!$A$1:$A$6,0),$AY$6)</f>
        <v>#N/A</v>
      </c>
      <c r="BA70" s="19" t="str">
        <f>IF($N70="","",VLOOKUP($N70,'Reference - Logistics Distance'!$C:$O,BA$4,FALSE))</f>
        <v/>
      </c>
      <c r="BB70" s="19" t="str">
        <f>IF($N70="","",VLOOKUP($N70,'Reference - Logistics Distance'!$C:$O,BB$4,FALSE))</f>
        <v/>
      </c>
      <c r="BC70" s="19" t="str">
        <f>IF($N70="","",VLOOKUP($N70,'Reference - Logistics Distance'!$C:$O,BC$4,FALSE))</f>
        <v/>
      </c>
      <c r="BD70" s="19" t="str">
        <f>IF($N70="","",VLOOKUP($N70,'Reference - Logistics Distance'!$C:$O,BD$4,FALSE))</f>
        <v/>
      </c>
      <c r="BE70" s="19" t="str">
        <f>IF($N70="","",VLOOKUP($N70,'Reference - Logistics Distance'!$C:$O,BE$4,FALSE))</f>
        <v/>
      </c>
      <c r="BF70" s="19" t="str">
        <f>IF($N70="","",VLOOKUP($N70,'Reference - Logistics Distance'!$C:$O,BF$4,FALSE))</f>
        <v/>
      </c>
      <c r="BG70" s="19" t="str">
        <f>IF($N70="","",VLOOKUP($N70,'Reference - Logistics Distance'!$C:$O,BG$4,FALSE))</f>
        <v/>
      </c>
      <c r="BH70" s="19" t="str">
        <f>IF($N70="","",VLOOKUP($N70,'Reference - Logistics Distance'!$C:$O,BH$4,FALSE))</f>
        <v/>
      </c>
      <c r="BI70" s="19" t="str">
        <f>IF($N70="","",VLOOKUP($N70,'Reference - Logistics Distance'!$C:$O,BI$4,FALSE))</f>
        <v/>
      </c>
      <c r="BJ70" s="19"/>
      <c r="BK70" s="19" t="str">
        <f>IF($N70="","",VLOOKUP($N70,'Reference - Logistics Distance'!$C:$O,BK$4,FALSE))</f>
        <v/>
      </c>
      <c r="BL70" s="19"/>
      <c r="BM70" s="19" t="str">
        <f>IF($N70="","",VLOOKUP($N70,'Reference - Logistics Distance'!$C:$O,BM$4,FALSE))</f>
        <v/>
      </c>
      <c r="BO70" s="19" t="str">
        <f t="shared" si="14"/>
        <v/>
      </c>
      <c r="BP70" s="19" t="str">
        <f t="shared" si="15"/>
        <v/>
      </c>
      <c r="BQ70" s="19" t="str">
        <f t="shared" si="16"/>
        <v/>
      </c>
      <c r="BR70" s="19" t="str">
        <f t="shared" si="17"/>
        <v/>
      </c>
      <c r="BS70" s="19" t="str">
        <f t="shared" si="18"/>
        <v/>
      </c>
      <c r="BT70" s="19" t="str">
        <f t="shared" si="19"/>
        <v/>
      </c>
      <c r="BU70" s="19" t="str">
        <f t="shared" si="20"/>
        <v/>
      </c>
      <c r="BV70" s="19" t="str">
        <f t="shared" si="21"/>
        <v/>
      </c>
      <c r="BW70" s="19"/>
      <c r="BX70" s="19" t="str">
        <f t="shared" si="22"/>
        <v/>
      </c>
      <c r="BY70" s="188"/>
      <c r="BZ70" s="19" t="str">
        <f t="shared" si="23"/>
        <v/>
      </c>
      <c r="CA70" s="19" t="str">
        <f t="shared" si="24"/>
        <v/>
      </c>
      <c r="CC70" s="201" t="str">
        <f t="shared" si="25"/>
        <v/>
      </c>
    </row>
    <row r="71" spans="4:81">
      <c r="D71" s="34"/>
      <c r="E71" s="146"/>
      <c r="F71" s="146"/>
      <c r="G71" s="151"/>
      <c r="L71" s="34"/>
      <c r="M71" s="146"/>
      <c r="N71" s="146"/>
      <c r="O71" s="151"/>
      <c r="R71" s="16" t="e">
        <f>INDEX('Dropdown menus'!$A$1:$D$6,MATCH($E71,'Dropdown menus'!$A$1:$A$6,0),$R$6)</f>
        <v>#N/A</v>
      </c>
      <c r="T71" s="19" t="str">
        <f>IF($F71="","",VLOOKUP($F71,'Reference Data - Transport fuel'!$C:$O,T$4,FALSE))</f>
        <v/>
      </c>
      <c r="U71" s="19" t="str">
        <f>IF($F71="","",VLOOKUP($F71,'Reference Data - Transport fuel'!$C:$O,U$4,FALSE))</f>
        <v/>
      </c>
      <c r="V71" s="19" t="str">
        <f>IF($F71="","",VLOOKUP($F71,'Reference Data - Transport fuel'!$C:$O,V$4,FALSE))</f>
        <v/>
      </c>
      <c r="W71" s="19" t="str">
        <f>IF($F71="","",VLOOKUP($F71,'Reference Data - Transport fuel'!$C:$O,W$4,FALSE))</f>
        <v/>
      </c>
      <c r="X71" s="19" t="str">
        <f>IF($F71="","",VLOOKUP($F71,'Reference Data - Transport fuel'!$C:$O,X$4,FALSE))</f>
        <v/>
      </c>
      <c r="Y71" s="19" t="str">
        <f>IF($F71="","",VLOOKUP($F71,'Reference Data - Transport fuel'!$C:$O,Y$4,FALSE))</f>
        <v/>
      </c>
      <c r="Z71" s="19" t="str">
        <f>IF($F71="","",VLOOKUP($F71,'Reference Data - Transport fuel'!$C:$O,Z$4,FALSE))</f>
        <v/>
      </c>
      <c r="AA71" s="19" t="str">
        <f>IF($F71="","",VLOOKUP($F71,'Reference Data - Transport fuel'!$C:$O,AA$4,FALSE))</f>
        <v/>
      </c>
      <c r="AB71" s="19" t="str">
        <f>IF($F71="","",VLOOKUP($F71,'Reference Data - Transport fuel'!$C:$O,AB$4,FALSE))</f>
        <v/>
      </c>
      <c r="AC71" s="19"/>
      <c r="AD71" s="19" t="str">
        <f>IF($F71="","",VLOOKUP($F71,'Reference Data - Transport fuel'!$C:$O,AD$4,FALSE))</f>
        <v/>
      </c>
      <c r="AE71" s="19"/>
      <c r="AF71" s="19" t="str">
        <f>IF($F71="","",VLOOKUP($F71,'Reference Data - Transport fuel'!$C:$O,AF$4,FALSE))</f>
        <v/>
      </c>
      <c r="AH71" s="19" t="str">
        <f t="shared" si="2"/>
        <v/>
      </c>
      <c r="AI71" s="19" t="str">
        <f t="shared" si="3"/>
        <v/>
      </c>
      <c r="AJ71" s="19" t="str">
        <f t="shared" si="4"/>
        <v/>
      </c>
      <c r="AK71" s="19" t="str">
        <f t="shared" si="5"/>
        <v/>
      </c>
      <c r="AL71" s="19" t="str">
        <f t="shared" si="6"/>
        <v/>
      </c>
      <c r="AM71" s="19" t="str">
        <f t="shared" si="7"/>
        <v/>
      </c>
      <c r="AN71" s="19" t="str">
        <f t="shared" si="8"/>
        <v/>
      </c>
      <c r="AO71" s="19" t="str">
        <f t="shared" si="9"/>
        <v/>
      </c>
      <c r="AP71" s="19"/>
      <c r="AQ71" s="19" t="str">
        <f t="shared" si="10"/>
        <v/>
      </c>
      <c r="AR71" s="188"/>
      <c r="AS71" s="19" t="str">
        <f t="shared" si="11"/>
        <v/>
      </c>
      <c r="AT71" s="19" t="str">
        <f t="shared" si="12"/>
        <v/>
      </c>
      <c r="AV71" s="201" t="str">
        <f t="shared" si="13"/>
        <v/>
      </c>
      <c r="AY71" s="16" t="e">
        <f>INDEX('Dropdown menus'!$A$1:$D$6,MATCH($M71,'Dropdown menus'!$A$1:$A$6,0),$AY$6)</f>
        <v>#N/A</v>
      </c>
      <c r="BA71" s="19" t="str">
        <f>IF($N71="","",VLOOKUP($N71,'Reference - Logistics Distance'!$C:$O,BA$4,FALSE))</f>
        <v/>
      </c>
      <c r="BB71" s="19" t="str">
        <f>IF($N71="","",VLOOKUP($N71,'Reference - Logistics Distance'!$C:$O,BB$4,FALSE))</f>
        <v/>
      </c>
      <c r="BC71" s="19" t="str">
        <f>IF($N71="","",VLOOKUP($N71,'Reference - Logistics Distance'!$C:$O,BC$4,FALSE))</f>
        <v/>
      </c>
      <c r="BD71" s="19" t="str">
        <f>IF($N71="","",VLOOKUP($N71,'Reference - Logistics Distance'!$C:$O,BD$4,FALSE))</f>
        <v/>
      </c>
      <c r="BE71" s="19" t="str">
        <f>IF($N71="","",VLOOKUP($N71,'Reference - Logistics Distance'!$C:$O,BE$4,FALSE))</f>
        <v/>
      </c>
      <c r="BF71" s="19" t="str">
        <f>IF($N71="","",VLOOKUP($N71,'Reference - Logistics Distance'!$C:$O,BF$4,FALSE))</f>
        <v/>
      </c>
      <c r="BG71" s="19" t="str">
        <f>IF($N71="","",VLOOKUP($N71,'Reference - Logistics Distance'!$C:$O,BG$4,FALSE))</f>
        <v/>
      </c>
      <c r="BH71" s="19" t="str">
        <f>IF($N71="","",VLOOKUP($N71,'Reference - Logistics Distance'!$C:$O,BH$4,FALSE))</f>
        <v/>
      </c>
      <c r="BI71" s="19" t="str">
        <f>IF($N71="","",VLOOKUP($N71,'Reference - Logistics Distance'!$C:$O,BI$4,FALSE))</f>
        <v/>
      </c>
      <c r="BJ71" s="19"/>
      <c r="BK71" s="19" t="str">
        <f>IF($N71="","",VLOOKUP($N71,'Reference - Logistics Distance'!$C:$O,BK$4,FALSE))</f>
        <v/>
      </c>
      <c r="BL71" s="19"/>
      <c r="BM71" s="19" t="str">
        <f>IF($N71="","",VLOOKUP($N71,'Reference - Logistics Distance'!$C:$O,BM$4,FALSE))</f>
        <v/>
      </c>
      <c r="BO71" s="19" t="str">
        <f t="shared" si="14"/>
        <v/>
      </c>
      <c r="BP71" s="19" t="str">
        <f t="shared" si="15"/>
        <v/>
      </c>
      <c r="BQ71" s="19" t="str">
        <f t="shared" si="16"/>
        <v/>
      </c>
      <c r="BR71" s="19" t="str">
        <f t="shared" si="17"/>
        <v/>
      </c>
      <c r="BS71" s="19" t="str">
        <f t="shared" si="18"/>
        <v/>
      </c>
      <c r="BT71" s="19" t="str">
        <f t="shared" si="19"/>
        <v/>
      </c>
      <c r="BU71" s="19" t="str">
        <f t="shared" si="20"/>
        <v/>
      </c>
      <c r="BV71" s="19" t="str">
        <f t="shared" si="21"/>
        <v/>
      </c>
      <c r="BW71" s="19"/>
      <c r="BX71" s="19" t="str">
        <f t="shared" si="22"/>
        <v/>
      </c>
      <c r="BY71" s="188"/>
      <c r="BZ71" s="19" t="str">
        <f t="shared" si="23"/>
        <v/>
      </c>
      <c r="CA71" s="19" t="str">
        <f t="shared" si="24"/>
        <v/>
      </c>
      <c r="CC71" s="201" t="str">
        <f t="shared" si="25"/>
        <v/>
      </c>
    </row>
    <row r="72" spans="4:81">
      <c r="D72" s="34"/>
      <c r="E72" s="146"/>
      <c r="F72" s="146"/>
      <c r="G72" s="151"/>
      <c r="L72" s="34"/>
      <c r="M72" s="146"/>
      <c r="N72" s="146"/>
      <c r="O72" s="151"/>
      <c r="R72" s="16" t="e">
        <f>INDEX('Dropdown menus'!$A$1:$D$6,MATCH($E72,'Dropdown menus'!$A$1:$A$6,0),$R$6)</f>
        <v>#N/A</v>
      </c>
      <c r="T72" s="19" t="str">
        <f>IF($F72="","",VLOOKUP($F72,'Reference Data - Transport fuel'!$C:$O,T$4,FALSE))</f>
        <v/>
      </c>
      <c r="U72" s="19" t="str">
        <f>IF($F72="","",VLOOKUP($F72,'Reference Data - Transport fuel'!$C:$O,U$4,FALSE))</f>
        <v/>
      </c>
      <c r="V72" s="19" t="str">
        <f>IF($F72="","",VLOOKUP($F72,'Reference Data - Transport fuel'!$C:$O,V$4,FALSE))</f>
        <v/>
      </c>
      <c r="W72" s="19" t="str">
        <f>IF($F72="","",VLOOKUP($F72,'Reference Data - Transport fuel'!$C:$O,W$4,FALSE))</f>
        <v/>
      </c>
      <c r="X72" s="19" t="str">
        <f>IF($F72="","",VLOOKUP($F72,'Reference Data - Transport fuel'!$C:$O,X$4,FALSE))</f>
        <v/>
      </c>
      <c r="Y72" s="19" t="str">
        <f>IF($F72="","",VLOOKUP($F72,'Reference Data - Transport fuel'!$C:$O,Y$4,FALSE))</f>
        <v/>
      </c>
      <c r="Z72" s="19" t="str">
        <f>IF($F72="","",VLOOKUP($F72,'Reference Data - Transport fuel'!$C:$O,Z$4,FALSE))</f>
        <v/>
      </c>
      <c r="AA72" s="19" t="str">
        <f>IF($F72="","",VLOOKUP($F72,'Reference Data - Transport fuel'!$C:$O,AA$4,FALSE))</f>
        <v/>
      </c>
      <c r="AB72" s="19" t="str">
        <f>IF($F72="","",VLOOKUP($F72,'Reference Data - Transport fuel'!$C:$O,AB$4,FALSE))</f>
        <v/>
      </c>
      <c r="AC72" s="19"/>
      <c r="AD72" s="19" t="str">
        <f>IF($F72="","",VLOOKUP($F72,'Reference Data - Transport fuel'!$C:$O,AD$4,FALSE))</f>
        <v/>
      </c>
      <c r="AE72" s="19"/>
      <c r="AF72" s="19" t="str">
        <f>IF($F72="","",VLOOKUP($F72,'Reference Data - Transport fuel'!$C:$O,AF$4,FALSE))</f>
        <v/>
      </c>
      <c r="AH72" s="19" t="str">
        <f t="shared" ref="AH72:AH106" si="26">IF($F72="","",IF($R72=1,(T72*$G72)-AQ72,""))</f>
        <v/>
      </c>
      <c r="AI72" s="19" t="str">
        <f t="shared" ref="AI72:AI106" si="27">IF($F72="","",IF($R72=1,IF(AD72="Yes",0,U72*$G72),""))</f>
        <v/>
      </c>
      <c r="AJ72" s="19" t="str">
        <f t="shared" ref="AJ72:AJ106" si="28">IF($F72="","",IF($R72=1,V72*$G72,""))</f>
        <v/>
      </c>
      <c r="AK72" s="19" t="str">
        <f t="shared" ref="AK72:AK106" si="29">IF($F72="","",IF($R72=1,W72*$G72,""))</f>
        <v/>
      </c>
      <c r="AL72" s="19" t="str">
        <f t="shared" ref="AL72:AL106" si="30">IF($F72="","",IF($R72=1,X72*$G72,""))</f>
        <v/>
      </c>
      <c r="AM72" s="19" t="str">
        <f t="shared" ref="AM72:AM106" si="31">IF($F72="","",IF($R72=1,Y72*$G72,""))</f>
        <v/>
      </c>
      <c r="AN72" s="19" t="str">
        <f t="shared" ref="AN72:AN106" si="32">IF($F72="","",IF($R72=1,Z72*$G72,""))</f>
        <v/>
      </c>
      <c r="AO72" s="19" t="str">
        <f t="shared" ref="AO72:AO106" si="33">IF($F72="","",IF($R72=1,AA72*$G72,""))</f>
        <v/>
      </c>
      <c r="AP72" s="19"/>
      <c r="AQ72" s="19" t="str">
        <f t="shared" ref="AQ72:AQ106" si="34">IF($F72="","",IF($R72=1,IF(AD72="Yes",G72*U72,0),""))</f>
        <v/>
      </c>
      <c r="AR72" s="188"/>
      <c r="AS72" s="19" t="str">
        <f t="shared" ref="AS72:AS106" si="35">IF($F72="","",$G72*AB72)</f>
        <v/>
      </c>
      <c r="AT72" s="19" t="str">
        <f t="shared" ref="AT72:AT106" si="36">IF($F72="","",IF($R72=3,T72*$G72,""))</f>
        <v/>
      </c>
      <c r="AV72" s="201" t="str">
        <f t="shared" ref="AV72:AV106" si="37">IF($F72="","",IF($R72=1,G72*AF72,""))</f>
        <v/>
      </c>
      <c r="AY72" s="16" t="e">
        <f>INDEX('Dropdown menus'!$A$1:$D$6,MATCH($M72,'Dropdown menus'!$A$1:$A$6,0),$AY$6)</f>
        <v>#N/A</v>
      </c>
      <c r="BA72" s="19" t="str">
        <f>IF($N72="","",VLOOKUP($N72,'Reference - Logistics Distance'!$C:$O,BA$4,FALSE))</f>
        <v/>
      </c>
      <c r="BB72" s="19" t="str">
        <f>IF($N72="","",VLOOKUP($N72,'Reference - Logistics Distance'!$C:$O,BB$4,FALSE))</f>
        <v/>
      </c>
      <c r="BC72" s="19" t="str">
        <f>IF($N72="","",VLOOKUP($N72,'Reference - Logistics Distance'!$C:$O,BC$4,FALSE))</f>
        <v/>
      </c>
      <c r="BD72" s="19" t="str">
        <f>IF($N72="","",VLOOKUP($N72,'Reference - Logistics Distance'!$C:$O,BD$4,FALSE))</f>
        <v/>
      </c>
      <c r="BE72" s="19" t="str">
        <f>IF($N72="","",VLOOKUP($N72,'Reference - Logistics Distance'!$C:$O,BE$4,FALSE))</f>
        <v/>
      </c>
      <c r="BF72" s="19" t="str">
        <f>IF($N72="","",VLOOKUP($N72,'Reference - Logistics Distance'!$C:$O,BF$4,FALSE))</f>
        <v/>
      </c>
      <c r="BG72" s="19" t="str">
        <f>IF($N72="","",VLOOKUP($N72,'Reference - Logistics Distance'!$C:$O,BG$4,FALSE))</f>
        <v/>
      </c>
      <c r="BH72" s="19" t="str">
        <f>IF($N72="","",VLOOKUP($N72,'Reference - Logistics Distance'!$C:$O,BH$4,FALSE))</f>
        <v/>
      </c>
      <c r="BI72" s="19" t="str">
        <f>IF($N72="","",VLOOKUP($N72,'Reference - Logistics Distance'!$C:$O,BI$4,FALSE))</f>
        <v/>
      </c>
      <c r="BJ72" s="19"/>
      <c r="BK72" s="19" t="str">
        <f>IF($N72="","",VLOOKUP($N72,'Reference - Logistics Distance'!$C:$O,BK$4,FALSE))</f>
        <v/>
      </c>
      <c r="BL72" s="19"/>
      <c r="BM72" s="19" t="str">
        <f>IF($N72="","",VLOOKUP($N72,'Reference - Logistics Distance'!$C:$O,BM$4,FALSE))</f>
        <v/>
      </c>
      <c r="BO72" s="19" t="str">
        <f t="shared" ref="BO72:BO106" si="38">IF($N72="","",IF($AY72=1,(BA72*$O72)-BX72,""))</f>
        <v/>
      </c>
      <c r="BP72" s="19" t="str">
        <f t="shared" ref="BP72:BP106" si="39">IF($N72="","",IF($AY72=1,IF(BK72="Yes",0,BB72*$O72),""))</f>
        <v/>
      </c>
      <c r="BQ72" s="19" t="str">
        <f t="shared" ref="BQ72:BQ106" si="40">IF($N72="","",IF($AY72=1,BC72*$O72,""))</f>
        <v/>
      </c>
      <c r="BR72" s="19" t="str">
        <f t="shared" ref="BR72:BR106" si="41">IF($N72="","",IF($AY72=1,BD72*$O72,""))</f>
        <v/>
      </c>
      <c r="BS72" s="19" t="str">
        <f t="shared" ref="BS72:BS106" si="42">IF($N72="","",IF($AY72=1,BE72*$O72,""))</f>
        <v/>
      </c>
      <c r="BT72" s="19" t="str">
        <f t="shared" ref="BT72:BT106" si="43">IF($N72="","",IF($AY72=1,BF72*$O72,""))</f>
        <v/>
      </c>
      <c r="BU72" s="19" t="str">
        <f t="shared" ref="BU72:BU106" si="44">IF($N72="","",IF($AY72=1,BG72*$O72,""))</f>
        <v/>
      </c>
      <c r="BV72" s="19" t="str">
        <f t="shared" ref="BV72:BV106" si="45">IF($N72="","",IF($AY72=1,BH72*$O72,""))</f>
        <v/>
      </c>
      <c r="BW72" s="19"/>
      <c r="BX72" s="19" t="str">
        <f t="shared" ref="BX72:BX106" si="46">IF($N72="","",IF($AY72=1,IF(BK72="Yes",BB72*O72,0),""))</f>
        <v/>
      </c>
      <c r="BY72" s="188"/>
      <c r="BZ72" s="19" t="str">
        <f t="shared" ref="BZ72:BZ106" si="47">IF($N72="","",$O72*BI72)</f>
        <v/>
      </c>
      <c r="CA72" s="19" t="str">
        <f t="shared" ref="CA72:CA106" si="48">IF($N72="","",IF($AY72=3,BA72*$O72,""))</f>
        <v/>
      </c>
      <c r="CC72" s="201" t="str">
        <f t="shared" ref="CC72:CC106" si="49">IF($N72="","",IF($AY72=1,$O72*BM72,""))</f>
        <v/>
      </c>
    </row>
    <row r="73" spans="4:81">
      <c r="D73" s="34"/>
      <c r="E73" s="146"/>
      <c r="F73" s="146"/>
      <c r="G73" s="151"/>
      <c r="L73" s="34"/>
      <c r="M73" s="146"/>
      <c r="N73" s="146"/>
      <c r="O73" s="151"/>
      <c r="R73" s="16" t="e">
        <f>INDEX('Dropdown menus'!$A$1:$D$6,MATCH($E73,'Dropdown menus'!$A$1:$A$6,0),$R$6)</f>
        <v>#N/A</v>
      </c>
      <c r="T73" s="19" t="str">
        <f>IF($F73="","",VLOOKUP($F73,'Reference Data - Transport fuel'!$C:$O,T$4,FALSE))</f>
        <v/>
      </c>
      <c r="U73" s="19" t="str">
        <f>IF($F73="","",VLOOKUP($F73,'Reference Data - Transport fuel'!$C:$O,U$4,FALSE))</f>
        <v/>
      </c>
      <c r="V73" s="19" t="str">
        <f>IF($F73="","",VLOOKUP($F73,'Reference Data - Transport fuel'!$C:$O,V$4,FALSE))</f>
        <v/>
      </c>
      <c r="W73" s="19" t="str">
        <f>IF($F73="","",VLOOKUP($F73,'Reference Data - Transport fuel'!$C:$O,W$4,FALSE))</f>
        <v/>
      </c>
      <c r="X73" s="19" t="str">
        <f>IF($F73="","",VLOOKUP($F73,'Reference Data - Transport fuel'!$C:$O,X$4,FALSE))</f>
        <v/>
      </c>
      <c r="Y73" s="19" t="str">
        <f>IF($F73="","",VLOOKUP($F73,'Reference Data - Transport fuel'!$C:$O,Y$4,FALSE))</f>
        <v/>
      </c>
      <c r="Z73" s="19" t="str">
        <f>IF($F73="","",VLOOKUP($F73,'Reference Data - Transport fuel'!$C:$O,Z$4,FALSE))</f>
        <v/>
      </c>
      <c r="AA73" s="19" t="str">
        <f>IF($F73="","",VLOOKUP($F73,'Reference Data - Transport fuel'!$C:$O,AA$4,FALSE))</f>
        <v/>
      </c>
      <c r="AB73" s="19" t="str">
        <f>IF($F73="","",VLOOKUP($F73,'Reference Data - Transport fuel'!$C:$O,AB$4,FALSE))</f>
        <v/>
      </c>
      <c r="AC73" s="19"/>
      <c r="AD73" s="19" t="str">
        <f>IF($F73="","",VLOOKUP($F73,'Reference Data - Transport fuel'!$C:$O,AD$4,FALSE))</f>
        <v/>
      </c>
      <c r="AE73" s="19"/>
      <c r="AF73" s="19" t="str">
        <f>IF($F73="","",VLOOKUP($F73,'Reference Data - Transport fuel'!$C:$O,AF$4,FALSE))</f>
        <v/>
      </c>
      <c r="AH73" s="19" t="str">
        <f t="shared" si="26"/>
        <v/>
      </c>
      <c r="AI73" s="19" t="str">
        <f t="shared" si="27"/>
        <v/>
      </c>
      <c r="AJ73" s="19" t="str">
        <f t="shared" si="28"/>
        <v/>
      </c>
      <c r="AK73" s="19" t="str">
        <f t="shared" si="29"/>
        <v/>
      </c>
      <c r="AL73" s="19" t="str">
        <f t="shared" si="30"/>
        <v/>
      </c>
      <c r="AM73" s="19" t="str">
        <f t="shared" si="31"/>
        <v/>
      </c>
      <c r="AN73" s="19" t="str">
        <f t="shared" si="32"/>
        <v/>
      </c>
      <c r="AO73" s="19" t="str">
        <f t="shared" si="33"/>
        <v/>
      </c>
      <c r="AP73" s="19"/>
      <c r="AQ73" s="19" t="str">
        <f t="shared" si="34"/>
        <v/>
      </c>
      <c r="AR73" s="188"/>
      <c r="AS73" s="19" t="str">
        <f t="shared" si="35"/>
        <v/>
      </c>
      <c r="AT73" s="19" t="str">
        <f t="shared" si="36"/>
        <v/>
      </c>
      <c r="AV73" s="201" t="str">
        <f t="shared" si="37"/>
        <v/>
      </c>
      <c r="AY73" s="16" t="e">
        <f>INDEX('Dropdown menus'!$A$1:$D$6,MATCH($M73,'Dropdown menus'!$A$1:$A$6,0),$AY$6)</f>
        <v>#N/A</v>
      </c>
      <c r="BA73" s="19" t="str">
        <f>IF($N73="","",VLOOKUP($N73,'Reference - Logistics Distance'!$C:$O,BA$4,FALSE))</f>
        <v/>
      </c>
      <c r="BB73" s="19" t="str">
        <f>IF($N73="","",VLOOKUP($N73,'Reference - Logistics Distance'!$C:$O,BB$4,FALSE))</f>
        <v/>
      </c>
      <c r="BC73" s="19" t="str">
        <f>IF($N73="","",VLOOKUP($N73,'Reference - Logistics Distance'!$C:$O,BC$4,FALSE))</f>
        <v/>
      </c>
      <c r="BD73" s="19" t="str">
        <f>IF($N73="","",VLOOKUP($N73,'Reference - Logistics Distance'!$C:$O,BD$4,FALSE))</f>
        <v/>
      </c>
      <c r="BE73" s="19" t="str">
        <f>IF($N73="","",VLOOKUP($N73,'Reference - Logistics Distance'!$C:$O,BE$4,FALSE))</f>
        <v/>
      </c>
      <c r="BF73" s="19" t="str">
        <f>IF($N73="","",VLOOKUP($N73,'Reference - Logistics Distance'!$C:$O,BF$4,FALSE))</f>
        <v/>
      </c>
      <c r="BG73" s="19" t="str">
        <f>IF($N73="","",VLOOKUP($N73,'Reference - Logistics Distance'!$C:$O,BG$4,FALSE))</f>
        <v/>
      </c>
      <c r="BH73" s="19" t="str">
        <f>IF($N73="","",VLOOKUP($N73,'Reference - Logistics Distance'!$C:$O,BH$4,FALSE))</f>
        <v/>
      </c>
      <c r="BI73" s="19" t="str">
        <f>IF($N73="","",VLOOKUP($N73,'Reference - Logistics Distance'!$C:$O,BI$4,FALSE))</f>
        <v/>
      </c>
      <c r="BJ73" s="19"/>
      <c r="BK73" s="19" t="str">
        <f>IF($N73="","",VLOOKUP($N73,'Reference - Logistics Distance'!$C:$O,BK$4,FALSE))</f>
        <v/>
      </c>
      <c r="BL73" s="19"/>
      <c r="BM73" s="19" t="str">
        <f>IF($N73="","",VLOOKUP($N73,'Reference - Logistics Distance'!$C:$O,BM$4,FALSE))</f>
        <v/>
      </c>
      <c r="BO73" s="19" t="str">
        <f t="shared" si="38"/>
        <v/>
      </c>
      <c r="BP73" s="19" t="str">
        <f t="shared" si="39"/>
        <v/>
      </c>
      <c r="BQ73" s="19" t="str">
        <f t="shared" si="40"/>
        <v/>
      </c>
      <c r="BR73" s="19" t="str">
        <f t="shared" si="41"/>
        <v/>
      </c>
      <c r="BS73" s="19" t="str">
        <f t="shared" si="42"/>
        <v/>
      </c>
      <c r="BT73" s="19" t="str">
        <f t="shared" si="43"/>
        <v/>
      </c>
      <c r="BU73" s="19" t="str">
        <f t="shared" si="44"/>
        <v/>
      </c>
      <c r="BV73" s="19" t="str">
        <f t="shared" si="45"/>
        <v/>
      </c>
      <c r="BW73" s="19"/>
      <c r="BX73" s="19" t="str">
        <f t="shared" si="46"/>
        <v/>
      </c>
      <c r="BY73" s="188"/>
      <c r="BZ73" s="19" t="str">
        <f t="shared" si="47"/>
        <v/>
      </c>
      <c r="CA73" s="19" t="str">
        <f t="shared" si="48"/>
        <v/>
      </c>
      <c r="CC73" s="201" t="str">
        <f t="shared" si="49"/>
        <v/>
      </c>
    </row>
    <row r="74" spans="4:81">
      <c r="D74" s="34"/>
      <c r="E74" s="146"/>
      <c r="F74" s="146"/>
      <c r="G74" s="151"/>
      <c r="L74" s="34"/>
      <c r="M74" s="146"/>
      <c r="N74" s="146"/>
      <c r="O74" s="151"/>
      <c r="R74" s="16" t="e">
        <f>INDEX('Dropdown menus'!$A$1:$D$6,MATCH($E74,'Dropdown menus'!$A$1:$A$6,0),$R$6)</f>
        <v>#N/A</v>
      </c>
      <c r="T74" s="19" t="str">
        <f>IF($F74="","",VLOOKUP($F74,'Reference Data - Transport fuel'!$C:$O,T$4,FALSE))</f>
        <v/>
      </c>
      <c r="U74" s="19" t="str">
        <f>IF($F74="","",VLOOKUP($F74,'Reference Data - Transport fuel'!$C:$O,U$4,FALSE))</f>
        <v/>
      </c>
      <c r="V74" s="19" t="str">
        <f>IF($F74="","",VLOOKUP($F74,'Reference Data - Transport fuel'!$C:$O,V$4,FALSE))</f>
        <v/>
      </c>
      <c r="W74" s="19" t="str">
        <f>IF($F74="","",VLOOKUP($F74,'Reference Data - Transport fuel'!$C:$O,W$4,FALSE))</f>
        <v/>
      </c>
      <c r="X74" s="19" t="str">
        <f>IF($F74="","",VLOOKUP($F74,'Reference Data - Transport fuel'!$C:$O,X$4,FALSE))</f>
        <v/>
      </c>
      <c r="Y74" s="19" t="str">
        <f>IF($F74="","",VLOOKUP($F74,'Reference Data - Transport fuel'!$C:$O,Y$4,FALSE))</f>
        <v/>
      </c>
      <c r="Z74" s="19" t="str">
        <f>IF($F74="","",VLOOKUP($F74,'Reference Data - Transport fuel'!$C:$O,Z$4,FALSE))</f>
        <v/>
      </c>
      <c r="AA74" s="19" t="str">
        <f>IF($F74="","",VLOOKUP($F74,'Reference Data - Transport fuel'!$C:$O,AA$4,FALSE))</f>
        <v/>
      </c>
      <c r="AB74" s="19" t="str">
        <f>IF($F74="","",VLOOKUP($F74,'Reference Data - Transport fuel'!$C:$O,AB$4,FALSE))</f>
        <v/>
      </c>
      <c r="AC74" s="19"/>
      <c r="AD74" s="19" t="str">
        <f>IF($F74="","",VLOOKUP($F74,'Reference Data - Transport fuel'!$C:$O,AD$4,FALSE))</f>
        <v/>
      </c>
      <c r="AE74" s="19"/>
      <c r="AF74" s="19" t="str">
        <f>IF($F74="","",VLOOKUP($F74,'Reference Data - Transport fuel'!$C:$O,AF$4,FALSE))</f>
        <v/>
      </c>
      <c r="AH74" s="19" t="str">
        <f t="shared" si="26"/>
        <v/>
      </c>
      <c r="AI74" s="19" t="str">
        <f t="shared" si="27"/>
        <v/>
      </c>
      <c r="AJ74" s="19" t="str">
        <f t="shared" si="28"/>
        <v/>
      </c>
      <c r="AK74" s="19" t="str">
        <f t="shared" si="29"/>
        <v/>
      </c>
      <c r="AL74" s="19" t="str">
        <f t="shared" si="30"/>
        <v/>
      </c>
      <c r="AM74" s="19" t="str">
        <f t="shared" si="31"/>
        <v/>
      </c>
      <c r="AN74" s="19" t="str">
        <f t="shared" si="32"/>
        <v/>
      </c>
      <c r="AO74" s="19" t="str">
        <f t="shared" si="33"/>
        <v/>
      </c>
      <c r="AP74" s="19"/>
      <c r="AQ74" s="19" t="str">
        <f t="shared" si="34"/>
        <v/>
      </c>
      <c r="AR74" s="188"/>
      <c r="AS74" s="19" t="str">
        <f t="shared" si="35"/>
        <v/>
      </c>
      <c r="AT74" s="19" t="str">
        <f t="shared" si="36"/>
        <v/>
      </c>
      <c r="AV74" s="201" t="str">
        <f t="shared" si="37"/>
        <v/>
      </c>
      <c r="AY74" s="16" t="e">
        <f>INDEX('Dropdown menus'!$A$1:$D$6,MATCH($M74,'Dropdown menus'!$A$1:$A$6,0),$AY$6)</f>
        <v>#N/A</v>
      </c>
      <c r="BA74" s="19" t="str">
        <f>IF($N74="","",VLOOKUP($N74,'Reference - Logistics Distance'!$C:$O,BA$4,FALSE))</f>
        <v/>
      </c>
      <c r="BB74" s="19" t="str">
        <f>IF($N74="","",VLOOKUP($N74,'Reference - Logistics Distance'!$C:$O,BB$4,FALSE))</f>
        <v/>
      </c>
      <c r="BC74" s="19" t="str">
        <f>IF($N74="","",VLOOKUP($N74,'Reference - Logistics Distance'!$C:$O,BC$4,FALSE))</f>
        <v/>
      </c>
      <c r="BD74" s="19" t="str">
        <f>IF($N74="","",VLOOKUP($N74,'Reference - Logistics Distance'!$C:$O,BD$4,FALSE))</f>
        <v/>
      </c>
      <c r="BE74" s="19" t="str">
        <f>IF($N74="","",VLOOKUP($N74,'Reference - Logistics Distance'!$C:$O,BE$4,FALSE))</f>
        <v/>
      </c>
      <c r="BF74" s="19" t="str">
        <f>IF($N74="","",VLOOKUP($N74,'Reference - Logistics Distance'!$C:$O,BF$4,FALSE))</f>
        <v/>
      </c>
      <c r="BG74" s="19" t="str">
        <f>IF($N74="","",VLOOKUP($N74,'Reference - Logistics Distance'!$C:$O,BG$4,FALSE))</f>
        <v/>
      </c>
      <c r="BH74" s="19" t="str">
        <f>IF($N74="","",VLOOKUP($N74,'Reference - Logistics Distance'!$C:$O,BH$4,FALSE))</f>
        <v/>
      </c>
      <c r="BI74" s="19" t="str">
        <f>IF($N74="","",VLOOKUP($N74,'Reference - Logistics Distance'!$C:$O,BI$4,FALSE))</f>
        <v/>
      </c>
      <c r="BJ74" s="19"/>
      <c r="BK74" s="19" t="str">
        <f>IF($N74="","",VLOOKUP($N74,'Reference - Logistics Distance'!$C:$O,BK$4,FALSE))</f>
        <v/>
      </c>
      <c r="BL74" s="19"/>
      <c r="BM74" s="19" t="str">
        <f>IF($N74="","",VLOOKUP($N74,'Reference - Logistics Distance'!$C:$O,BM$4,FALSE))</f>
        <v/>
      </c>
      <c r="BO74" s="19" t="str">
        <f t="shared" si="38"/>
        <v/>
      </c>
      <c r="BP74" s="19" t="str">
        <f t="shared" si="39"/>
        <v/>
      </c>
      <c r="BQ74" s="19" t="str">
        <f t="shared" si="40"/>
        <v/>
      </c>
      <c r="BR74" s="19" t="str">
        <f t="shared" si="41"/>
        <v/>
      </c>
      <c r="BS74" s="19" t="str">
        <f t="shared" si="42"/>
        <v/>
      </c>
      <c r="BT74" s="19" t="str">
        <f t="shared" si="43"/>
        <v/>
      </c>
      <c r="BU74" s="19" t="str">
        <f t="shared" si="44"/>
        <v/>
      </c>
      <c r="BV74" s="19" t="str">
        <f t="shared" si="45"/>
        <v/>
      </c>
      <c r="BW74" s="19"/>
      <c r="BX74" s="19" t="str">
        <f t="shared" si="46"/>
        <v/>
      </c>
      <c r="BY74" s="188"/>
      <c r="BZ74" s="19" t="str">
        <f t="shared" si="47"/>
        <v/>
      </c>
      <c r="CA74" s="19" t="str">
        <f t="shared" si="48"/>
        <v/>
      </c>
      <c r="CC74" s="201" t="str">
        <f t="shared" si="49"/>
        <v/>
      </c>
    </row>
    <row r="75" spans="4:81">
      <c r="D75" s="34"/>
      <c r="E75" s="146"/>
      <c r="F75" s="146"/>
      <c r="G75" s="151"/>
      <c r="L75" s="34"/>
      <c r="M75" s="146"/>
      <c r="N75" s="146"/>
      <c r="O75" s="151"/>
      <c r="R75" s="16" t="e">
        <f>INDEX('Dropdown menus'!$A$1:$D$6,MATCH($E75,'Dropdown menus'!$A$1:$A$6,0),$R$6)</f>
        <v>#N/A</v>
      </c>
      <c r="T75" s="19" t="str">
        <f>IF($F75="","",VLOOKUP($F75,'Reference Data - Transport fuel'!$C:$O,T$4,FALSE))</f>
        <v/>
      </c>
      <c r="U75" s="19" t="str">
        <f>IF($F75="","",VLOOKUP($F75,'Reference Data - Transport fuel'!$C:$O,U$4,FALSE))</f>
        <v/>
      </c>
      <c r="V75" s="19" t="str">
        <f>IF($F75="","",VLOOKUP($F75,'Reference Data - Transport fuel'!$C:$O,V$4,FALSE))</f>
        <v/>
      </c>
      <c r="W75" s="19" t="str">
        <f>IF($F75="","",VLOOKUP($F75,'Reference Data - Transport fuel'!$C:$O,W$4,FALSE))</f>
        <v/>
      </c>
      <c r="X75" s="19" t="str">
        <f>IF($F75="","",VLOOKUP($F75,'Reference Data - Transport fuel'!$C:$O,X$4,FALSE))</f>
        <v/>
      </c>
      <c r="Y75" s="19" t="str">
        <f>IF($F75="","",VLOOKUP($F75,'Reference Data - Transport fuel'!$C:$O,Y$4,FALSE))</f>
        <v/>
      </c>
      <c r="Z75" s="19" t="str">
        <f>IF($F75="","",VLOOKUP($F75,'Reference Data - Transport fuel'!$C:$O,Z$4,FALSE))</f>
        <v/>
      </c>
      <c r="AA75" s="19" t="str">
        <f>IF($F75="","",VLOOKUP($F75,'Reference Data - Transport fuel'!$C:$O,AA$4,FALSE))</f>
        <v/>
      </c>
      <c r="AB75" s="19" t="str">
        <f>IF($F75="","",VLOOKUP($F75,'Reference Data - Transport fuel'!$C:$O,AB$4,FALSE))</f>
        <v/>
      </c>
      <c r="AC75" s="19"/>
      <c r="AD75" s="19" t="str">
        <f>IF($F75="","",VLOOKUP($F75,'Reference Data - Transport fuel'!$C:$O,AD$4,FALSE))</f>
        <v/>
      </c>
      <c r="AE75" s="19"/>
      <c r="AF75" s="19" t="str">
        <f>IF($F75="","",VLOOKUP($F75,'Reference Data - Transport fuel'!$C:$O,AF$4,FALSE))</f>
        <v/>
      </c>
      <c r="AH75" s="19" t="str">
        <f t="shared" si="26"/>
        <v/>
      </c>
      <c r="AI75" s="19" t="str">
        <f t="shared" si="27"/>
        <v/>
      </c>
      <c r="AJ75" s="19" t="str">
        <f t="shared" si="28"/>
        <v/>
      </c>
      <c r="AK75" s="19" t="str">
        <f t="shared" si="29"/>
        <v/>
      </c>
      <c r="AL75" s="19" t="str">
        <f t="shared" si="30"/>
        <v/>
      </c>
      <c r="AM75" s="19" t="str">
        <f t="shared" si="31"/>
        <v/>
      </c>
      <c r="AN75" s="19" t="str">
        <f t="shared" si="32"/>
        <v/>
      </c>
      <c r="AO75" s="19" t="str">
        <f t="shared" si="33"/>
        <v/>
      </c>
      <c r="AP75" s="19"/>
      <c r="AQ75" s="19" t="str">
        <f t="shared" si="34"/>
        <v/>
      </c>
      <c r="AR75" s="188"/>
      <c r="AS75" s="19" t="str">
        <f t="shared" si="35"/>
        <v/>
      </c>
      <c r="AT75" s="19" t="str">
        <f t="shared" si="36"/>
        <v/>
      </c>
      <c r="AV75" s="201" t="str">
        <f t="shared" si="37"/>
        <v/>
      </c>
      <c r="AY75" s="16" t="e">
        <f>INDEX('Dropdown menus'!$A$1:$D$6,MATCH($M75,'Dropdown menus'!$A$1:$A$6,0),$AY$6)</f>
        <v>#N/A</v>
      </c>
      <c r="BA75" s="19" t="str">
        <f>IF($N75="","",VLOOKUP($N75,'Reference - Logistics Distance'!$C:$O,BA$4,FALSE))</f>
        <v/>
      </c>
      <c r="BB75" s="19" t="str">
        <f>IF($N75="","",VLOOKUP($N75,'Reference - Logistics Distance'!$C:$O,BB$4,FALSE))</f>
        <v/>
      </c>
      <c r="BC75" s="19" t="str">
        <f>IF($N75="","",VLOOKUP($N75,'Reference - Logistics Distance'!$C:$O,BC$4,FALSE))</f>
        <v/>
      </c>
      <c r="BD75" s="19" t="str">
        <f>IF($N75="","",VLOOKUP($N75,'Reference - Logistics Distance'!$C:$O,BD$4,FALSE))</f>
        <v/>
      </c>
      <c r="BE75" s="19" t="str">
        <f>IF($N75="","",VLOOKUP($N75,'Reference - Logistics Distance'!$C:$O,BE$4,FALSE))</f>
        <v/>
      </c>
      <c r="BF75" s="19" t="str">
        <f>IF($N75="","",VLOOKUP($N75,'Reference - Logistics Distance'!$C:$O,BF$4,FALSE))</f>
        <v/>
      </c>
      <c r="BG75" s="19" t="str">
        <f>IF($N75="","",VLOOKUP($N75,'Reference - Logistics Distance'!$C:$O,BG$4,FALSE))</f>
        <v/>
      </c>
      <c r="BH75" s="19" t="str">
        <f>IF($N75="","",VLOOKUP($N75,'Reference - Logistics Distance'!$C:$O,BH$4,FALSE))</f>
        <v/>
      </c>
      <c r="BI75" s="19" t="str">
        <f>IF($N75="","",VLOOKUP($N75,'Reference - Logistics Distance'!$C:$O,BI$4,FALSE))</f>
        <v/>
      </c>
      <c r="BJ75" s="19"/>
      <c r="BK75" s="19" t="str">
        <f>IF($N75="","",VLOOKUP($N75,'Reference - Logistics Distance'!$C:$O,BK$4,FALSE))</f>
        <v/>
      </c>
      <c r="BL75" s="19"/>
      <c r="BM75" s="19" t="str">
        <f>IF($N75="","",VLOOKUP($N75,'Reference - Logistics Distance'!$C:$O,BM$4,FALSE))</f>
        <v/>
      </c>
      <c r="BO75" s="19" t="str">
        <f t="shared" si="38"/>
        <v/>
      </c>
      <c r="BP75" s="19" t="str">
        <f t="shared" si="39"/>
        <v/>
      </c>
      <c r="BQ75" s="19" t="str">
        <f t="shared" si="40"/>
        <v/>
      </c>
      <c r="BR75" s="19" t="str">
        <f t="shared" si="41"/>
        <v/>
      </c>
      <c r="BS75" s="19" t="str">
        <f t="shared" si="42"/>
        <v/>
      </c>
      <c r="BT75" s="19" t="str">
        <f t="shared" si="43"/>
        <v/>
      </c>
      <c r="BU75" s="19" t="str">
        <f t="shared" si="44"/>
        <v/>
      </c>
      <c r="BV75" s="19" t="str">
        <f t="shared" si="45"/>
        <v/>
      </c>
      <c r="BW75" s="19"/>
      <c r="BX75" s="19" t="str">
        <f t="shared" si="46"/>
        <v/>
      </c>
      <c r="BY75" s="188"/>
      <c r="BZ75" s="19" t="str">
        <f t="shared" si="47"/>
        <v/>
      </c>
      <c r="CA75" s="19" t="str">
        <f t="shared" si="48"/>
        <v/>
      </c>
      <c r="CC75" s="201" t="str">
        <f t="shared" si="49"/>
        <v/>
      </c>
    </row>
    <row r="76" spans="4:81">
      <c r="D76" s="34"/>
      <c r="E76" s="146"/>
      <c r="F76" s="146"/>
      <c r="G76" s="151"/>
      <c r="L76" s="34"/>
      <c r="M76" s="146"/>
      <c r="N76" s="146"/>
      <c r="O76" s="151"/>
      <c r="R76" s="16" t="e">
        <f>INDEX('Dropdown menus'!$A$1:$D$6,MATCH($E76,'Dropdown menus'!$A$1:$A$6,0),$R$6)</f>
        <v>#N/A</v>
      </c>
      <c r="T76" s="19" t="str">
        <f>IF($F76="","",VLOOKUP($F76,'Reference Data - Transport fuel'!$C:$O,T$4,FALSE))</f>
        <v/>
      </c>
      <c r="U76" s="19" t="str">
        <f>IF($F76="","",VLOOKUP($F76,'Reference Data - Transport fuel'!$C:$O,U$4,FALSE))</f>
        <v/>
      </c>
      <c r="V76" s="19" t="str">
        <f>IF($F76="","",VLOOKUP($F76,'Reference Data - Transport fuel'!$C:$O,V$4,FALSE))</f>
        <v/>
      </c>
      <c r="W76" s="19" t="str">
        <f>IF($F76="","",VLOOKUP($F76,'Reference Data - Transport fuel'!$C:$O,W$4,FALSE))</f>
        <v/>
      </c>
      <c r="X76" s="19" t="str">
        <f>IF($F76="","",VLOOKUP($F76,'Reference Data - Transport fuel'!$C:$O,X$4,FALSE))</f>
        <v/>
      </c>
      <c r="Y76" s="19" t="str">
        <f>IF($F76="","",VLOOKUP($F76,'Reference Data - Transport fuel'!$C:$O,Y$4,FALSE))</f>
        <v/>
      </c>
      <c r="Z76" s="19" t="str">
        <f>IF($F76="","",VLOOKUP($F76,'Reference Data - Transport fuel'!$C:$O,Z$4,FALSE))</f>
        <v/>
      </c>
      <c r="AA76" s="19" t="str">
        <f>IF($F76="","",VLOOKUP($F76,'Reference Data - Transport fuel'!$C:$O,AA$4,FALSE))</f>
        <v/>
      </c>
      <c r="AB76" s="19" t="str">
        <f>IF($F76="","",VLOOKUP($F76,'Reference Data - Transport fuel'!$C:$O,AB$4,FALSE))</f>
        <v/>
      </c>
      <c r="AC76" s="19"/>
      <c r="AD76" s="19" t="str">
        <f>IF($F76="","",VLOOKUP($F76,'Reference Data - Transport fuel'!$C:$O,AD$4,FALSE))</f>
        <v/>
      </c>
      <c r="AE76" s="19"/>
      <c r="AF76" s="19" t="str">
        <f>IF($F76="","",VLOOKUP($F76,'Reference Data - Transport fuel'!$C:$O,AF$4,FALSE))</f>
        <v/>
      </c>
      <c r="AH76" s="19" t="str">
        <f t="shared" si="26"/>
        <v/>
      </c>
      <c r="AI76" s="19" t="str">
        <f t="shared" si="27"/>
        <v/>
      </c>
      <c r="AJ76" s="19" t="str">
        <f t="shared" si="28"/>
        <v/>
      </c>
      <c r="AK76" s="19" t="str">
        <f t="shared" si="29"/>
        <v/>
      </c>
      <c r="AL76" s="19" t="str">
        <f t="shared" si="30"/>
        <v/>
      </c>
      <c r="AM76" s="19" t="str">
        <f t="shared" si="31"/>
        <v/>
      </c>
      <c r="AN76" s="19" t="str">
        <f t="shared" si="32"/>
        <v/>
      </c>
      <c r="AO76" s="19" t="str">
        <f t="shared" si="33"/>
        <v/>
      </c>
      <c r="AP76" s="19"/>
      <c r="AQ76" s="19" t="str">
        <f t="shared" si="34"/>
        <v/>
      </c>
      <c r="AR76" s="188"/>
      <c r="AS76" s="19" t="str">
        <f t="shared" si="35"/>
        <v/>
      </c>
      <c r="AT76" s="19" t="str">
        <f t="shared" si="36"/>
        <v/>
      </c>
      <c r="AV76" s="201" t="str">
        <f t="shared" si="37"/>
        <v/>
      </c>
      <c r="AY76" s="16" t="e">
        <f>INDEX('Dropdown menus'!$A$1:$D$6,MATCH($M76,'Dropdown menus'!$A$1:$A$6,0),$AY$6)</f>
        <v>#N/A</v>
      </c>
      <c r="BA76" s="19" t="str">
        <f>IF($N76="","",VLOOKUP($N76,'Reference - Logistics Distance'!$C:$O,BA$4,FALSE))</f>
        <v/>
      </c>
      <c r="BB76" s="19" t="str">
        <f>IF($N76="","",VLOOKUP($N76,'Reference - Logistics Distance'!$C:$O,BB$4,FALSE))</f>
        <v/>
      </c>
      <c r="BC76" s="19" t="str">
        <f>IF($N76="","",VLOOKUP($N76,'Reference - Logistics Distance'!$C:$O,BC$4,FALSE))</f>
        <v/>
      </c>
      <c r="BD76" s="19" t="str">
        <f>IF($N76="","",VLOOKUP($N76,'Reference - Logistics Distance'!$C:$O,BD$4,FALSE))</f>
        <v/>
      </c>
      <c r="BE76" s="19" t="str">
        <f>IF($N76="","",VLOOKUP($N76,'Reference - Logistics Distance'!$C:$O,BE$4,FALSE))</f>
        <v/>
      </c>
      <c r="BF76" s="19" t="str">
        <f>IF($N76="","",VLOOKUP($N76,'Reference - Logistics Distance'!$C:$O,BF$4,FALSE))</f>
        <v/>
      </c>
      <c r="BG76" s="19" t="str">
        <f>IF($N76="","",VLOOKUP($N76,'Reference - Logistics Distance'!$C:$O,BG$4,FALSE))</f>
        <v/>
      </c>
      <c r="BH76" s="19" t="str">
        <f>IF($N76="","",VLOOKUP($N76,'Reference - Logistics Distance'!$C:$O,BH$4,FALSE))</f>
        <v/>
      </c>
      <c r="BI76" s="19" t="str">
        <f>IF($N76="","",VLOOKUP($N76,'Reference - Logistics Distance'!$C:$O,BI$4,FALSE))</f>
        <v/>
      </c>
      <c r="BJ76" s="19"/>
      <c r="BK76" s="19" t="str">
        <f>IF($N76="","",VLOOKUP($N76,'Reference - Logistics Distance'!$C:$O,BK$4,FALSE))</f>
        <v/>
      </c>
      <c r="BL76" s="19"/>
      <c r="BM76" s="19" t="str">
        <f>IF($N76="","",VLOOKUP($N76,'Reference - Logistics Distance'!$C:$O,BM$4,FALSE))</f>
        <v/>
      </c>
      <c r="BO76" s="19" t="str">
        <f t="shared" si="38"/>
        <v/>
      </c>
      <c r="BP76" s="19" t="str">
        <f t="shared" si="39"/>
        <v/>
      </c>
      <c r="BQ76" s="19" t="str">
        <f t="shared" si="40"/>
        <v/>
      </c>
      <c r="BR76" s="19" t="str">
        <f t="shared" si="41"/>
        <v/>
      </c>
      <c r="BS76" s="19" t="str">
        <f t="shared" si="42"/>
        <v/>
      </c>
      <c r="BT76" s="19" t="str">
        <f t="shared" si="43"/>
        <v/>
      </c>
      <c r="BU76" s="19" t="str">
        <f t="shared" si="44"/>
        <v/>
      </c>
      <c r="BV76" s="19" t="str">
        <f t="shared" si="45"/>
        <v/>
      </c>
      <c r="BW76" s="19"/>
      <c r="BX76" s="19" t="str">
        <f t="shared" si="46"/>
        <v/>
      </c>
      <c r="BY76" s="188"/>
      <c r="BZ76" s="19" t="str">
        <f t="shared" si="47"/>
        <v/>
      </c>
      <c r="CA76" s="19" t="str">
        <f t="shared" si="48"/>
        <v/>
      </c>
      <c r="CC76" s="201" t="str">
        <f t="shared" si="49"/>
        <v/>
      </c>
    </row>
    <row r="77" spans="4:81">
      <c r="D77" s="34"/>
      <c r="E77" s="146"/>
      <c r="F77" s="146"/>
      <c r="G77" s="151"/>
      <c r="L77" s="34"/>
      <c r="M77" s="146"/>
      <c r="N77" s="146"/>
      <c r="O77" s="151"/>
      <c r="R77" s="16" t="e">
        <f>INDEX('Dropdown menus'!$A$1:$D$6,MATCH($E77,'Dropdown menus'!$A$1:$A$6,0),$R$6)</f>
        <v>#N/A</v>
      </c>
      <c r="T77" s="19" t="str">
        <f>IF($F77="","",VLOOKUP($F77,'Reference Data - Transport fuel'!$C:$O,T$4,FALSE))</f>
        <v/>
      </c>
      <c r="U77" s="19" t="str">
        <f>IF($F77="","",VLOOKUP($F77,'Reference Data - Transport fuel'!$C:$O,U$4,FALSE))</f>
        <v/>
      </c>
      <c r="V77" s="19" t="str">
        <f>IF($F77="","",VLOOKUP($F77,'Reference Data - Transport fuel'!$C:$O,V$4,FALSE))</f>
        <v/>
      </c>
      <c r="W77" s="19" t="str">
        <f>IF($F77="","",VLOOKUP($F77,'Reference Data - Transport fuel'!$C:$O,W$4,FALSE))</f>
        <v/>
      </c>
      <c r="X77" s="19" t="str">
        <f>IF($F77="","",VLOOKUP($F77,'Reference Data - Transport fuel'!$C:$O,X$4,FALSE))</f>
        <v/>
      </c>
      <c r="Y77" s="19" t="str">
        <f>IF($F77="","",VLOOKUP($F77,'Reference Data - Transport fuel'!$C:$O,Y$4,FALSE))</f>
        <v/>
      </c>
      <c r="Z77" s="19" t="str">
        <f>IF($F77="","",VLOOKUP($F77,'Reference Data - Transport fuel'!$C:$O,Z$4,FALSE))</f>
        <v/>
      </c>
      <c r="AA77" s="19" t="str">
        <f>IF($F77="","",VLOOKUP($F77,'Reference Data - Transport fuel'!$C:$O,AA$4,FALSE))</f>
        <v/>
      </c>
      <c r="AB77" s="19" t="str">
        <f>IF($F77="","",VLOOKUP($F77,'Reference Data - Transport fuel'!$C:$O,AB$4,FALSE))</f>
        <v/>
      </c>
      <c r="AC77" s="19"/>
      <c r="AD77" s="19" t="str">
        <f>IF($F77="","",VLOOKUP($F77,'Reference Data - Transport fuel'!$C:$O,AD$4,FALSE))</f>
        <v/>
      </c>
      <c r="AE77" s="19"/>
      <c r="AF77" s="19" t="str">
        <f>IF($F77="","",VLOOKUP($F77,'Reference Data - Transport fuel'!$C:$O,AF$4,FALSE))</f>
        <v/>
      </c>
      <c r="AH77" s="19" t="str">
        <f t="shared" si="26"/>
        <v/>
      </c>
      <c r="AI77" s="19" t="str">
        <f t="shared" si="27"/>
        <v/>
      </c>
      <c r="AJ77" s="19" t="str">
        <f t="shared" si="28"/>
        <v/>
      </c>
      <c r="AK77" s="19" t="str">
        <f t="shared" si="29"/>
        <v/>
      </c>
      <c r="AL77" s="19" t="str">
        <f t="shared" si="30"/>
        <v/>
      </c>
      <c r="AM77" s="19" t="str">
        <f t="shared" si="31"/>
        <v/>
      </c>
      <c r="AN77" s="19" t="str">
        <f t="shared" si="32"/>
        <v/>
      </c>
      <c r="AO77" s="19" t="str">
        <f t="shared" si="33"/>
        <v/>
      </c>
      <c r="AP77" s="19"/>
      <c r="AQ77" s="19" t="str">
        <f t="shared" si="34"/>
        <v/>
      </c>
      <c r="AR77" s="188"/>
      <c r="AS77" s="19" t="str">
        <f t="shared" si="35"/>
        <v/>
      </c>
      <c r="AT77" s="19" t="str">
        <f t="shared" si="36"/>
        <v/>
      </c>
      <c r="AV77" s="201" t="str">
        <f t="shared" si="37"/>
        <v/>
      </c>
      <c r="AY77" s="16" t="e">
        <f>INDEX('Dropdown menus'!$A$1:$D$6,MATCH($M77,'Dropdown menus'!$A$1:$A$6,0),$AY$6)</f>
        <v>#N/A</v>
      </c>
      <c r="BA77" s="19" t="str">
        <f>IF($N77="","",VLOOKUP($N77,'Reference - Logistics Distance'!$C:$O,BA$4,FALSE))</f>
        <v/>
      </c>
      <c r="BB77" s="19" t="str">
        <f>IF($N77="","",VLOOKUP($N77,'Reference - Logistics Distance'!$C:$O,BB$4,FALSE))</f>
        <v/>
      </c>
      <c r="BC77" s="19" t="str">
        <f>IF($N77="","",VLOOKUP($N77,'Reference - Logistics Distance'!$C:$O,BC$4,FALSE))</f>
        <v/>
      </c>
      <c r="BD77" s="19" t="str">
        <f>IF($N77="","",VLOOKUP($N77,'Reference - Logistics Distance'!$C:$O,BD$4,FALSE))</f>
        <v/>
      </c>
      <c r="BE77" s="19" t="str">
        <f>IF($N77="","",VLOOKUP($N77,'Reference - Logistics Distance'!$C:$O,BE$4,FALSE))</f>
        <v/>
      </c>
      <c r="BF77" s="19" t="str">
        <f>IF($N77="","",VLOOKUP($N77,'Reference - Logistics Distance'!$C:$O,BF$4,FALSE))</f>
        <v/>
      </c>
      <c r="BG77" s="19" t="str">
        <f>IF($N77="","",VLOOKUP($N77,'Reference - Logistics Distance'!$C:$O,BG$4,FALSE))</f>
        <v/>
      </c>
      <c r="BH77" s="19" t="str">
        <f>IF($N77="","",VLOOKUP($N77,'Reference - Logistics Distance'!$C:$O,BH$4,FALSE))</f>
        <v/>
      </c>
      <c r="BI77" s="19" t="str">
        <f>IF($N77="","",VLOOKUP($N77,'Reference - Logistics Distance'!$C:$O,BI$4,FALSE))</f>
        <v/>
      </c>
      <c r="BJ77" s="19"/>
      <c r="BK77" s="19" t="str">
        <f>IF($N77="","",VLOOKUP($N77,'Reference - Logistics Distance'!$C:$O,BK$4,FALSE))</f>
        <v/>
      </c>
      <c r="BL77" s="19"/>
      <c r="BM77" s="19" t="str">
        <f>IF($N77="","",VLOOKUP($N77,'Reference - Logistics Distance'!$C:$O,BM$4,FALSE))</f>
        <v/>
      </c>
      <c r="BO77" s="19" t="str">
        <f t="shared" si="38"/>
        <v/>
      </c>
      <c r="BP77" s="19" t="str">
        <f t="shared" si="39"/>
        <v/>
      </c>
      <c r="BQ77" s="19" t="str">
        <f t="shared" si="40"/>
        <v/>
      </c>
      <c r="BR77" s="19" t="str">
        <f t="shared" si="41"/>
        <v/>
      </c>
      <c r="BS77" s="19" t="str">
        <f t="shared" si="42"/>
        <v/>
      </c>
      <c r="BT77" s="19" t="str">
        <f t="shared" si="43"/>
        <v/>
      </c>
      <c r="BU77" s="19" t="str">
        <f t="shared" si="44"/>
        <v/>
      </c>
      <c r="BV77" s="19" t="str">
        <f t="shared" si="45"/>
        <v/>
      </c>
      <c r="BW77" s="19"/>
      <c r="BX77" s="19" t="str">
        <f t="shared" si="46"/>
        <v/>
      </c>
      <c r="BY77" s="188"/>
      <c r="BZ77" s="19" t="str">
        <f t="shared" si="47"/>
        <v/>
      </c>
      <c r="CA77" s="19" t="str">
        <f t="shared" si="48"/>
        <v/>
      </c>
      <c r="CC77" s="201" t="str">
        <f t="shared" si="49"/>
        <v/>
      </c>
    </row>
    <row r="78" spans="4:81">
      <c r="D78" s="34"/>
      <c r="E78" s="146"/>
      <c r="F78" s="146"/>
      <c r="G78" s="151"/>
      <c r="L78" s="34"/>
      <c r="M78" s="146"/>
      <c r="N78" s="146"/>
      <c r="O78" s="151"/>
      <c r="R78" s="16" t="e">
        <f>INDEX('Dropdown menus'!$A$1:$D$6,MATCH($E78,'Dropdown menus'!$A$1:$A$6,0),$R$6)</f>
        <v>#N/A</v>
      </c>
      <c r="T78" s="19" t="str">
        <f>IF($F78="","",VLOOKUP($F78,'Reference Data - Transport fuel'!$C:$O,T$4,FALSE))</f>
        <v/>
      </c>
      <c r="U78" s="19" t="str">
        <f>IF($F78="","",VLOOKUP($F78,'Reference Data - Transport fuel'!$C:$O,U$4,FALSE))</f>
        <v/>
      </c>
      <c r="V78" s="19" t="str">
        <f>IF($F78="","",VLOOKUP($F78,'Reference Data - Transport fuel'!$C:$O,V$4,FALSE))</f>
        <v/>
      </c>
      <c r="W78" s="19" t="str">
        <f>IF($F78="","",VLOOKUP($F78,'Reference Data - Transport fuel'!$C:$O,W$4,FALSE))</f>
        <v/>
      </c>
      <c r="X78" s="19" t="str">
        <f>IF($F78="","",VLOOKUP($F78,'Reference Data - Transport fuel'!$C:$O,X$4,FALSE))</f>
        <v/>
      </c>
      <c r="Y78" s="19" t="str">
        <f>IF($F78="","",VLOOKUP($F78,'Reference Data - Transport fuel'!$C:$O,Y$4,FALSE))</f>
        <v/>
      </c>
      <c r="Z78" s="19" t="str">
        <f>IF($F78="","",VLOOKUP($F78,'Reference Data - Transport fuel'!$C:$O,Z$4,FALSE))</f>
        <v/>
      </c>
      <c r="AA78" s="19" t="str">
        <f>IF($F78="","",VLOOKUP($F78,'Reference Data - Transport fuel'!$C:$O,AA$4,FALSE))</f>
        <v/>
      </c>
      <c r="AB78" s="19" t="str">
        <f>IF($F78="","",VLOOKUP($F78,'Reference Data - Transport fuel'!$C:$O,AB$4,FALSE))</f>
        <v/>
      </c>
      <c r="AC78" s="19"/>
      <c r="AD78" s="19" t="str">
        <f>IF($F78="","",VLOOKUP($F78,'Reference Data - Transport fuel'!$C:$O,AD$4,FALSE))</f>
        <v/>
      </c>
      <c r="AE78" s="19"/>
      <c r="AF78" s="19" t="str">
        <f>IF($F78="","",VLOOKUP($F78,'Reference Data - Transport fuel'!$C:$O,AF$4,FALSE))</f>
        <v/>
      </c>
      <c r="AH78" s="19" t="str">
        <f t="shared" si="26"/>
        <v/>
      </c>
      <c r="AI78" s="19" t="str">
        <f t="shared" si="27"/>
        <v/>
      </c>
      <c r="AJ78" s="19" t="str">
        <f t="shared" si="28"/>
        <v/>
      </c>
      <c r="AK78" s="19" t="str">
        <f t="shared" si="29"/>
        <v/>
      </c>
      <c r="AL78" s="19" t="str">
        <f t="shared" si="30"/>
        <v/>
      </c>
      <c r="AM78" s="19" t="str">
        <f t="shared" si="31"/>
        <v/>
      </c>
      <c r="AN78" s="19" t="str">
        <f t="shared" si="32"/>
        <v/>
      </c>
      <c r="AO78" s="19" t="str">
        <f t="shared" si="33"/>
        <v/>
      </c>
      <c r="AP78" s="19"/>
      <c r="AQ78" s="19" t="str">
        <f t="shared" si="34"/>
        <v/>
      </c>
      <c r="AR78" s="188"/>
      <c r="AS78" s="19" t="str">
        <f t="shared" si="35"/>
        <v/>
      </c>
      <c r="AT78" s="19" t="str">
        <f t="shared" si="36"/>
        <v/>
      </c>
      <c r="AV78" s="201" t="str">
        <f t="shared" si="37"/>
        <v/>
      </c>
      <c r="AY78" s="16" t="e">
        <f>INDEX('Dropdown menus'!$A$1:$D$6,MATCH($M78,'Dropdown menus'!$A$1:$A$6,0),$AY$6)</f>
        <v>#N/A</v>
      </c>
      <c r="BA78" s="19" t="str">
        <f>IF($N78="","",VLOOKUP($N78,'Reference - Logistics Distance'!$C:$O,BA$4,FALSE))</f>
        <v/>
      </c>
      <c r="BB78" s="19" t="str">
        <f>IF($N78="","",VLOOKUP($N78,'Reference - Logistics Distance'!$C:$O,BB$4,FALSE))</f>
        <v/>
      </c>
      <c r="BC78" s="19" t="str">
        <f>IF($N78="","",VLOOKUP($N78,'Reference - Logistics Distance'!$C:$O,BC$4,FALSE))</f>
        <v/>
      </c>
      <c r="BD78" s="19" t="str">
        <f>IF($N78="","",VLOOKUP($N78,'Reference - Logistics Distance'!$C:$O,BD$4,FALSE))</f>
        <v/>
      </c>
      <c r="BE78" s="19" t="str">
        <f>IF($N78="","",VLOOKUP($N78,'Reference - Logistics Distance'!$C:$O,BE$4,FALSE))</f>
        <v/>
      </c>
      <c r="BF78" s="19" t="str">
        <f>IF($N78="","",VLOOKUP($N78,'Reference - Logistics Distance'!$C:$O,BF$4,FALSE))</f>
        <v/>
      </c>
      <c r="BG78" s="19" t="str">
        <f>IF($N78="","",VLOOKUP($N78,'Reference - Logistics Distance'!$C:$O,BG$4,FALSE))</f>
        <v/>
      </c>
      <c r="BH78" s="19" t="str">
        <f>IF($N78="","",VLOOKUP($N78,'Reference - Logistics Distance'!$C:$O,BH$4,FALSE))</f>
        <v/>
      </c>
      <c r="BI78" s="19" t="str">
        <f>IF($N78="","",VLOOKUP($N78,'Reference - Logistics Distance'!$C:$O,BI$4,FALSE))</f>
        <v/>
      </c>
      <c r="BJ78" s="19"/>
      <c r="BK78" s="19" t="str">
        <f>IF($N78="","",VLOOKUP($N78,'Reference - Logistics Distance'!$C:$O,BK$4,FALSE))</f>
        <v/>
      </c>
      <c r="BL78" s="19"/>
      <c r="BM78" s="19" t="str">
        <f>IF($N78="","",VLOOKUP($N78,'Reference - Logistics Distance'!$C:$O,BM$4,FALSE))</f>
        <v/>
      </c>
      <c r="BO78" s="19" t="str">
        <f t="shared" si="38"/>
        <v/>
      </c>
      <c r="BP78" s="19" t="str">
        <f t="shared" si="39"/>
        <v/>
      </c>
      <c r="BQ78" s="19" t="str">
        <f t="shared" si="40"/>
        <v/>
      </c>
      <c r="BR78" s="19" t="str">
        <f t="shared" si="41"/>
        <v/>
      </c>
      <c r="BS78" s="19" t="str">
        <f t="shared" si="42"/>
        <v/>
      </c>
      <c r="BT78" s="19" t="str">
        <f t="shared" si="43"/>
        <v/>
      </c>
      <c r="BU78" s="19" t="str">
        <f t="shared" si="44"/>
        <v/>
      </c>
      <c r="BV78" s="19" t="str">
        <f t="shared" si="45"/>
        <v/>
      </c>
      <c r="BW78" s="19"/>
      <c r="BX78" s="19" t="str">
        <f t="shared" si="46"/>
        <v/>
      </c>
      <c r="BY78" s="188"/>
      <c r="BZ78" s="19" t="str">
        <f t="shared" si="47"/>
        <v/>
      </c>
      <c r="CA78" s="19" t="str">
        <f t="shared" si="48"/>
        <v/>
      </c>
      <c r="CC78" s="201" t="str">
        <f t="shared" si="49"/>
        <v/>
      </c>
    </row>
    <row r="79" spans="4:81">
      <c r="D79" s="34"/>
      <c r="E79" s="146"/>
      <c r="F79" s="146"/>
      <c r="G79" s="151"/>
      <c r="L79" s="34"/>
      <c r="M79" s="146"/>
      <c r="N79" s="146"/>
      <c r="O79" s="151"/>
      <c r="R79" s="16" t="e">
        <f>INDEX('Dropdown menus'!$A$1:$D$6,MATCH($E79,'Dropdown menus'!$A$1:$A$6,0),$R$6)</f>
        <v>#N/A</v>
      </c>
      <c r="T79" s="19" t="str">
        <f>IF($F79="","",VLOOKUP($F79,'Reference Data - Transport fuel'!$C:$O,T$4,FALSE))</f>
        <v/>
      </c>
      <c r="U79" s="19" t="str">
        <f>IF($F79="","",VLOOKUP($F79,'Reference Data - Transport fuel'!$C:$O,U$4,FALSE))</f>
        <v/>
      </c>
      <c r="V79" s="19" t="str">
        <f>IF($F79="","",VLOOKUP($F79,'Reference Data - Transport fuel'!$C:$O,V$4,FALSE))</f>
        <v/>
      </c>
      <c r="W79" s="19" t="str">
        <f>IF($F79="","",VLOOKUP($F79,'Reference Data - Transport fuel'!$C:$O,W$4,FALSE))</f>
        <v/>
      </c>
      <c r="X79" s="19" t="str">
        <f>IF($F79="","",VLOOKUP($F79,'Reference Data - Transport fuel'!$C:$O,X$4,FALSE))</f>
        <v/>
      </c>
      <c r="Y79" s="19" t="str">
        <f>IF($F79="","",VLOOKUP($F79,'Reference Data - Transport fuel'!$C:$O,Y$4,FALSE))</f>
        <v/>
      </c>
      <c r="Z79" s="19" t="str">
        <f>IF($F79="","",VLOOKUP($F79,'Reference Data - Transport fuel'!$C:$O,Z$4,FALSE))</f>
        <v/>
      </c>
      <c r="AA79" s="19" t="str">
        <f>IF($F79="","",VLOOKUP($F79,'Reference Data - Transport fuel'!$C:$O,AA$4,FALSE))</f>
        <v/>
      </c>
      <c r="AB79" s="19" t="str">
        <f>IF($F79="","",VLOOKUP($F79,'Reference Data - Transport fuel'!$C:$O,AB$4,FALSE))</f>
        <v/>
      </c>
      <c r="AC79" s="19"/>
      <c r="AD79" s="19" t="str">
        <f>IF($F79="","",VLOOKUP($F79,'Reference Data - Transport fuel'!$C:$O,AD$4,FALSE))</f>
        <v/>
      </c>
      <c r="AE79" s="19"/>
      <c r="AF79" s="19" t="str">
        <f>IF($F79="","",VLOOKUP($F79,'Reference Data - Transport fuel'!$C:$O,AF$4,FALSE))</f>
        <v/>
      </c>
      <c r="AH79" s="19" t="str">
        <f t="shared" si="26"/>
        <v/>
      </c>
      <c r="AI79" s="19" t="str">
        <f t="shared" si="27"/>
        <v/>
      </c>
      <c r="AJ79" s="19" t="str">
        <f t="shared" si="28"/>
        <v/>
      </c>
      <c r="AK79" s="19" t="str">
        <f t="shared" si="29"/>
        <v/>
      </c>
      <c r="AL79" s="19" t="str">
        <f t="shared" si="30"/>
        <v/>
      </c>
      <c r="AM79" s="19" t="str">
        <f t="shared" si="31"/>
        <v/>
      </c>
      <c r="AN79" s="19" t="str">
        <f t="shared" si="32"/>
        <v/>
      </c>
      <c r="AO79" s="19" t="str">
        <f t="shared" si="33"/>
        <v/>
      </c>
      <c r="AP79" s="19"/>
      <c r="AQ79" s="19" t="str">
        <f t="shared" si="34"/>
        <v/>
      </c>
      <c r="AR79" s="188"/>
      <c r="AS79" s="19" t="str">
        <f t="shared" si="35"/>
        <v/>
      </c>
      <c r="AT79" s="19" t="str">
        <f t="shared" si="36"/>
        <v/>
      </c>
      <c r="AV79" s="201" t="str">
        <f t="shared" si="37"/>
        <v/>
      </c>
      <c r="AY79" s="16" t="e">
        <f>INDEX('Dropdown menus'!$A$1:$D$6,MATCH($M79,'Dropdown menus'!$A$1:$A$6,0),$AY$6)</f>
        <v>#N/A</v>
      </c>
      <c r="BA79" s="19" t="str">
        <f>IF($N79="","",VLOOKUP($N79,'Reference - Logistics Distance'!$C:$O,BA$4,FALSE))</f>
        <v/>
      </c>
      <c r="BB79" s="19" t="str">
        <f>IF($N79="","",VLOOKUP($N79,'Reference - Logistics Distance'!$C:$O,BB$4,FALSE))</f>
        <v/>
      </c>
      <c r="BC79" s="19" t="str">
        <f>IF($N79="","",VLOOKUP($N79,'Reference - Logistics Distance'!$C:$O,BC$4,FALSE))</f>
        <v/>
      </c>
      <c r="BD79" s="19" t="str">
        <f>IF($N79="","",VLOOKUP($N79,'Reference - Logistics Distance'!$C:$O,BD$4,FALSE))</f>
        <v/>
      </c>
      <c r="BE79" s="19" t="str">
        <f>IF($N79="","",VLOOKUP($N79,'Reference - Logistics Distance'!$C:$O,BE$4,FALSE))</f>
        <v/>
      </c>
      <c r="BF79" s="19" t="str">
        <f>IF($N79="","",VLOOKUP($N79,'Reference - Logistics Distance'!$C:$O,BF$4,FALSE))</f>
        <v/>
      </c>
      <c r="BG79" s="19" t="str">
        <f>IF($N79="","",VLOOKUP($N79,'Reference - Logistics Distance'!$C:$O,BG$4,FALSE))</f>
        <v/>
      </c>
      <c r="BH79" s="19" t="str">
        <f>IF($N79="","",VLOOKUP($N79,'Reference - Logistics Distance'!$C:$O,BH$4,FALSE))</f>
        <v/>
      </c>
      <c r="BI79" s="19" t="str">
        <f>IF($N79="","",VLOOKUP($N79,'Reference - Logistics Distance'!$C:$O,BI$4,FALSE))</f>
        <v/>
      </c>
      <c r="BJ79" s="19"/>
      <c r="BK79" s="19" t="str">
        <f>IF($N79="","",VLOOKUP($N79,'Reference - Logistics Distance'!$C:$O,BK$4,FALSE))</f>
        <v/>
      </c>
      <c r="BL79" s="19"/>
      <c r="BM79" s="19" t="str">
        <f>IF($N79="","",VLOOKUP($N79,'Reference - Logistics Distance'!$C:$O,BM$4,FALSE))</f>
        <v/>
      </c>
      <c r="BO79" s="19" t="str">
        <f t="shared" si="38"/>
        <v/>
      </c>
      <c r="BP79" s="19" t="str">
        <f t="shared" si="39"/>
        <v/>
      </c>
      <c r="BQ79" s="19" t="str">
        <f t="shared" si="40"/>
        <v/>
      </c>
      <c r="BR79" s="19" t="str">
        <f t="shared" si="41"/>
        <v/>
      </c>
      <c r="BS79" s="19" t="str">
        <f t="shared" si="42"/>
        <v/>
      </c>
      <c r="BT79" s="19" t="str">
        <f t="shared" si="43"/>
        <v/>
      </c>
      <c r="BU79" s="19" t="str">
        <f t="shared" si="44"/>
        <v/>
      </c>
      <c r="BV79" s="19" t="str">
        <f t="shared" si="45"/>
        <v/>
      </c>
      <c r="BW79" s="19"/>
      <c r="BX79" s="19" t="str">
        <f t="shared" si="46"/>
        <v/>
      </c>
      <c r="BY79" s="188"/>
      <c r="BZ79" s="19" t="str">
        <f t="shared" si="47"/>
        <v/>
      </c>
      <c r="CA79" s="19" t="str">
        <f t="shared" si="48"/>
        <v/>
      </c>
      <c r="CC79" s="201" t="str">
        <f t="shared" si="49"/>
        <v/>
      </c>
    </row>
    <row r="80" spans="4:81">
      <c r="D80" s="34"/>
      <c r="E80" s="146"/>
      <c r="F80" s="146"/>
      <c r="G80" s="151"/>
      <c r="L80" s="34"/>
      <c r="M80" s="146"/>
      <c r="N80" s="146"/>
      <c r="O80" s="151"/>
      <c r="R80" s="16" t="e">
        <f>INDEX('Dropdown menus'!$A$1:$D$6,MATCH($E80,'Dropdown menus'!$A$1:$A$6,0),$R$6)</f>
        <v>#N/A</v>
      </c>
      <c r="T80" s="19" t="str">
        <f>IF($F80="","",VLOOKUP($F80,'Reference Data - Transport fuel'!$C:$O,T$4,FALSE))</f>
        <v/>
      </c>
      <c r="U80" s="19" t="str">
        <f>IF($F80="","",VLOOKUP($F80,'Reference Data - Transport fuel'!$C:$O,U$4,FALSE))</f>
        <v/>
      </c>
      <c r="V80" s="19" t="str">
        <f>IF($F80="","",VLOOKUP($F80,'Reference Data - Transport fuel'!$C:$O,V$4,FALSE))</f>
        <v/>
      </c>
      <c r="W80" s="19" t="str">
        <f>IF($F80="","",VLOOKUP($F80,'Reference Data - Transport fuel'!$C:$O,W$4,FALSE))</f>
        <v/>
      </c>
      <c r="X80" s="19" t="str">
        <f>IF($F80="","",VLOOKUP($F80,'Reference Data - Transport fuel'!$C:$O,X$4,FALSE))</f>
        <v/>
      </c>
      <c r="Y80" s="19" t="str">
        <f>IF($F80="","",VLOOKUP($F80,'Reference Data - Transport fuel'!$C:$O,Y$4,FALSE))</f>
        <v/>
      </c>
      <c r="Z80" s="19" t="str">
        <f>IF($F80="","",VLOOKUP($F80,'Reference Data - Transport fuel'!$C:$O,Z$4,FALSE))</f>
        <v/>
      </c>
      <c r="AA80" s="19" t="str">
        <f>IF($F80="","",VLOOKUP($F80,'Reference Data - Transport fuel'!$C:$O,AA$4,FALSE))</f>
        <v/>
      </c>
      <c r="AB80" s="19" t="str">
        <f>IF($F80="","",VLOOKUP($F80,'Reference Data - Transport fuel'!$C:$O,AB$4,FALSE))</f>
        <v/>
      </c>
      <c r="AC80" s="19"/>
      <c r="AD80" s="19" t="str">
        <f>IF($F80="","",VLOOKUP($F80,'Reference Data - Transport fuel'!$C:$O,AD$4,FALSE))</f>
        <v/>
      </c>
      <c r="AE80" s="19"/>
      <c r="AF80" s="19" t="str">
        <f>IF($F80="","",VLOOKUP($F80,'Reference Data - Transport fuel'!$C:$O,AF$4,FALSE))</f>
        <v/>
      </c>
      <c r="AH80" s="19" t="str">
        <f t="shared" si="26"/>
        <v/>
      </c>
      <c r="AI80" s="19" t="str">
        <f t="shared" si="27"/>
        <v/>
      </c>
      <c r="AJ80" s="19" t="str">
        <f t="shared" si="28"/>
        <v/>
      </c>
      <c r="AK80" s="19" t="str">
        <f t="shared" si="29"/>
        <v/>
      </c>
      <c r="AL80" s="19" t="str">
        <f t="shared" si="30"/>
        <v/>
      </c>
      <c r="AM80" s="19" t="str">
        <f t="shared" si="31"/>
        <v/>
      </c>
      <c r="AN80" s="19" t="str">
        <f t="shared" si="32"/>
        <v/>
      </c>
      <c r="AO80" s="19" t="str">
        <f t="shared" si="33"/>
        <v/>
      </c>
      <c r="AP80" s="19"/>
      <c r="AQ80" s="19" t="str">
        <f t="shared" si="34"/>
        <v/>
      </c>
      <c r="AR80" s="188"/>
      <c r="AS80" s="19" t="str">
        <f t="shared" si="35"/>
        <v/>
      </c>
      <c r="AT80" s="19" t="str">
        <f t="shared" si="36"/>
        <v/>
      </c>
      <c r="AV80" s="201" t="str">
        <f t="shared" si="37"/>
        <v/>
      </c>
      <c r="AY80" s="16" t="e">
        <f>INDEX('Dropdown menus'!$A$1:$D$6,MATCH($M80,'Dropdown menus'!$A$1:$A$6,0),$AY$6)</f>
        <v>#N/A</v>
      </c>
      <c r="BA80" s="19" t="str">
        <f>IF($N80="","",VLOOKUP($N80,'Reference - Logistics Distance'!$C:$O,BA$4,FALSE))</f>
        <v/>
      </c>
      <c r="BB80" s="19" t="str">
        <f>IF($N80="","",VLOOKUP($N80,'Reference - Logistics Distance'!$C:$O,BB$4,FALSE))</f>
        <v/>
      </c>
      <c r="BC80" s="19" t="str">
        <f>IF($N80="","",VLOOKUP($N80,'Reference - Logistics Distance'!$C:$O,BC$4,FALSE))</f>
        <v/>
      </c>
      <c r="BD80" s="19" t="str">
        <f>IF($N80="","",VLOOKUP($N80,'Reference - Logistics Distance'!$C:$O,BD$4,FALSE))</f>
        <v/>
      </c>
      <c r="BE80" s="19" t="str">
        <f>IF($N80="","",VLOOKUP($N80,'Reference - Logistics Distance'!$C:$O,BE$4,FALSE))</f>
        <v/>
      </c>
      <c r="BF80" s="19" t="str">
        <f>IF($N80="","",VLOOKUP($N80,'Reference - Logistics Distance'!$C:$O,BF$4,FALSE))</f>
        <v/>
      </c>
      <c r="BG80" s="19" t="str">
        <f>IF($N80="","",VLOOKUP($N80,'Reference - Logistics Distance'!$C:$O,BG$4,FALSE))</f>
        <v/>
      </c>
      <c r="BH80" s="19" t="str">
        <f>IF($N80="","",VLOOKUP($N80,'Reference - Logistics Distance'!$C:$O,BH$4,FALSE))</f>
        <v/>
      </c>
      <c r="BI80" s="19" t="str">
        <f>IF($N80="","",VLOOKUP($N80,'Reference - Logistics Distance'!$C:$O,BI$4,FALSE))</f>
        <v/>
      </c>
      <c r="BJ80" s="19"/>
      <c r="BK80" s="19" t="str">
        <f>IF($N80="","",VLOOKUP($N80,'Reference - Logistics Distance'!$C:$O,BK$4,FALSE))</f>
        <v/>
      </c>
      <c r="BL80" s="19"/>
      <c r="BM80" s="19" t="str">
        <f>IF($N80="","",VLOOKUP($N80,'Reference - Logistics Distance'!$C:$O,BM$4,FALSE))</f>
        <v/>
      </c>
      <c r="BO80" s="19" t="str">
        <f t="shared" si="38"/>
        <v/>
      </c>
      <c r="BP80" s="19" t="str">
        <f t="shared" si="39"/>
        <v/>
      </c>
      <c r="BQ80" s="19" t="str">
        <f t="shared" si="40"/>
        <v/>
      </c>
      <c r="BR80" s="19" t="str">
        <f t="shared" si="41"/>
        <v/>
      </c>
      <c r="BS80" s="19" t="str">
        <f t="shared" si="42"/>
        <v/>
      </c>
      <c r="BT80" s="19" t="str">
        <f t="shared" si="43"/>
        <v/>
      </c>
      <c r="BU80" s="19" t="str">
        <f t="shared" si="44"/>
        <v/>
      </c>
      <c r="BV80" s="19" t="str">
        <f t="shared" si="45"/>
        <v/>
      </c>
      <c r="BW80" s="19"/>
      <c r="BX80" s="19" t="str">
        <f t="shared" si="46"/>
        <v/>
      </c>
      <c r="BY80" s="188"/>
      <c r="BZ80" s="19" t="str">
        <f t="shared" si="47"/>
        <v/>
      </c>
      <c r="CA80" s="19" t="str">
        <f t="shared" si="48"/>
        <v/>
      </c>
      <c r="CC80" s="201" t="str">
        <f t="shared" si="49"/>
        <v/>
      </c>
    </row>
    <row r="81" spans="4:81">
      <c r="D81" s="34"/>
      <c r="E81" s="146"/>
      <c r="F81" s="146"/>
      <c r="G81" s="151"/>
      <c r="L81" s="34"/>
      <c r="M81" s="146"/>
      <c r="N81" s="146"/>
      <c r="O81" s="151"/>
      <c r="R81" s="16" t="e">
        <f>INDEX('Dropdown menus'!$A$1:$D$6,MATCH($E81,'Dropdown menus'!$A$1:$A$6,0),$R$6)</f>
        <v>#N/A</v>
      </c>
      <c r="T81" s="19" t="str">
        <f>IF($F81="","",VLOOKUP($F81,'Reference Data - Transport fuel'!$C:$O,T$4,FALSE))</f>
        <v/>
      </c>
      <c r="U81" s="19" t="str">
        <f>IF($F81="","",VLOOKUP($F81,'Reference Data - Transport fuel'!$C:$O,U$4,FALSE))</f>
        <v/>
      </c>
      <c r="V81" s="19" t="str">
        <f>IF($F81="","",VLOOKUP($F81,'Reference Data - Transport fuel'!$C:$O,V$4,FALSE))</f>
        <v/>
      </c>
      <c r="W81" s="19" t="str">
        <f>IF($F81="","",VLOOKUP($F81,'Reference Data - Transport fuel'!$C:$O,W$4,FALSE))</f>
        <v/>
      </c>
      <c r="X81" s="19" t="str">
        <f>IF($F81="","",VLOOKUP($F81,'Reference Data - Transport fuel'!$C:$O,X$4,FALSE))</f>
        <v/>
      </c>
      <c r="Y81" s="19" t="str">
        <f>IF($F81="","",VLOOKUP($F81,'Reference Data - Transport fuel'!$C:$O,Y$4,FALSE))</f>
        <v/>
      </c>
      <c r="Z81" s="19" t="str">
        <f>IF($F81="","",VLOOKUP($F81,'Reference Data - Transport fuel'!$C:$O,Z$4,FALSE))</f>
        <v/>
      </c>
      <c r="AA81" s="19" t="str">
        <f>IF($F81="","",VLOOKUP($F81,'Reference Data - Transport fuel'!$C:$O,AA$4,FALSE))</f>
        <v/>
      </c>
      <c r="AB81" s="19" t="str">
        <f>IF($F81="","",VLOOKUP($F81,'Reference Data - Transport fuel'!$C:$O,AB$4,FALSE))</f>
        <v/>
      </c>
      <c r="AC81" s="19"/>
      <c r="AD81" s="19" t="str">
        <f>IF($F81="","",VLOOKUP($F81,'Reference Data - Transport fuel'!$C:$O,AD$4,FALSE))</f>
        <v/>
      </c>
      <c r="AE81" s="19"/>
      <c r="AF81" s="19" t="str">
        <f>IF($F81="","",VLOOKUP($F81,'Reference Data - Transport fuel'!$C:$O,AF$4,FALSE))</f>
        <v/>
      </c>
      <c r="AH81" s="19" t="str">
        <f t="shared" si="26"/>
        <v/>
      </c>
      <c r="AI81" s="19" t="str">
        <f t="shared" si="27"/>
        <v/>
      </c>
      <c r="AJ81" s="19" t="str">
        <f t="shared" si="28"/>
        <v/>
      </c>
      <c r="AK81" s="19" t="str">
        <f t="shared" si="29"/>
        <v/>
      </c>
      <c r="AL81" s="19" t="str">
        <f t="shared" si="30"/>
        <v/>
      </c>
      <c r="AM81" s="19" t="str">
        <f t="shared" si="31"/>
        <v/>
      </c>
      <c r="AN81" s="19" t="str">
        <f t="shared" si="32"/>
        <v/>
      </c>
      <c r="AO81" s="19" t="str">
        <f t="shared" si="33"/>
        <v/>
      </c>
      <c r="AP81" s="19"/>
      <c r="AQ81" s="19" t="str">
        <f t="shared" si="34"/>
        <v/>
      </c>
      <c r="AR81" s="188"/>
      <c r="AS81" s="19" t="str">
        <f t="shared" si="35"/>
        <v/>
      </c>
      <c r="AT81" s="19" t="str">
        <f t="shared" si="36"/>
        <v/>
      </c>
      <c r="AV81" s="201" t="str">
        <f t="shared" si="37"/>
        <v/>
      </c>
      <c r="AY81" s="16" t="e">
        <f>INDEX('Dropdown menus'!$A$1:$D$6,MATCH($M81,'Dropdown menus'!$A$1:$A$6,0),$AY$6)</f>
        <v>#N/A</v>
      </c>
      <c r="BA81" s="19" t="str">
        <f>IF($N81="","",VLOOKUP($N81,'Reference - Logistics Distance'!$C:$O,BA$4,FALSE))</f>
        <v/>
      </c>
      <c r="BB81" s="19" t="str">
        <f>IF($N81="","",VLOOKUP($N81,'Reference - Logistics Distance'!$C:$O,BB$4,FALSE))</f>
        <v/>
      </c>
      <c r="BC81" s="19" t="str">
        <f>IF($N81="","",VLOOKUP($N81,'Reference - Logistics Distance'!$C:$O,BC$4,FALSE))</f>
        <v/>
      </c>
      <c r="BD81" s="19" t="str">
        <f>IF($N81="","",VLOOKUP($N81,'Reference - Logistics Distance'!$C:$O,BD$4,FALSE))</f>
        <v/>
      </c>
      <c r="BE81" s="19" t="str">
        <f>IF($N81="","",VLOOKUP($N81,'Reference - Logistics Distance'!$C:$O,BE$4,FALSE))</f>
        <v/>
      </c>
      <c r="BF81" s="19" t="str">
        <f>IF($N81="","",VLOOKUP($N81,'Reference - Logistics Distance'!$C:$O,BF$4,FALSE))</f>
        <v/>
      </c>
      <c r="BG81" s="19" t="str">
        <f>IF($N81="","",VLOOKUP($N81,'Reference - Logistics Distance'!$C:$O,BG$4,FALSE))</f>
        <v/>
      </c>
      <c r="BH81" s="19" t="str">
        <f>IF($N81="","",VLOOKUP($N81,'Reference - Logistics Distance'!$C:$O,BH$4,FALSE))</f>
        <v/>
      </c>
      <c r="BI81" s="19" t="str">
        <f>IF($N81="","",VLOOKUP($N81,'Reference - Logistics Distance'!$C:$O,BI$4,FALSE))</f>
        <v/>
      </c>
      <c r="BJ81" s="19"/>
      <c r="BK81" s="19" t="str">
        <f>IF($N81="","",VLOOKUP($N81,'Reference - Logistics Distance'!$C:$O,BK$4,FALSE))</f>
        <v/>
      </c>
      <c r="BL81" s="19"/>
      <c r="BM81" s="19" t="str">
        <f>IF($N81="","",VLOOKUP($N81,'Reference - Logistics Distance'!$C:$O,BM$4,FALSE))</f>
        <v/>
      </c>
      <c r="BO81" s="19" t="str">
        <f t="shared" si="38"/>
        <v/>
      </c>
      <c r="BP81" s="19" t="str">
        <f t="shared" si="39"/>
        <v/>
      </c>
      <c r="BQ81" s="19" t="str">
        <f t="shared" si="40"/>
        <v/>
      </c>
      <c r="BR81" s="19" t="str">
        <f t="shared" si="41"/>
        <v/>
      </c>
      <c r="BS81" s="19" t="str">
        <f t="shared" si="42"/>
        <v/>
      </c>
      <c r="BT81" s="19" t="str">
        <f t="shared" si="43"/>
        <v/>
      </c>
      <c r="BU81" s="19" t="str">
        <f t="shared" si="44"/>
        <v/>
      </c>
      <c r="BV81" s="19" t="str">
        <f t="shared" si="45"/>
        <v/>
      </c>
      <c r="BW81" s="19"/>
      <c r="BX81" s="19" t="str">
        <f t="shared" si="46"/>
        <v/>
      </c>
      <c r="BY81" s="188"/>
      <c r="BZ81" s="19" t="str">
        <f t="shared" si="47"/>
        <v/>
      </c>
      <c r="CA81" s="19" t="str">
        <f t="shared" si="48"/>
        <v/>
      </c>
      <c r="CC81" s="201" t="str">
        <f t="shared" si="49"/>
        <v/>
      </c>
    </row>
    <row r="82" spans="4:81">
      <c r="D82" s="34"/>
      <c r="E82" s="146"/>
      <c r="F82" s="146"/>
      <c r="G82" s="151"/>
      <c r="L82" s="34"/>
      <c r="M82" s="146"/>
      <c r="N82" s="146"/>
      <c r="O82" s="151"/>
      <c r="R82" s="16" t="e">
        <f>INDEX('Dropdown menus'!$A$1:$D$6,MATCH($E82,'Dropdown menus'!$A$1:$A$6,0),$R$6)</f>
        <v>#N/A</v>
      </c>
      <c r="T82" s="19" t="str">
        <f>IF($F82="","",VLOOKUP($F82,'Reference Data - Transport fuel'!$C:$O,T$4,FALSE))</f>
        <v/>
      </c>
      <c r="U82" s="19" t="str">
        <f>IF($F82="","",VLOOKUP($F82,'Reference Data - Transport fuel'!$C:$O,U$4,FALSE))</f>
        <v/>
      </c>
      <c r="V82" s="19" t="str">
        <f>IF($F82="","",VLOOKUP($F82,'Reference Data - Transport fuel'!$C:$O,V$4,FALSE))</f>
        <v/>
      </c>
      <c r="W82" s="19" t="str">
        <f>IF($F82="","",VLOOKUP($F82,'Reference Data - Transport fuel'!$C:$O,W$4,FALSE))</f>
        <v/>
      </c>
      <c r="X82" s="19" t="str">
        <f>IF($F82="","",VLOOKUP($F82,'Reference Data - Transport fuel'!$C:$O,X$4,FALSE))</f>
        <v/>
      </c>
      <c r="Y82" s="19" t="str">
        <f>IF($F82="","",VLOOKUP($F82,'Reference Data - Transport fuel'!$C:$O,Y$4,FALSE))</f>
        <v/>
      </c>
      <c r="Z82" s="19" t="str">
        <f>IF($F82="","",VLOOKUP($F82,'Reference Data - Transport fuel'!$C:$O,Z$4,FALSE))</f>
        <v/>
      </c>
      <c r="AA82" s="19" t="str">
        <f>IF($F82="","",VLOOKUP($F82,'Reference Data - Transport fuel'!$C:$O,AA$4,FALSE))</f>
        <v/>
      </c>
      <c r="AB82" s="19" t="str">
        <f>IF($F82="","",VLOOKUP($F82,'Reference Data - Transport fuel'!$C:$O,AB$4,FALSE))</f>
        <v/>
      </c>
      <c r="AC82" s="19"/>
      <c r="AD82" s="19" t="str">
        <f>IF($F82="","",VLOOKUP($F82,'Reference Data - Transport fuel'!$C:$O,AD$4,FALSE))</f>
        <v/>
      </c>
      <c r="AE82" s="19"/>
      <c r="AF82" s="19" t="str">
        <f>IF($F82="","",VLOOKUP($F82,'Reference Data - Transport fuel'!$C:$O,AF$4,FALSE))</f>
        <v/>
      </c>
      <c r="AH82" s="19" t="str">
        <f t="shared" si="26"/>
        <v/>
      </c>
      <c r="AI82" s="19" t="str">
        <f t="shared" si="27"/>
        <v/>
      </c>
      <c r="AJ82" s="19" t="str">
        <f t="shared" si="28"/>
        <v/>
      </c>
      <c r="AK82" s="19" t="str">
        <f t="shared" si="29"/>
        <v/>
      </c>
      <c r="AL82" s="19" t="str">
        <f t="shared" si="30"/>
        <v/>
      </c>
      <c r="AM82" s="19" t="str">
        <f t="shared" si="31"/>
        <v/>
      </c>
      <c r="AN82" s="19" t="str">
        <f t="shared" si="32"/>
        <v/>
      </c>
      <c r="AO82" s="19" t="str">
        <f t="shared" si="33"/>
        <v/>
      </c>
      <c r="AP82" s="19"/>
      <c r="AQ82" s="19" t="str">
        <f t="shared" si="34"/>
        <v/>
      </c>
      <c r="AR82" s="188"/>
      <c r="AS82" s="19" t="str">
        <f t="shared" si="35"/>
        <v/>
      </c>
      <c r="AT82" s="19" t="str">
        <f t="shared" si="36"/>
        <v/>
      </c>
      <c r="AV82" s="201" t="str">
        <f t="shared" si="37"/>
        <v/>
      </c>
      <c r="AY82" s="16" t="e">
        <f>INDEX('Dropdown menus'!$A$1:$D$6,MATCH($M82,'Dropdown menus'!$A$1:$A$6,0),$AY$6)</f>
        <v>#N/A</v>
      </c>
      <c r="BA82" s="19" t="str">
        <f>IF($N82="","",VLOOKUP($N82,'Reference - Logistics Distance'!$C:$O,BA$4,FALSE))</f>
        <v/>
      </c>
      <c r="BB82" s="19" t="str">
        <f>IF($N82="","",VLOOKUP($N82,'Reference - Logistics Distance'!$C:$O,BB$4,FALSE))</f>
        <v/>
      </c>
      <c r="BC82" s="19" t="str">
        <f>IF($N82="","",VLOOKUP($N82,'Reference - Logistics Distance'!$C:$O,BC$4,FALSE))</f>
        <v/>
      </c>
      <c r="BD82" s="19" t="str">
        <f>IF($N82="","",VLOOKUP($N82,'Reference - Logistics Distance'!$C:$O,BD$4,FALSE))</f>
        <v/>
      </c>
      <c r="BE82" s="19" t="str">
        <f>IF($N82="","",VLOOKUP($N82,'Reference - Logistics Distance'!$C:$O,BE$4,FALSE))</f>
        <v/>
      </c>
      <c r="BF82" s="19" t="str">
        <f>IF($N82="","",VLOOKUP($N82,'Reference - Logistics Distance'!$C:$O,BF$4,FALSE))</f>
        <v/>
      </c>
      <c r="BG82" s="19" t="str">
        <f>IF($N82="","",VLOOKUP($N82,'Reference - Logistics Distance'!$C:$O,BG$4,FALSE))</f>
        <v/>
      </c>
      <c r="BH82" s="19" t="str">
        <f>IF($N82="","",VLOOKUP($N82,'Reference - Logistics Distance'!$C:$O,BH$4,FALSE))</f>
        <v/>
      </c>
      <c r="BI82" s="19" t="str">
        <f>IF($N82="","",VLOOKUP($N82,'Reference - Logistics Distance'!$C:$O,BI$4,FALSE))</f>
        <v/>
      </c>
      <c r="BJ82" s="19"/>
      <c r="BK82" s="19" t="str">
        <f>IF($N82="","",VLOOKUP($N82,'Reference - Logistics Distance'!$C:$O,BK$4,FALSE))</f>
        <v/>
      </c>
      <c r="BL82" s="19"/>
      <c r="BM82" s="19" t="str">
        <f>IF($N82="","",VLOOKUP($N82,'Reference - Logistics Distance'!$C:$O,BM$4,FALSE))</f>
        <v/>
      </c>
      <c r="BO82" s="19" t="str">
        <f t="shared" si="38"/>
        <v/>
      </c>
      <c r="BP82" s="19" t="str">
        <f t="shared" si="39"/>
        <v/>
      </c>
      <c r="BQ82" s="19" t="str">
        <f t="shared" si="40"/>
        <v/>
      </c>
      <c r="BR82" s="19" t="str">
        <f t="shared" si="41"/>
        <v/>
      </c>
      <c r="BS82" s="19" t="str">
        <f t="shared" si="42"/>
        <v/>
      </c>
      <c r="BT82" s="19" t="str">
        <f t="shared" si="43"/>
        <v/>
      </c>
      <c r="BU82" s="19" t="str">
        <f t="shared" si="44"/>
        <v/>
      </c>
      <c r="BV82" s="19" t="str">
        <f t="shared" si="45"/>
        <v/>
      </c>
      <c r="BW82" s="19"/>
      <c r="BX82" s="19" t="str">
        <f t="shared" si="46"/>
        <v/>
      </c>
      <c r="BY82" s="188"/>
      <c r="BZ82" s="19" t="str">
        <f t="shared" si="47"/>
        <v/>
      </c>
      <c r="CA82" s="19" t="str">
        <f t="shared" si="48"/>
        <v/>
      </c>
      <c r="CC82" s="201" t="str">
        <f t="shared" si="49"/>
        <v/>
      </c>
    </row>
    <row r="83" spans="4:81">
      <c r="D83" s="34"/>
      <c r="E83" s="146"/>
      <c r="F83" s="146"/>
      <c r="G83" s="151"/>
      <c r="L83" s="34"/>
      <c r="M83" s="146"/>
      <c r="N83" s="146"/>
      <c r="O83" s="151"/>
      <c r="R83" s="16" t="e">
        <f>INDEX('Dropdown menus'!$A$1:$D$6,MATCH($E83,'Dropdown menus'!$A$1:$A$6,0),$R$6)</f>
        <v>#N/A</v>
      </c>
      <c r="T83" s="19" t="str">
        <f>IF($F83="","",VLOOKUP($F83,'Reference Data - Transport fuel'!$C:$O,T$4,FALSE))</f>
        <v/>
      </c>
      <c r="U83" s="19" t="str">
        <f>IF($F83="","",VLOOKUP($F83,'Reference Data - Transport fuel'!$C:$O,U$4,FALSE))</f>
        <v/>
      </c>
      <c r="V83" s="19" t="str">
        <f>IF($F83="","",VLOOKUP($F83,'Reference Data - Transport fuel'!$C:$O,V$4,FALSE))</f>
        <v/>
      </c>
      <c r="W83" s="19" t="str">
        <f>IF($F83="","",VLOOKUP($F83,'Reference Data - Transport fuel'!$C:$O,W$4,FALSE))</f>
        <v/>
      </c>
      <c r="X83" s="19" t="str">
        <f>IF($F83="","",VLOOKUP($F83,'Reference Data - Transport fuel'!$C:$O,X$4,FALSE))</f>
        <v/>
      </c>
      <c r="Y83" s="19" t="str">
        <f>IF($F83="","",VLOOKUP($F83,'Reference Data - Transport fuel'!$C:$O,Y$4,FALSE))</f>
        <v/>
      </c>
      <c r="Z83" s="19" t="str">
        <f>IF($F83="","",VLOOKUP($F83,'Reference Data - Transport fuel'!$C:$O,Z$4,FALSE))</f>
        <v/>
      </c>
      <c r="AA83" s="19" t="str">
        <f>IF($F83="","",VLOOKUP($F83,'Reference Data - Transport fuel'!$C:$O,AA$4,FALSE))</f>
        <v/>
      </c>
      <c r="AB83" s="19" t="str">
        <f>IF($F83="","",VLOOKUP($F83,'Reference Data - Transport fuel'!$C:$O,AB$4,FALSE))</f>
        <v/>
      </c>
      <c r="AC83" s="19"/>
      <c r="AD83" s="19" t="str">
        <f>IF($F83="","",VLOOKUP($F83,'Reference Data - Transport fuel'!$C:$O,AD$4,FALSE))</f>
        <v/>
      </c>
      <c r="AE83" s="19"/>
      <c r="AF83" s="19" t="str">
        <f>IF($F83="","",VLOOKUP($F83,'Reference Data - Transport fuel'!$C:$O,AF$4,FALSE))</f>
        <v/>
      </c>
      <c r="AH83" s="19" t="str">
        <f t="shared" si="26"/>
        <v/>
      </c>
      <c r="AI83" s="19" t="str">
        <f t="shared" si="27"/>
        <v/>
      </c>
      <c r="AJ83" s="19" t="str">
        <f t="shared" si="28"/>
        <v/>
      </c>
      <c r="AK83" s="19" t="str">
        <f t="shared" si="29"/>
        <v/>
      </c>
      <c r="AL83" s="19" t="str">
        <f t="shared" si="30"/>
        <v/>
      </c>
      <c r="AM83" s="19" t="str">
        <f t="shared" si="31"/>
        <v/>
      </c>
      <c r="AN83" s="19" t="str">
        <f t="shared" si="32"/>
        <v/>
      </c>
      <c r="AO83" s="19" t="str">
        <f t="shared" si="33"/>
        <v/>
      </c>
      <c r="AP83" s="19"/>
      <c r="AQ83" s="19" t="str">
        <f t="shared" si="34"/>
        <v/>
      </c>
      <c r="AR83" s="188"/>
      <c r="AS83" s="19" t="str">
        <f t="shared" si="35"/>
        <v/>
      </c>
      <c r="AT83" s="19" t="str">
        <f t="shared" si="36"/>
        <v/>
      </c>
      <c r="AV83" s="201" t="str">
        <f t="shared" si="37"/>
        <v/>
      </c>
      <c r="AY83" s="16" t="e">
        <f>INDEX('Dropdown menus'!$A$1:$D$6,MATCH($M83,'Dropdown menus'!$A$1:$A$6,0),$AY$6)</f>
        <v>#N/A</v>
      </c>
      <c r="BA83" s="19" t="str">
        <f>IF($N83="","",VLOOKUP($N83,'Reference - Logistics Distance'!$C:$O,BA$4,FALSE))</f>
        <v/>
      </c>
      <c r="BB83" s="19" t="str">
        <f>IF($N83="","",VLOOKUP($N83,'Reference - Logistics Distance'!$C:$O,BB$4,FALSE))</f>
        <v/>
      </c>
      <c r="BC83" s="19" t="str">
        <f>IF($N83="","",VLOOKUP($N83,'Reference - Logistics Distance'!$C:$O,BC$4,FALSE))</f>
        <v/>
      </c>
      <c r="BD83" s="19" t="str">
        <f>IF($N83="","",VLOOKUP($N83,'Reference - Logistics Distance'!$C:$O,BD$4,FALSE))</f>
        <v/>
      </c>
      <c r="BE83" s="19" t="str">
        <f>IF($N83="","",VLOOKUP($N83,'Reference - Logistics Distance'!$C:$O,BE$4,FALSE))</f>
        <v/>
      </c>
      <c r="BF83" s="19" t="str">
        <f>IF($N83="","",VLOOKUP($N83,'Reference - Logistics Distance'!$C:$O,BF$4,FALSE))</f>
        <v/>
      </c>
      <c r="BG83" s="19" t="str">
        <f>IF($N83="","",VLOOKUP($N83,'Reference - Logistics Distance'!$C:$O,BG$4,FALSE))</f>
        <v/>
      </c>
      <c r="BH83" s="19" t="str">
        <f>IF($N83="","",VLOOKUP($N83,'Reference - Logistics Distance'!$C:$O,BH$4,FALSE))</f>
        <v/>
      </c>
      <c r="BI83" s="19" t="str">
        <f>IF($N83="","",VLOOKUP($N83,'Reference - Logistics Distance'!$C:$O,BI$4,FALSE))</f>
        <v/>
      </c>
      <c r="BJ83" s="19"/>
      <c r="BK83" s="19" t="str">
        <f>IF($N83="","",VLOOKUP($N83,'Reference - Logistics Distance'!$C:$O,BK$4,FALSE))</f>
        <v/>
      </c>
      <c r="BL83" s="19"/>
      <c r="BM83" s="19" t="str">
        <f>IF($N83="","",VLOOKUP($N83,'Reference - Logistics Distance'!$C:$O,BM$4,FALSE))</f>
        <v/>
      </c>
      <c r="BO83" s="19" t="str">
        <f t="shared" si="38"/>
        <v/>
      </c>
      <c r="BP83" s="19" t="str">
        <f t="shared" si="39"/>
        <v/>
      </c>
      <c r="BQ83" s="19" t="str">
        <f t="shared" si="40"/>
        <v/>
      </c>
      <c r="BR83" s="19" t="str">
        <f t="shared" si="41"/>
        <v/>
      </c>
      <c r="BS83" s="19" t="str">
        <f t="shared" si="42"/>
        <v/>
      </c>
      <c r="BT83" s="19" t="str">
        <f t="shared" si="43"/>
        <v/>
      </c>
      <c r="BU83" s="19" t="str">
        <f t="shared" si="44"/>
        <v/>
      </c>
      <c r="BV83" s="19" t="str">
        <f t="shared" si="45"/>
        <v/>
      </c>
      <c r="BW83" s="19"/>
      <c r="BX83" s="19" t="str">
        <f t="shared" si="46"/>
        <v/>
      </c>
      <c r="BY83" s="188"/>
      <c r="BZ83" s="19" t="str">
        <f t="shared" si="47"/>
        <v/>
      </c>
      <c r="CA83" s="19" t="str">
        <f t="shared" si="48"/>
        <v/>
      </c>
      <c r="CC83" s="201" t="str">
        <f t="shared" si="49"/>
        <v/>
      </c>
    </row>
    <row r="84" spans="4:81">
      <c r="D84" s="34"/>
      <c r="E84" s="146"/>
      <c r="F84" s="146"/>
      <c r="G84" s="151"/>
      <c r="L84" s="34"/>
      <c r="M84" s="146"/>
      <c r="N84" s="146"/>
      <c r="O84" s="151"/>
      <c r="R84" s="16" t="e">
        <f>INDEX('Dropdown menus'!$A$1:$D$6,MATCH($E84,'Dropdown menus'!$A$1:$A$6,0),$R$6)</f>
        <v>#N/A</v>
      </c>
      <c r="T84" s="19" t="str">
        <f>IF($F84="","",VLOOKUP($F84,'Reference Data - Transport fuel'!$C:$O,T$4,FALSE))</f>
        <v/>
      </c>
      <c r="U84" s="19" t="str">
        <f>IF($F84="","",VLOOKUP($F84,'Reference Data - Transport fuel'!$C:$O,U$4,FALSE))</f>
        <v/>
      </c>
      <c r="V84" s="19" t="str">
        <f>IF($F84="","",VLOOKUP($F84,'Reference Data - Transport fuel'!$C:$O,V$4,FALSE))</f>
        <v/>
      </c>
      <c r="W84" s="19" t="str">
        <f>IF($F84="","",VLOOKUP($F84,'Reference Data - Transport fuel'!$C:$O,W$4,FALSE))</f>
        <v/>
      </c>
      <c r="X84" s="19" t="str">
        <f>IF($F84="","",VLOOKUP($F84,'Reference Data - Transport fuel'!$C:$O,X$4,FALSE))</f>
        <v/>
      </c>
      <c r="Y84" s="19" t="str">
        <f>IF($F84="","",VLOOKUP($F84,'Reference Data - Transport fuel'!$C:$O,Y$4,FALSE))</f>
        <v/>
      </c>
      <c r="Z84" s="19" t="str">
        <f>IF($F84="","",VLOOKUP($F84,'Reference Data - Transport fuel'!$C:$O,Z$4,FALSE))</f>
        <v/>
      </c>
      <c r="AA84" s="19" t="str">
        <f>IF($F84="","",VLOOKUP($F84,'Reference Data - Transport fuel'!$C:$O,AA$4,FALSE))</f>
        <v/>
      </c>
      <c r="AB84" s="19" t="str">
        <f>IF($F84="","",VLOOKUP($F84,'Reference Data - Transport fuel'!$C:$O,AB$4,FALSE))</f>
        <v/>
      </c>
      <c r="AC84" s="19"/>
      <c r="AD84" s="19" t="str">
        <f>IF($F84="","",VLOOKUP($F84,'Reference Data - Transport fuel'!$C:$O,AD$4,FALSE))</f>
        <v/>
      </c>
      <c r="AE84" s="19"/>
      <c r="AF84" s="19" t="str">
        <f>IF($F84="","",VLOOKUP($F84,'Reference Data - Transport fuel'!$C:$O,AF$4,FALSE))</f>
        <v/>
      </c>
      <c r="AH84" s="19" t="str">
        <f t="shared" si="26"/>
        <v/>
      </c>
      <c r="AI84" s="19" t="str">
        <f t="shared" si="27"/>
        <v/>
      </c>
      <c r="AJ84" s="19" t="str">
        <f t="shared" si="28"/>
        <v/>
      </c>
      <c r="AK84" s="19" t="str">
        <f t="shared" si="29"/>
        <v/>
      </c>
      <c r="AL84" s="19" t="str">
        <f t="shared" si="30"/>
        <v/>
      </c>
      <c r="AM84" s="19" t="str">
        <f t="shared" si="31"/>
        <v/>
      </c>
      <c r="AN84" s="19" t="str">
        <f t="shared" si="32"/>
        <v/>
      </c>
      <c r="AO84" s="19" t="str">
        <f t="shared" si="33"/>
        <v/>
      </c>
      <c r="AP84" s="19"/>
      <c r="AQ84" s="19" t="str">
        <f t="shared" si="34"/>
        <v/>
      </c>
      <c r="AR84" s="188"/>
      <c r="AS84" s="19" t="str">
        <f t="shared" si="35"/>
        <v/>
      </c>
      <c r="AT84" s="19" t="str">
        <f t="shared" si="36"/>
        <v/>
      </c>
      <c r="AV84" s="201" t="str">
        <f t="shared" si="37"/>
        <v/>
      </c>
      <c r="AY84" s="16" t="e">
        <f>INDEX('Dropdown menus'!$A$1:$D$6,MATCH($M84,'Dropdown menus'!$A$1:$A$6,0),$AY$6)</f>
        <v>#N/A</v>
      </c>
      <c r="BA84" s="19" t="str">
        <f>IF($N84="","",VLOOKUP($N84,'Reference - Logistics Distance'!$C:$O,BA$4,FALSE))</f>
        <v/>
      </c>
      <c r="BB84" s="19" t="str">
        <f>IF($N84="","",VLOOKUP($N84,'Reference - Logistics Distance'!$C:$O,BB$4,FALSE))</f>
        <v/>
      </c>
      <c r="BC84" s="19" t="str">
        <f>IF($N84="","",VLOOKUP($N84,'Reference - Logistics Distance'!$C:$O,BC$4,FALSE))</f>
        <v/>
      </c>
      <c r="BD84" s="19" t="str">
        <f>IF($N84="","",VLOOKUP($N84,'Reference - Logistics Distance'!$C:$O,BD$4,FALSE))</f>
        <v/>
      </c>
      <c r="BE84" s="19" t="str">
        <f>IF($N84="","",VLOOKUP($N84,'Reference - Logistics Distance'!$C:$O,BE$4,FALSE))</f>
        <v/>
      </c>
      <c r="BF84" s="19" t="str">
        <f>IF($N84="","",VLOOKUP($N84,'Reference - Logistics Distance'!$C:$O,BF$4,FALSE))</f>
        <v/>
      </c>
      <c r="BG84" s="19" t="str">
        <f>IF($N84="","",VLOOKUP($N84,'Reference - Logistics Distance'!$C:$O,BG$4,FALSE))</f>
        <v/>
      </c>
      <c r="BH84" s="19" t="str">
        <f>IF($N84="","",VLOOKUP($N84,'Reference - Logistics Distance'!$C:$O,BH$4,FALSE))</f>
        <v/>
      </c>
      <c r="BI84" s="19" t="str">
        <f>IF($N84="","",VLOOKUP($N84,'Reference - Logistics Distance'!$C:$O,BI$4,FALSE))</f>
        <v/>
      </c>
      <c r="BJ84" s="19"/>
      <c r="BK84" s="19" t="str">
        <f>IF($N84="","",VLOOKUP($N84,'Reference - Logistics Distance'!$C:$O,BK$4,FALSE))</f>
        <v/>
      </c>
      <c r="BL84" s="19"/>
      <c r="BM84" s="19" t="str">
        <f>IF($N84="","",VLOOKUP($N84,'Reference - Logistics Distance'!$C:$O,BM$4,FALSE))</f>
        <v/>
      </c>
      <c r="BO84" s="19" t="str">
        <f t="shared" si="38"/>
        <v/>
      </c>
      <c r="BP84" s="19" t="str">
        <f t="shared" si="39"/>
        <v/>
      </c>
      <c r="BQ84" s="19" t="str">
        <f t="shared" si="40"/>
        <v/>
      </c>
      <c r="BR84" s="19" t="str">
        <f t="shared" si="41"/>
        <v/>
      </c>
      <c r="BS84" s="19" t="str">
        <f t="shared" si="42"/>
        <v/>
      </c>
      <c r="BT84" s="19" t="str">
        <f t="shared" si="43"/>
        <v/>
      </c>
      <c r="BU84" s="19" t="str">
        <f t="shared" si="44"/>
        <v/>
      </c>
      <c r="BV84" s="19" t="str">
        <f t="shared" si="45"/>
        <v/>
      </c>
      <c r="BW84" s="19"/>
      <c r="BX84" s="19" t="str">
        <f t="shared" si="46"/>
        <v/>
      </c>
      <c r="BY84" s="188"/>
      <c r="BZ84" s="19" t="str">
        <f t="shared" si="47"/>
        <v/>
      </c>
      <c r="CA84" s="19" t="str">
        <f t="shared" si="48"/>
        <v/>
      </c>
      <c r="CC84" s="201" t="str">
        <f t="shared" si="49"/>
        <v/>
      </c>
    </row>
    <row r="85" spans="4:81">
      <c r="D85" s="34"/>
      <c r="E85" s="146"/>
      <c r="F85" s="146"/>
      <c r="G85" s="151"/>
      <c r="L85" s="34"/>
      <c r="M85" s="146"/>
      <c r="N85" s="146"/>
      <c r="O85" s="151"/>
      <c r="R85" s="16" t="e">
        <f>INDEX('Dropdown menus'!$A$1:$D$6,MATCH($E85,'Dropdown menus'!$A$1:$A$6,0),$R$6)</f>
        <v>#N/A</v>
      </c>
      <c r="T85" s="19" t="str">
        <f>IF($F85="","",VLOOKUP($F85,'Reference Data - Transport fuel'!$C:$O,T$4,FALSE))</f>
        <v/>
      </c>
      <c r="U85" s="19" t="str">
        <f>IF($F85="","",VLOOKUP($F85,'Reference Data - Transport fuel'!$C:$O,U$4,FALSE))</f>
        <v/>
      </c>
      <c r="V85" s="19" t="str">
        <f>IF($F85="","",VLOOKUP($F85,'Reference Data - Transport fuel'!$C:$O,V$4,FALSE))</f>
        <v/>
      </c>
      <c r="W85" s="19" t="str">
        <f>IF($F85="","",VLOOKUP($F85,'Reference Data - Transport fuel'!$C:$O,W$4,FALSE))</f>
        <v/>
      </c>
      <c r="X85" s="19" t="str">
        <f>IF($F85="","",VLOOKUP($F85,'Reference Data - Transport fuel'!$C:$O,X$4,FALSE))</f>
        <v/>
      </c>
      <c r="Y85" s="19" t="str">
        <f>IF($F85="","",VLOOKUP($F85,'Reference Data - Transport fuel'!$C:$O,Y$4,FALSE))</f>
        <v/>
      </c>
      <c r="Z85" s="19" t="str">
        <f>IF($F85="","",VLOOKUP($F85,'Reference Data - Transport fuel'!$C:$O,Z$4,FALSE))</f>
        <v/>
      </c>
      <c r="AA85" s="19" t="str">
        <f>IF($F85="","",VLOOKUP($F85,'Reference Data - Transport fuel'!$C:$O,AA$4,FALSE))</f>
        <v/>
      </c>
      <c r="AB85" s="19" t="str">
        <f>IF($F85="","",VLOOKUP($F85,'Reference Data - Transport fuel'!$C:$O,AB$4,FALSE))</f>
        <v/>
      </c>
      <c r="AC85" s="19"/>
      <c r="AD85" s="19" t="str">
        <f>IF($F85="","",VLOOKUP($F85,'Reference Data - Transport fuel'!$C:$O,AD$4,FALSE))</f>
        <v/>
      </c>
      <c r="AE85" s="19"/>
      <c r="AF85" s="19" t="str">
        <f>IF($F85="","",VLOOKUP($F85,'Reference Data - Transport fuel'!$C:$O,AF$4,FALSE))</f>
        <v/>
      </c>
      <c r="AH85" s="19" t="str">
        <f t="shared" si="26"/>
        <v/>
      </c>
      <c r="AI85" s="19" t="str">
        <f t="shared" si="27"/>
        <v/>
      </c>
      <c r="AJ85" s="19" t="str">
        <f t="shared" si="28"/>
        <v/>
      </c>
      <c r="AK85" s="19" t="str">
        <f t="shared" si="29"/>
        <v/>
      </c>
      <c r="AL85" s="19" t="str">
        <f t="shared" si="30"/>
        <v/>
      </c>
      <c r="AM85" s="19" t="str">
        <f t="shared" si="31"/>
        <v/>
      </c>
      <c r="AN85" s="19" t="str">
        <f t="shared" si="32"/>
        <v/>
      </c>
      <c r="AO85" s="19" t="str">
        <f t="shared" si="33"/>
        <v/>
      </c>
      <c r="AP85" s="19"/>
      <c r="AQ85" s="19" t="str">
        <f t="shared" si="34"/>
        <v/>
      </c>
      <c r="AR85" s="188"/>
      <c r="AS85" s="19" t="str">
        <f t="shared" si="35"/>
        <v/>
      </c>
      <c r="AT85" s="19" t="str">
        <f t="shared" si="36"/>
        <v/>
      </c>
      <c r="AV85" s="201" t="str">
        <f t="shared" si="37"/>
        <v/>
      </c>
      <c r="AY85" s="16" t="e">
        <f>INDEX('Dropdown menus'!$A$1:$D$6,MATCH($M85,'Dropdown menus'!$A$1:$A$6,0),$AY$6)</f>
        <v>#N/A</v>
      </c>
      <c r="BA85" s="19" t="str">
        <f>IF($N85="","",VLOOKUP($N85,'Reference - Logistics Distance'!$C:$O,BA$4,FALSE))</f>
        <v/>
      </c>
      <c r="BB85" s="19" t="str">
        <f>IF($N85="","",VLOOKUP($N85,'Reference - Logistics Distance'!$C:$O,BB$4,FALSE))</f>
        <v/>
      </c>
      <c r="BC85" s="19" t="str">
        <f>IF($N85="","",VLOOKUP($N85,'Reference - Logistics Distance'!$C:$O,BC$4,FALSE))</f>
        <v/>
      </c>
      <c r="BD85" s="19" t="str">
        <f>IF($N85="","",VLOOKUP($N85,'Reference - Logistics Distance'!$C:$O,BD$4,FALSE))</f>
        <v/>
      </c>
      <c r="BE85" s="19" t="str">
        <f>IF($N85="","",VLOOKUP($N85,'Reference - Logistics Distance'!$C:$O,BE$4,FALSE))</f>
        <v/>
      </c>
      <c r="BF85" s="19" t="str">
        <f>IF($N85="","",VLOOKUP($N85,'Reference - Logistics Distance'!$C:$O,BF$4,FALSE))</f>
        <v/>
      </c>
      <c r="BG85" s="19" t="str">
        <f>IF($N85="","",VLOOKUP($N85,'Reference - Logistics Distance'!$C:$O,BG$4,FALSE))</f>
        <v/>
      </c>
      <c r="BH85" s="19" t="str">
        <f>IF($N85="","",VLOOKUP($N85,'Reference - Logistics Distance'!$C:$O,BH$4,FALSE))</f>
        <v/>
      </c>
      <c r="BI85" s="19" t="str">
        <f>IF($N85="","",VLOOKUP($N85,'Reference - Logistics Distance'!$C:$O,BI$4,FALSE))</f>
        <v/>
      </c>
      <c r="BJ85" s="19"/>
      <c r="BK85" s="19" t="str">
        <f>IF($N85="","",VLOOKUP($N85,'Reference - Logistics Distance'!$C:$O,BK$4,FALSE))</f>
        <v/>
      </c>
      <c r="BL85" s="19"/>
      <c r="BM85" s="19" t="str">
        <f>IF($N85="","",VLOOKUP($N85,'Reference - Logistics Distance'!$C:$O,BM$4,FALSE))</f>
        <v/>
      </c>
      <c r="BO85" s="19" t="str">
        <f t="shared" si="38"/>
        <v/>
      </c>
      <c r="BP85" s="19" t="str">
        <f t="shared" si="39"/>
        <v/>
      </c>
      <c r="BQ85" s="19" t="str">
        <f t="shared" si="40"/>
        <v/>
      </c>
      <c r="BR85" s="19" t="str">
        <f t="shared" si="41"/>
        <v/>
      </c>
      <c r="BS85" s="19" t="str">
        <f t="shared" si="42"/>
        <v/>
      </c>
      <c r="BT85" s="19" t="str">
        <f t="shared" si="43"/>
        <v/>
      </c>
      <c r="BU85" s="19" t="str">
        <f t="shared" si="44"/>
        <v/>
      </c>
      <c r="BV85" s="19" t="str">
        <f t="shared" si="45"/>
        <v/>
      </c>
      <c r="BW85" s="19"/>
      <c r="BX85" s="19" t="str">
        <f t="shared" si="46"/>
        <v/>
      </c>
      <c r="BY85" s="188"/>
      <c r="BZ85" s="19" t="str">
        <f t="shared" si="47"/>
        <v/>
      </c>
      <c r="CA85" s="19" t="str">
        <f t="shared" si="48"/>
        <v/>
      </c>
      <c r="CC85" s="201" t="str">
        <f t="shared" si="49"/>
        <v/>
      </c>
    </row>
    <row r="86" spans="4:81">
      <c r="D86" s="34"/>
      <c r="E86" s="146"/>
      <c r="F86" s="146"/>
      <c r="G86" s="151"/>
      <c r="L86" s="34"/>
      <c r="M86" s="146"/>
      <c r="N86" s="146"/>
      <c r="O86" s="151"/>
      <c r="R86" s="16" t="e">
        <f>INDEX('Dropdown menus'!$A$1:$D$6,MATCH($E86,'Dropdown menus'!$A$1:$A$6,0),$R$6)</f>
        <v>#N/A</v>
      </c>
      <c r="T86" s="19" t="str">
        <f>IF($F86="","",VLOOKUP($F86,'Reference Data - Transport fuel'!$C:$O,T$4,FALSE))</f>
        <v/>
      </c>
      <c r="U86" s="19" t="str">
        <f>IF($F86="","",VLOOKUP($F86,'Reference Data - Transport fuel'!$C:$O,U$4,FALSE))</f>
        <v/>
      </c>
      <c r="V86" s="19" t="str">
        <f>IF($F86="","",VLOOKUP($F86,'Reference Data - Transport fuel'!$C:$O,V$4,FALSE))</f>
        <v/>
      </c>
      <c r="W86" s="19" t="str">
        <f>IF($F86="","",VLOOKUP($F86,'Reference Data - Transport fuel'!$C:$O,W$4,FALSE))</f>
        <v/>
      </c>
      <c r="X86" s="19" t="str">
        <f>IF($F86="","",VLOOKUP($F86,'Reference Data - Transport fuel'!$C:$O,X$4,FALSE))</f>
        <v/>
      </c>
      <c r="Y86" s="19" t="str">
        <f>IF($F86="","",VLOOKUP($F86,'Reference Data - Transport fuel'!$C:$O,Y$4,FALSE))</f>
        <v/>
      </c>
      <c r="Z86" s="19" t="str">
        <f>IF($F86="","",VLOOKUP($F86,'Reference Data - Transport fuel'!$C:$O,Z$4,FALSE))</f>
        <v/>
      </c>
      <c r="AA86" s="19" t="str">
        <f>IF($F86="","",VLOOKUP($F86,'Reference Data - Transport fuel'!$C:$O,AA$4,FALSE))</f>
        <v/>
      </c>
      <c r="AB86" s="19" t="str">
        <f>IF($F86="","",VLOOKUP($F86,'Reference Data - Transport fuel'!$C:$O,AB$4,FALSE))</f>
        <v/>
      </c>
      <c r="AC86" s="19"/>
      <c r="AD86" s="19" t="str">
        <f>IF($F86="","",VLOOKUP($F86,'Reference Data - Transport fuel'!$C:$O,AD$4,FALSE))</f>
        <v/>
      </c>
      <c r="AE86" s="19"/>
      <c r="AF86" s="19" t="str">
        <f>IF($F86="","",VLOOKUP($F86,'Reference Data - Transport fuel'!$C:$O,AF$4,FALSE))</f>
        <v/>
      </c>
      <c r="AH86" s="19" t="str">
        <f t="shared" si="26"/>
        <v/>
      </c>
      <c r="AI86" s="19" t="str">
        <f t="shared" si="27"/>
        <v/>
      </c>
      <c r="AJ86" s="19" t="str">
        <f t="shared" si="28"/>
        <v/>
      </c>
      <c r="AK86" s="19" t="str">
        <f t="shared" si="29"/>
        <v/>
      </c>
      <c r="AL86" s="19" t="str">
        <f t="shared" si="30"/>
        <v/>
      </c>
      <c r="AM86" s="19" t="str">
        <f t="shared" si="31"/>
        <v/>
      </c>
      <c r="AN86" s="19" t="str">
        <f t="shared" si="32"/>
        <v/>
      </c>
      <c r="AO86" s="19" t="str">
        <f t="shared" si="33"/>
        <v/>
      </c>
      <c r="AP86" s="19"/>
      <c r="AQ86" s="19" t="str">
        <f t="shared" si="34"/>
        <v/>
      </c>
      <c r="AR86" s="188"/>
      <c r="AS86" s="19" t="str">
        <f t="shared" si="35"/>
        <v/>
      </c>
      <c r="AT86" s="19" t="str">
        <f t="shared" si="36"/>
        <v/>
      </c>
      <c r="AV86" s="201" t="str">
        <f t="shared" si="37"/>
        <v/>
      </c>
      <c r="AY86" s="16" t="e">
        <f>INDEX('Dropdown menus'!$A$1:$D$6,MATCH($M86,'Dropdown menus'!$A$1:$A$6,0),$AY$6)</f>
        <v>#N/A</v>
      </c>
      <c r="BA86" s="19" t="str">
        <f>IF($N86="","",VLOOKUP($N86,'Reference - Logistics Distance'!$C:$O,BA$4,FALSE))</f>
        <v/>
      </c>
      <c r="BB86" s="19" t="str">
        <f>IF($N86="","",VLOOKUP($N86,'Reference - Logistics Distance'!$C:$O,BB$4,FALSE))</f>
        <v/>
      </c>
      <c r="BC86" s="19" t="str">
        <f>IF($N86="","",VLOOKUP($N86,'Reference - Logistics Distance'!$C:$O,BC$4,FALSE))</f>
        <v/>
      </c>
      <c r="BD86" s="19" t="str">
        <f>IF($N86="","",VLOOKUP($N86,'Reference - Logistics Distance'!$C:$O,BD$4,FALSE))</f>
        <v/>
      </c>
      <c r="BE86" s="19" t="str">
        <f>IF($N86="","",VLOOKUP($N86,'Reference - Logistics Distance'!$C:$O,BE$4,FALSE))</f>
        <v/>
      </c>
      <c r="BF86" s="19" t="str">
        <f>IF($N86="","",VLOOKUP($N86,'Reference - Logistics Distance'!$C:$O,BF$4,FALSE))</f>
        <v/>
      </c>
      <c r="BG86" s="19" t="str">
        <f>IF($N86="","",VLOOKUP($N86,'Reference - Logistics Distance'!$C:$O,BG$4,FALSE))</f>
        <v/>
      </c>
      <c r="BH86" s="19" t="str">
        <f>IF($N86="","",VLOOKUP($N86,'Reference - Logistics Distance'!$C:$O,BH$4,FALSE))</f>
        <v/>
      </c>
      <c r="BI86" s="19" t="str">
        <f>IF($N86="","",VLOOKUP($N86,'Reference - Logistics Distance'!$C:$O,BI$4,FALSE))</f>
        <v/>
      </c>
      <c r="BJ86" s="19"/>
      <c r="BK86" s="19" t="str">
        <f>IF($N86="","",VLOOKUP($N86,'Reference - Logistics Distance'!$C:$O,BK$4,FALSE))</f>
        <v/>
      </c>
      <c r="BL86" s="19"/>
      <c r="BM86" s="19" t="str">
        <f>IF($N86="","",VLOOKUP($N86,'Reference - Logistics Distance'!$C:$O,BM$4,FALSE))</f>
        <v/>
      </c>
      <c r="BO86" s="19" t="str">
        <f t="shared" si="38"/>
        <v/>
      </c>
      <c r="BP86" s="19" t="str">
        <f t="shared" si="39"/>
        <v/>
      </c>
      <c r="BQ86" s="19" t="str">
        <f t="shared" si="40"/>
        <v/>
      </c>
      <c r="BR86" s="19" t="str">
        <f t="shared" si="41"/>
        <v/>
      </c>
      <c r="BS86" s="19" t="str">
        <f t="shared" si="42"/>
        <v/>
      </c>
      <c r="BT86" s="19" t="str">
        <f t="shared" si="43"/>
        <v/>
      </c>
      <c r="BU86" s="19" t="str">
        <f t="shared" si="44"/>
        <v/>
      </c>
      <c r="BV86" s="19" t="str">
        <f t="shared" si="45"/>
        <v/>
      </c>
      <c r="BW86" s="19"/>
      <c r="BX86" s="19" t="str">
        <f t="shared" si="46"/>
        <v/>
      </c>
      <c r="BY86" s="188"/>
      <c r="BZ86" s="19" t="str">
        <f t="shared" si="47"/>
        <v/>
      </c>
      <c r="CA86" s="19" t="str">
        <f t="shared" si="48"/>
        <v/>
      </c>
      <c r="CC86" s="201" t="str">
        <f t="shared" si="49"/>
        <v/>
      </c>
    </row>
    <row r="87" spans="4:81">
      <c r="D87" s="34"/>
      <c r="E87" s="146"/>
      <c r="F87" s="146"/>
      <c r="G87" s="151"/>
      <c r="L87" s="34"/>
      <c r="M87" s="146"/>
      <c r="N87" s="146"/>
      <c r="O87" s="151"/>
      <c r="R87" s="16" t="e">
        <f>INDEX('Dropdown menus'!$A$1:$D$6,MATCH($E87,'Dropdown menus'!$A$1:$A$6,0),$R$6)</f>
        <v>#N/A</v>
      </c>
      <c r="T87" s="19" t="str">
        <f>IF($F87="","",VLOOKUP($F87,'Reference Data - Transport fuel'!$C:$O,T$4,FALSE))</f>
        <v/>
      </c>
      <c r="U87" s="19" t="str">
        <f>IF($F87="","",VLOOKUP($F87,'Reference Data - Transport fuel'!$C:$O,U$4,FALSE))</f>
        <v/>
      </c>
      <c r="V87" s="19" t="str">
        <f>IF($F87="","",VLOOKUP($F87,'Reference Data - Transport fuel'!$C:$O,V$4,FALSE))</f>
        <v/>
      </c>
      <c r="W87" s="19" t="str">
        <f>IF($F87="","",VLOOKUP($F87,'Reference Data - Transport fuel'!$C:$O,W$4,FALSE))</f>
        <v/>
      </c>
      <c r="X87" s="19" t="str">
        <f>IF($F87="","",VLOOKUP($F87,'Reference Data - Transport fuel'!$C:$O,X$4,FALSE))</f>
        <v/>
      </c>
      <c r="Y87" s="19" t="str">
        <f>IF($F87="","",VLOOKUP($F87,'Reference Data - Transport fuel'!$C:$O,Y$4,FALSE))</f>
        <v/>
      </c>
      <c r="Z87" s="19" t="str">
        <f>IF($F87="","",VLOOKUP($F87,'Reference Data - Transport fuel'!$C:$O,Z$4,FALSE))</f>
        <v/>
      </c>
      <c r="AA87" s="19" t="str">
        <f>IF($F87="","",VLOOKUP($F87,'Reference Data - Transport fuel'!$C:$O,AA$4,FALSE))</f>
        <v/>
      </c>
      <c r="AB87" s="19" t="str">
        <f>IF($F87="","",VLOOKUP($F87,'Reference Data - Transport fuel'!$C:$O,AB$4,FALSE))</f>
        <v/>
      </c>
      <c r="AC87" s="19"/>
      <c r="AD87" s="19" t="str">
        <f>IF($F87="","",VLOOKUP($F87,'Reference Data - Transport fuel'!$C:$O,AD$4,FALSE))</f>
        <v/>
      </c>
      <c r="AE87" s="19"/>
      <c r="AF87" s="19" t="str">
        <f>IF($F87="","",VLOOKUP($F87,'Reference Data - Transport fuel'!$C:$O,AF$4,FALSE))</f>
        <v/>
      </c>
      <c r="AH87" s="19" t="str">
        <f t="shared" si="26"/>
        <v/>
      </c>
      <c r="AI87" s="19" t="str">
        <f t="shared" si="27"/>
        <v/>
      </c>
      <c r="AJ87" s="19" t="str">
        <f t="shared" si="28"/>
        <v/>
      </c>
      <c r="AK87" s="19" t="str">
        <f t="shared" si="29"/>
        <v/>
      </c>
      <c r="AL87" s="19" t="str">
        <f t="shared" si="30"/>
        <v/>
      </c>
      <c r="AM87" s="19" t="str">
        <f t="shared" si="31"/>
        <v/>
      </c>
      <c r="AN87" s="19" t="str">
        <f t="shared" si="32"/>
        <v/>
      </c>
      <c r="AO87" s="19" t="str">
        <f t="shared" si="33"/>
        <v/>
      </c>
      <c r="AP87" s="19"/>
      <c r="AQ87" s="19" t="str">
        <f t="shared" si="34"/>
        <v/>
      </c>
      <c r="AR87" s="188"/>
      <c r="AS87" s="19" t="str">
        <f t="shared" si="35"/>
        <v/>
      </c>
      <c r="AT87" s="19" t="str">
        <f t="shared" si="36"/>
        <v/>
      </c>
      <c r="AV87" s="201" t="str">
        <f t="shared" si="37"/>
        <v/>
      </c>
      <c r="AY87" s="16" t="e">
        <f>INDEX('Dropdown menus'!$A$1:$D$6,MATCH($M87,'Dropdown menus'!$A$1:$A$6,0),$AY$6)</f>
        <v>#N/A</v>
      </c>
      <c r="BA87" s="19" t="str">
        <f>IF($N87="","",VLOOKUP($N87,'Reference - Logistics Distance'!$C:$O,BA$4,FALSE))</f>
        <v/>
      </c>
      <c r="BB87" s="19" t="str">
        <f>IF($N87="","",VLOOKUP($N87,'Reference - Logistics Distance'!$C:$O,BB$4,FALSE))</f>
        <v/>
      </c>
      <c r="BC87" s="19" t="str">
        <f>IF($N87="","",VLOOKUP($N87,'Reference - Logistics Distance'!$C:$O,BC$4,FALSE))</f>
        <v/>
      </c>
      <c r="BD87" s="19" t="str">
        <f>IF($N87="","",VLOOKUP($N87,'Reference - Logistics Distance'!$C:$O,BD$4,FALSE))</f>
        <v/>
      </c>
      <c r="BE87" s="19" t="str">
        <f>IF($N87="","",VLOOKUP($N87,'Reference - Logistics Distance'!$C:$O,BE$4,FALSE))</f>
        <v/>
      </c>
      <c r="BF87" s="19" t="str">
        <f>IF($N87="","",VLOOKUP($N87,'Reference - Logistics Distance'!$C:$O,BF$4,FALSE))</f>
        <v/>
      </c>
      <c r="BG87" s="19" t="str">
        <f>IF($N87="","",VLOOKUP($N87,'Reference - Logistics Distance'!$C:$O,BG$4,FALSE))</f>
        <v/>
      </c>
      <c r="BH87" s="19" t="str">
        <f>IF($N87="","",VLOOKUP($N87,'Reference - Logistics Distance'!$C:$O,BH$4,FALSE))</f>
        <v/>
      </c>
      <c r="BI87" s="19" t="str">
        <f>IF($N87="","",VLOOKUP($N87,'Reference - Logistics Distance'!$C:$O,BI$4,FALSE))</f>
        <v/>
      </c>
      <c r="BJ87" s="19"/>
      <c r="BK87" s="19" t="str">
        <f>IF($N87="","",VLOOKUP($N87,'Reference - Logistics Distance'!$C:$O,BK$4,FALSE))</f>
        <v/>
      </c>
      <c r="BL87" s="19"/>
      <c r="BM87" s="19" t="str">
        <f>IF($N87="","",VLOOKUP($N87,'Reference - Logistics Distance'!$C:$O,BM$4,FALSE))</f>
        <v/>
      </c>
      <c r="BO87" s="19" t="str">
        <f t="shared" si="38"/>
        <v/>
      </c>
      <c r="BP87" s="19" t="str">
        <f t="shared" si="39"/>
        <v/>
      </c>
      <c r="BQ87" s="19" t="str">
        <f t="shared" si="40"/>
        <v/>
      </c>
      <c r="BR87" s="19" t="str">
        <f t="shared" si="41"/>
        <v/>
      </c>
      <c r="BS87" s="19" t="str">
        <f t="shared" si="42"/>
        <v/>
      </c>
      <c r="BT87" s="19" t="str">
        <f t="shared" si="43"/>
        <v/>
      </c>
      <c r="BU87" s="19" t="str">
        <f t="shared" si="44"/>
        <v/>
      </c>
      <c r="BV87" s="19" t="str">
        <f t="shared" si="45"/>
        <v/>
      </c>
      <c r="BW87" s="19"/>
      <c r="BX87" s="19" t="str">
        <f t="shared" si="46"/>
        <v/>
      </c>
      <c r="BY87" s="188"/>
      <c r="BZ87" s="19" t="str">
        <f t="shared" si="47"/>
        <v/>
      </c>
      <c r="CA87" s="19" t="str">
        <f t="shared" si="48"/>
        <v/>
      </c>
      <c r="CC87" s="201" t="str">
        <f t="shared" si="49"/>
        <v/>
      </c>
    </row>
    <row r="88" spans="4:81">
      <c r="D88" s="34"/>
      <c r="E88" s="146"/>
      <c r="F88" s="146"/>
      <c r="G88" s="151"/>
      <c r="L88" s="34"/>
      <c r="M88" s="146"/>
      <c r="N88" s="146"/>
      <c r="O88" s="151"/>
      <c r="R88" s="16" t="e">
        <f>INDEX('Dropdown menus'!$A$1:$D$6,MATCH($E88,'Dropdown menus'!$A$1:$A$6,0),$R$6)</f>
        <v>#N/A</v>
      </c>
      <c r="T88" s="19" t="str">
        <f>IF($F88="","",VLOOKUP($F88,'Reference Data - Transport fuel'!$C:$O,T$4,FALSE))</f>
        <v/>
      </c>
      <c r="U88" s="19" t="str">
        <f>IF($F88="","",VLOOKUP($F88,'Reference Data - Transport fuel'!$C:$O,U$4,FALSE))</f>
        <v/>
      </c>
      <c r="V88" s="19" t="str">
        <f>IF($F88="","",VLOOKUP($F88,'Reference Data - Transport fuel'!$C:$O,V$4,FALSE))</f>
        <v/>
      </c>
      <c r="W88" s="19" t="str">
        <f>IF($F88="","",VLOOKUP($F88,'Reference Data - Transport fuel'!$C:$O,W$4,FALSE))</f>
        <v/>
      </c>
      <c r="X88" s="19" t="str">
        <f>IF($F88="","",VLOOKUP($F88,'Reference Data - Transport fuel'!$C:$O,X$4,FALSE))</f>
        <v/>
      </c>
      <c r="Y88" s="19" t="str">
        <f>IF($F88="","",VLOOKUP($F88,'Reference Data - Transport fuel'!$C:$O,Y$4,FALSE))</f>
        <v/>
      </c>
      <c r="Z88" s="19" t="str">
        <f>IF($F88="","",VLOOKUP($F88,'Reference Data - Transport fuel'!$C:$O,Z$4,FALSE))</f>
        <v/>
      </c>
      <c r="AA88" s="19" t="str">
        <f>IF($F88="","",VLOOKUP($F88,'Reference Data - Transport fuel'!$C:$O,AA$4,FALSE))</f>
        <v/>
      </c>
      <c r="AB88" s="19" t="str">
        <f>IF($F88="","",VLOOKUP($F88,'Reference Data - Transport fuel'!$C:$O,AB$4,FALSE))</f>
        <v/>
      </c>
      <c r="AC88" s="19"/>
      <c r="AD88" s="19" t="str">
        <f>IF($F88="","",VLOOKUP($F88,'Reference Data - Transport fuel'!$C:$O,AD$4,FALSE))</f>
        <v/>
      </c>
      <c r="AE88" s="19"/>
      <c r="AF88" s="19" t="str">
        <f>IF($F88="","",VLOOKUP($F88,'Reference Data - Transport fuel'!$C:$O,AF$4,FALSE))</f>
        <v/>
      </c>
      <c r="AH88" s="19" t="str">
        <f t="shared" si="26"/>
        <v/>
      </c>
      <c r="AI88" s="19" t="str">
        <f t="shared" si="27"/>
        <v/>
      </c>
      <c r="AJ88" s="19" t="str">
        <f t="shared" si="28"/>
        <v/>
      </c>
      <c r="AK88" s="19" t="str">
        <f t="shared" si="29"/>
        <v/>
      </c>
      <c r="AL88" s="19" t="str">
        <f t="shared" si="30"/>
        <v/>
      </c>
      <c r="AM88" s="19" t="str">
        <f t="shared" si="31"/>
        <v/>
      </c>
      <c r="AN88" s="19" t="str">
        <f t="shared" si="32"/>
        <v/>
      </c>
      <c r="AO88" s="19" t="str">
        <f t="shared" si="33"/>
        <v/>
      </c>
      <c r="AP88" s="19"/>
      <c r="AQ88" s="19" t="str">
        <f t="shared" si="34"/>
        <v/>
      </c>
      <c r="AR88" s="188"/>
      <c r="AS88" s="19" t="str">
        <f t="shared" si="35"/>
        <v/>
      </c>
      <c r="AT88" s="19" t="str">
        <f t="shared" si="36"/>
        <v/>
      </c>
      <c r="AV88" s="201" t="str">
        <f t="shared" si="37"/>
        <v/>
      </c>
      <c r="AY88" s="16" t="e">
        <f>INDEX('Dropdown menus'!$A$1:$D$6,MATCH($M88,'Dropdown menus'!$A$1:$A$6,0),$AY$6)</f>
        <v>#N/A</v>
      </c>
      <c r="BA88" s="19" t="str">
        <f>IF($N88="","",VLOOKUP($N88,'Reference - Logistics Distance'!$C:$O,BA$4,FALSE))</f>
        <v/>
      </c>
      <c r="BB88" s="19" t="str">
        <f>IF($N88="","",VLOOKUP($N88,'Reference - Logistics Distance'!$C:$O,BB$4,FALSE))</f>
        <v/>
      </c>
      <c r="BC88" s="19" t="str">
        <f>IF($N88="","",VLOOKUP($N88,'Reference - Logistics Distance'!$C:$O,BC$4,FALSE))</f>
        <v/>
      </c>
      <c r="BD88" s="19" t="str">
        <f>IF($N88="","",VLOOKUP($N88,'Reference - Logistics Distance'!$C:$O,BD$4,FALSE))</f>
        <v/>
      </c>
      <c r="BE88" s="19" t="str">
        <f>IF($N88="","",VLOOKUP($N88,'Reference - Logistics Distance'!$C:$O,BE$4,FALSE))</f>
        <v/>
      </c>
      <c r="BF88" s="19" t="str">
        <f>IF($N88="","",VLOOKUP($N88,'Reference - Logistics Distance'!$C:$O,BF$4,FALSE))</f>
        <v/>
      </c>
      <c r="BG88" s="19" t="str">
        <f>IF($N88="","",VLOOKUP($N88,'Reference - Logistics Distance'!$C:$O,BG$4,FALSE))</f>
        <v/>
      </c>
      <c r="BH88" s="19" t="str">
        <f>IF($N88="","",VLOOKUP($N88,'Reference - Logistics Distance'!$C:$O,BH$4,FALSE))</f>
        <v/>
      </c>
      <c r="BI88" s="19" t="str">
        <f>IF($N88="","",VLOOKUP($N88,'Reference - Logistics Distance'!$C:$O,BI$4,FALSE))</f>
        <v/>
      </c>
      <c r="BJ88" s="19"/>
      <c r="BK88" s="19" t="str">
        <f>IF($N88="","",VLOOKUP($N88,'Reference - Logistics Distance'!$C:$O,BK$4,FALSE))</f>
        <v/>
      </c>
      <c r="BL88" s="19"/>
      <c r="BM88" s="19" t="str">
        <f>IF($N88="","",VLOOKUP($N88,'Reference - Logistics Distance'!$C:$O,BM$4,FALSE))</f>
        <v/>
      </c>
      <c r="BO88" s="19" t="str">
        <f t="shared" si="38"/>
        <v/>
      </c>
      <c r="BP88" s="19" t="str">
        <f t="shared" si="39"/>
        <v/>
      </c>
      <c r="BQ88" s="19" t="str">
        <f t="shared" si="40"/>
        <v/>
      </c>
      <c r="BR88" s="19" t="str">
        <f t="shared" si="41"/>
        <v/>
      </c>
      <c r="BS88" s="19" t="str">
        <f t="shared" si="42"/>
        <v/>
      </c>
      <c r="BT88" s="19" t="str">
        <f t="shared" si="43"/>
        <v/>
      </c>
      <c r="BU88" s="19" t="str">
        <f t="shared" si="44"/>
        <v/>
      </c>
      <c r="BV88" s="19" t="str">
        <f t="shared" si="45"/>
        <v/>
      </c>
      <c r="BW88" s="19"/>
      <c r="BX88" s="19" t="str">
        <f t="shared" si="46"/>
        <v/>
      </c>
      <c r="BY88" s="188"/>
      <c r="BZ88" s="19" t="str">
        <f t="shared" si="47"/>
        <v/>
      </c>
      <c r="CA88" s="19" t="str">
        <f t="shared" si="48"/>
        <v/>
      </c>
      <c r="CC88" s="201" t="str">
        <f t="shared" si="49"/>
        <v/>
      </c>
    </row>
    <row r="89" spans="4:81">
      <c r="D89" s="34"/>
      <c r="E89" s="146"/>
      <c r="F89" s="146"/>
      <c r="G89" s="151"/>
      <c r="L89" s="34"/>
      <c r="M89" s="146"/>
      <c r="N89" s="146"/>
      <c r="O89" s="151"/>
      <c r="R89" s="16" t="e">
        <f>INDEX('Dropdown menus'!$A$1:$D$6,MATCH($E89,'Dropdown menus'!$A$1:$A$6,0),$R$6)</f>
        <v>#N/A</v>
      </c>
      <c r="T89" s="19" t="str">
        <f>IF($F89="","",VLOOKUP($F89,'Reference Data - Transport fuel'!$C:$O,T$4,FALSE))</f>
        <v/>
      </c>
      <c r="U89" s="19" t="str">
        <f>IF($F89="","",VLOOKUP($F89,'Reference Data - Transport fuel'!$C:$O,U$4,FALSE))</f>
        <v/>
      </c>
      <c r="V89" s="19" t="str">
        <f>IF($F89="","",VLOOKUP($F89,'Reference Data - Transport fuel'!$C:$O,V$4,FALSE))</f>
        <v/>
      </c>
      <c r="W89" s="19" t="str">
        <f>IF($F89="","",VLOOKUP($F89,'Reference Data - Transport fuel'!$C:$O,W$4,FALSE))</f>
        <v/>
      </c>
      <c r="X89" s="19" t="str">
        <f>IF($F89="","",VLOOKUP($F89,'Reference Data - Transport fuel'!$C:$O,X$4,FALSE))</f>
        <v/>
      </c>
      <c r="Y89" s="19" t="str">
        <f>IF($F89="","",VLOOKUP($F89,'Reference Data - Transport fuel'!$C:$O,Y$4,FALSE))</f>
        <v/>
      </c>
      <c r="Z89" s="19" t="str">
        <f>IF($F89="","",VLOOKUP($F89,'Reference Data - Transport fuel'!$C:$O,Z$4,FALSE))</f>
        <v/>
      </c>
      <c r="AA89" s="19" t="str">
        <f>IF($F89="","",VLOOKUP($F89,'Reference Data - Transport fuel'!$C:$O,AA$4,FALSE))</f>
        <v/>
      </c>
      <c r="AB89" s="19" t="str">
        <f>IF($F89="","",VLOOKUP($F89,'Reference Data - Transport fuel'!$C:$O,AB$4,FALSE))</f>
        <v/>
      </c>
      <c r="AC89" s="19"/>
      <c r="AD89" s="19" t="str">
        <f>IF($F89="","",VLOOKUP($F89,'Reference Data - Transport fuel'!$C:$O,AD$4,FALSE))</f>
        <v/>
      </c>
      <c r="AE89" s="19"/>
      <c r="AF89" s="19" t="str">
        <f>IF($F89="","",VLOOKUP($F89,'Reference Data - Transport fuel'!$C:$O,AF$4,FALSE))</f>
        <v/>
      </c>
      <c r="AH89" s="19" t="str">
        <f t="shared" si="26"/>
        <v/>
      </c>
      <c r="AI89" s="19" t="str">
        <f t="shared" si="27"/>
        <v/>
      </c>
      <c r="AJ89" s="19" t="str">
        <f t="shared" si="28"/>
        <v/>
      </c>
      <c r="AK89" s="19" t="str">
        <f t="shared" si="29"/>
        <v/>
      </c>
      <c r="AL89" s="19" t="str">
        <f t="shared" si="30"/>
        <v/>
      </c>
      <c r="AM89" s="19" t="str">
        <f t="shared" si="31"/>
        <v/>
      </c>
      <c r="AN89" s="19" t="str">
        <f t="shared" si="32"/>
        <v/>
      </c>
      <c r="AO89" s="19" t="str">
        <f t="shared" si="33"/>
        <v/>
      </c>
      <c r="AP89" s="19"/>
      <c r="AQ89" s="19" t="str">
        <f t="shared" si="34"/>
        <v/>
      </c>
      <c r="AR89" s="188"/>
      <c r="AS89" s="19" t="str">
        <f t="shared" si="35"/>
        <v/>
      </c>
      <c r="AT89" s="19" t="str">
        <f t="shared" si="36"/>
        <v/>
      </c>
      <c r="AV89" s="201" t="str">
        <f t="shared" si="37"/>
        <v/>
      </c>
      <c r="AY89" s="16" t="e">
        <f>INDEX('Dropdown menus'!$A$1:$D$6,MATCH($M89,'Dropdown menus'!$A$1:$A$6,0),$AY$6)</f>
        <v>#N/A</v>
      </c>
      <c r="BA89" s="19" t="str">
        <f>IF($N89="","",VLOOKUP($N89,'Reference - Logistics Distance'!$C:$O,BA$4,FALSE))</f>
        <v/>
      </c>
      <c r="BB89" s="19" t="str">
        <f>IF($N89="","",VLOOKUP($N89,'Reference - Logistics Distance'!$C:$O,BB$4,FALSE))</f>
        <v/>
      </c>
      <c r="BC89" s="19" t="str">
        <f>IF($N89="","",VLOOKUP($N89,'Reference - Logistics Distance'!$C:$O,BC$4,FALSE))</f>
        <v/>
      </c>
      <c r="BD89" s="19" t="str">
        <f>IF($N89="","",VLOOKUP($N89,'Reference - Logistics Distance'!$C:$O,BD$4,FALSE))</f>
        <v/>
      </c>
      <c r="BE89" s="19" t="str">
        <f>IF($N89="","",VLOOKUP($N89,'Reference - Logistics Distance'!$C:$O,BE$4,FALSE))</f>
        <v/>
      </c>
      <c r="BF89" s="19" t="str">
        <f>IF($N89="","",VLOOKUP($N89,'Reference - Logistics Distance'!$C:$O,BF$4,FALSE))</f>
        <v/>
      </c>
      <c r="BG89" s="19" t="str">
        <f>IF($N89="","",VLOOKUP($N89,'Reference - Logistics Distance'!$C:$O,BG$4,FALSE))</f>
        <v/>
      </c>
      <c r="BH89" s="19" t="str">
        <f>IF($N89="","",VLOOKUP($N89,'Reference - Logistics Distance'!$C:$O,BH$4,FALSE))</f>
        <v/>
      </c>
      <c r="BI89" s="19" t="str">
        <f>IF($N89="","",VLOOKUP($N89,'Reference - Logistics Distance'!$C:$O,BI$4,FALSE))</f>
        <v/>
      </c>
      <c r="BJ89" s="19"/>
      <c r="BK89" s="19" t="str">
        <f>IF($N89="","",VLOOKUP($N89,'Reference - Logistics Distance'!$C:$O,BK$4,FALSE))</f>
        <v/>
      </c>
      <c r="BL89" s="19"/>
      <c r="BM89" s="19" t="str">
        <f>IF($N89="","",VLOOKUP($N89,'Reference - Logistics Distance'!$C:$O,BM$4,FALSE))</f>
        <v/>
      </c>
      <c r="BO89" s="19" t="str">
        <f t="shared" si="38"/>
        <v/>
      </c>
      <c r="BP89" s="19" t="str">
        <f t="shared" si="39"/>
        <v/>
      </c>
      <c r="BQ89" s="19" t="str">
        <f t="shared" si="40"/>
        <v/>
      </c>
      <c r="BR89" s="19" t="str">
        <f t="shared" si="41"/>
        <v/>
      </c>
      <c r="BS89" s="19" t="str">
        <f t="shared" si="42"/>
        <v/>
      </c>
      <c r="BT89" s="19" t="str">
        <f t="shared" si="43"/>
        <v/>
      </c>
      <c r="BU89" s="19" t="str">
        <f t="shared" si="44"/>
        <v/>
      </c>
      <c r="BV89" s="19" t="str">
        <f t="shared" si="45"/>
        <v/>
      </c>
      <c r="BW89" s="19"/>
      <c r="BX89" s="19" t="str">
        <f t="shared" si="46"/>
        <v/>
      </c>
      <c r="BY89" s="188"/>
      <c r="BZ89" s="19" t="str">
        <f t="shared" si="47"/>
        <v/>
      </c>
      <c r="CA89" s="19" t="str">
        <f t="shared" si="48"/>
        <v/>
      </c>
      <c r="CC89" s="201" t="str">
        <f t="shared" si="49"/>
        <v/>
      </c>
    </row>
    <row r="90" spans="4:81">
      <c r="D90" s="34"/>
      <c r="E90" s="146"/>
      <c r="F90" s="146"/>
      <c r="G90" s="151"/>
      <c r="L90" s="34"/>
      <c r="M90" s="146"/>
      <c r="N90" s="146"/>
      <c r="O90" s="151"/>
      <c r="R90" s="16" t="e">
        <f>INDEX('Dropdown menus'!$A$1:$D$6,MATCH($E90,'Dropdown menus'!$A$1:$A$6,0),$R$6)</f>
        <v>#N/A</v>
      </c>
      <c r="T90" s="19" t="str">
        <f>IF($F90="","",VLOOKUP($F90,'Reference Data - Transport fuel'!$C:$O,T$4,FALSE))</f>
        <v/>
      </c>
      <c r="U90" s="19" t="str">
        <f>IF($F90="","",VLOOKUP($F90,'Reference Data - Transport fuel'!$C:$O,U$4,FALSE))</f>
        <v/>
      </c>
      <c r="V90" s="19" t="str">
        <f>IF($F90="","",VLOOKUP($F90,'Reference Data - Transport fuel'!$C:$O,V$4,FALSE))</f>
        <v/>
      </c>
      <c r="W90" s="19" t="str">
        <f>IF($F90="","",VLOOKUP($F90,'Reference Data - Transport fuel'!$C:$O,W$4,FALSE))</f>
        <v/>
      </c>
      <c r="X90" s="19" t="str">
        <f>IF($F90="","",VLOOKUP($F90,'Reference Data - Transport fuel'!$C:$O,X$4,FALSE))</f>
        <v/>
      </c>
      <c r="Y90" s="19" t="str">
        <f>IF($F90="","",VLOOKUP($F90,'Reference Data - Transport fuel'!$C:$O,Y$4,FALSE))</f>
        <v/>
      </c>
      <c r="Z90" s="19" t="str">
        <f>IF($F90="","",VLOOKUP($F90,'Reference Data - Transport fuel'!$C:$O,Z$4,FALSE))</f>
        <v/>
      </c>
      <c r="AA90" s="19" t="str">
        <f>IF($F90="","",VLOOKUP($F90,'Reference Data - Transport fuel'!$C:$O,AA$4,FALSE))</f>
        <v/>
      </c>
      <c r="AB90" s="19" t="str">
        <f>IF($F90="","",VLOOKUP($F90,'Reference Data - Transport fuel'!$C:$O,AB$4,FALSE))</f>
        <v/>
      </c>
      <c r="AC90" s="19"/>
      <c r="AD90" s="19" t="str">
        <f>IF($F90="","",VLOOKUP($F90,'Reference Data - Transport fuel'!$C:$O,AD$4,FALSE))</f>
        <v/>
      </c>
      <c r="AE90" s="19"/>
      <c r="AF90" s="19" t="str">
        <f>IF($F90="","",VLOOKUP($F90,'Reference Data - Transport fuel'!$C:$O,AF$4,FALSE))</f>
        <v/>
      </c>
      <c r="AH90" s="19" t="str">
        <f t="shared" si="26"/>
        <v/>
      </c>
      <c r="AI90" s="19" t="str">
        <f t="shared" si="27"/>
        <v/>
      </c>
      <c r="AJ90" s="19" t="str">
        <f t="shared" si="28"/>
        <v/>
      </c>
      <c r="AK90" s="19" t="str">
        <f t="shared" si="29"/>
        <v/>
      </c>
      <c r="AL90" s="19" t="str">
        <f t="shared" si="30"/>
        <v/>
      </c>
      <c r="AM90" s="19" t="str">
        <f t="shared" si="31"/>
        <v/>
      </c>
      <c r="AN90" s="19" t="str">
        <f t="shared" si="32"/>
        <v/>
      </c>
      <c r="AO90" s="19" t="str">
        <f t="shared" si="33"/>
        <v/>
      </c>
      <c r="AP90" s="19"/>
      <c r="AQ90" s="19" t="str">
        <f t="shared" si="34"/>
        <v/>
      </c>
      <c r="AR90" s="188"/>
      <c r="AS90" s="19" t="str">
        <f t="shared" si="35"/>
        <v/>
      </c>
      <c r="AT90" s="19" t="str">
        <f t="shared" si="36"/>
        <v/>
      </c>
      <c r="AV90" s="201" t="str">
        <f t="shared" si="37"/>
        <v/>
      </c>
      <c r="AY90" s="16" t="e">
        <f>INDEX('Dropdown menus'!$A$1:$D$6,MATCH($M90,'Dropdown menus'!$A$1:$A$6,0),$AY$6)</f>
        <v>#N/A</v>
      </c>
      <c r="BA90" s="19" t="str">
        <f>IF($N90="","",VLOOKUP($N90,'Reference - Logistics Distance'!$C:$O,BA$4,FALSE))</f>
        <v/>
      </c>
      <c r="BB90" s="19" t="str">
        <f>IF($N90="","",VLOOKUP($N90,'Reference - Logistics Distance'!$C:$O,BB$4,FALSE))</f>
        <v/>
      </c>
      <c r="BC90" s="19" t="str">
        <f>IF($N90="","",VLOOKUP($N90,'Reference - Logistics Distance'!$C:$O,BC$4,FALSE))</f>
        <v/>
      </c>
      <c r="BD90" s="19" t="str">
        <f>IF($N90="","",VLOOKUP($N90,'Reference - Logistics Distance'!$C:$O,BD$4,FALSE))</f>
        <v/>
      </c>
      <c r="BE90" s="19" t="str">
        <f>IF($N90="","",VLOOKUP($N90,'Reference - Logistics Distance'!$C:$O,BE$4,FALSE))</f>
        <v/>
      </c>
      <c r="BF90" s="19" t="str">
        <f>IF($N90="","",VLOOKUP($N90,'Reference - Logistics Distance'!$C:$O,BF$4,FALSE))</f>
        <v/>
      </c>
      <c r="BG90" s="19" t="str">
        <f>IF($N90="","",VLOOKUP($N90,'Reference - Logistics Distance'!$C:$O,BG$4,FALSE))</f>
        <v/>
      </c>
      <c r="BH90" s="19" t="str">
        <f>IF($N90="","",VLOOKUP($N90,'Reference - Logistics Distance'!$C:$O,BH$4,FALSE))</f>
        <v/>
      </c>
      <c r="BI90" s="19" t="str">
        <f>IF($N90="","",VLOOKUP($N90,'Reference - Logistics Distance'!$C:$O,BI$4,FALSE))</f>
        <v/>
      </c>
      <c r="BJ90" s="19"/>
      <c r="BK90" s="19" t="str">
        <f>IF($N90="","",VLOOKUP($N90,'Reference - Logistics Distance'!$C:$O,BK$4,FALSE))</f>
        <v/>
      </c>
      <c r="BL90" s="19"/>
      <c r="BM90" s="19" t="str">
        <f>IF($N90="","",VLOOKUP($N90,'Reference - Logistics Distance'!$C:$O,BM$4,FALSE))</f>
        <v/>
      </c>
      <c r="BO90" s="19" t="str">
        <f t="shared" si="38"/>
        <v/>
      </c>
      <c r="BP90" s="19" t="str">
        <f t="shared" si="39"/>
        <v/>
      </c>
      <c r="BQ90" s="19" t="str">
        <f t="shared" si="40"/>
        <v/>
      </c>
      <c r="BR90" s="19" t="str">
        <f t="shared" si="41"/>
        <v/>
      </c>
      <c r="BS90" s="19" t="str">
        <f t="shared" si="42"/>
        <v/>
      </c>
      <c r="BT90" s="19" t="str">
        <f t="shared" si="43"/>
        <v/>
      </c>
      <c r="BU90" s="19" t="str">
        <f t="shared" si="44"/>
        <v/>
      </c>
      <c r="BV90" s="19" t="str">
        <f t="shared" si="45"/>
        <v/>
      </c>
      <c r="BW90" s="19"/>
      <c r="BX90" s="19" t="str">
        <f t="shared" si="46"/>
        <v/>
      </c>
      <c r="BY90" s="188"/>
      <c r="BZ90" s="19" t="str">
        <f t="shared" si="47"/>
        <v/>
      </c>
      <c r="CA90" s="19" t="str">
        <f t="shared" si="48"/>
        <v/>
      </c>
      <c r="CC90" s="201" t="str">
        <f t="shared" si="49"/>
        <v/>
      </c>
    </row>
    <row r="91" spans="4:81">
      <c r="D91" s="34"/>
      <c r="E91" s="146"/>
      <c r="F91" s="146"/>
      <c r="G91" s="151"/>
      <c r="L91" s="34"/>
      <c r="M91" s="146"/>
      <c r="N91" s="146"/>
      <c r="O91" s="151"/>
      <c r="R91" s="16" t="e">
        <f>INDEX('Dropdown menus'!$A$1:$D$6,MATCH($E91,'Dropdown menus'!$A$1:$A$6,0),$R$6)</f>
        <v>#N/A</v>
      </c>
      <c r="T91" s="19" t="str">
        <f>IF($F91="","",VLOOKUP($F91,'Reference Data - Transport fuel'!$C:$O,T$4,FALSE))</f>
        <v/>
      </c>
      <c r="U91" s="19" t="str">
        <f>IF($F91="","",VLOOKUP($F91,'Reference Data - Transport fuel'!$C:$O,U$4,FALSE))</f>
        <v/>
      </c>
      <c r="V91" s="19" t="str">
        <f>IF($F91="","",VLOOKUP($F91,'Reference Data - Transport fuel'!$C:$O,V$4,FALSE))</f>
        <v/>
      </c>
      <c r="W91" s="19" t="str">
        <f>IF($F91="","",VLOOKUP($F91,'Reference Data - Transport fuel'!$C:$O,W$4,FALSE))</f>
        <v/>
      </c>
      <c r="X91" s="19" t="str">
        <f>IF($F91="","",VLOOKUP($F91,'Reference Data - Transport fuel'!$C:$O,X$4,FALSE))</f>
        <v/>
      </c>
      <c r="Y91" s="19" t="str">
        <f>IF($F91="","",VLOOKUP($F91,'Reference Data - Transport fuel'!$C:$O,Y$4,FALSE))</f>
        <v/>
      </c>
      <c r="Z91" s="19" t="str">
        <f>IF($F91="","",VLOOKUP($F91,'Reference Data - Transport fuel'!$C:$O,Z$4,FALSE))</f>
        <v/>
      </c>
      <c r="AA91" s="19" t="str">
        <f>IF($F91="","",VLOOKUP($F91,'Reference Data - Transport fuel'!$C:$O,AA$4,FALSE))</f>
        <v/>
      </c>
      <c r="AB91" s="19" t="str">
        <f>IF($F91="","",VLOOKUP($F91,'Reference Data - Transport fuel'!$C:$O,AB$4,FALSE))</f>
        <v/>
      </c>
      <c r="AC91" s="19"/>
      <c r="AD91" s="19" t="str">
        <f>IF($F91="","",VLOOKUP($F91,'Reference Data - Transport fuel'!$C:$O,AD$4,FALSE))</f>
        <v/>
      </c>
      <c r="AE91" s="19"/>
      <c r="AF91" s="19" t="str">
        <f>IF($F91="","",VLOOKUP($F91,'Reference Data - Transport fuel'!$C:$O,AF$4,FALSE))</f>
        <v/>
      </c>
      <c r="AH91" s="19" t="str">
        <f t="shared" si="26"/>
        <v/>
      </c>
      <c r="AI91" s="19" t="str">
        <f t="shared" si="27"/>
        <v/>
      </c>
      <c r="AJ91" s="19" t="str">
        <f t="shared" si="28"/>
        <v/>
      </c>
      <c r="AK91" s="19" t="str">
        <f t="shared" si="29"/>
        <v/>
      </c>
      <c r="AL91" s="19" t="str">
        <f t="shared" si="30"/>
        <v/>
      </c>
      <c r="AM91" s="19" t="str">
        <f t="shared" si="31"/>
        <v/>
      </c>
      <c r="AN91" s="19" t="str">
        <f t="shared" si="32"/>
        <v/>
      </c>
      <c r="AO91" s="19" t="str">
        <f t="shared" si="33"/>
        <v/>
      </c>
      <c r="AP91" s="19"/>
      <c r="AQ91" s="19" t="str">
        <f t="shared" si="34"/>
        <v/>
      </c>
      <c r="AR91" s="188"/>
      <c r="AS91" s="19" t="str">
        <f t="shared" si="35"/>
        <v/>
      </c>
      <c r="AT91" s="19" t="str">
        <f t="shared" si="36"/>
        <v/>
      </c>
      <c r="AV91" s="201" t="str">
        <f t="shared" si="37"/>
        <v/>
      </c>
      <c r="AY91" s="16" t="e">
        <f>INDEX('Dropdown menus'!$A$1:$D$6,MATCH($M91,'Dropdown menus'!$A$1:$A$6,0),$AY$6)</f>
        <v>#N/A</v>
      </c>
      <c r="BA91" s="19" t="str">
        <f>IF($N91="","",VLOOKUP($N91,'Reference - Logistics Distance'!$C:$O,BA$4,FALSE))</f>
        <v/>
      </c>
      <c r="BB91" s="19" t="str">
        <f>IF($N91="","",VLOOKUP($N91,'Reference - Logistics Distance'!$C:$O,BB$4,FALSE))</f>
        <v/>
      </c>
      <c r="BC91" s="19" t="str">
        <f>IF($N91="","",VLOOKUP($N91,'Reference - Logistics Distance'!$C:$O,BC$4,FALSE))</f>
        <v/>
      </c>
      <c r="BD91" s="19" t="str">
        <f>IF($N91="","",VLOOKUP($N91,'Reference - Logistics Distance'!$C:$O,BD$4,FALSE))</f>
        <v/>
      </c>
      <c r="BE91" s="19" t="str">
        <f>IF($N91="","",VLOOKUP($N91,'Reference - Logistics Distance'!$C:$O,BE$4,FALSE))</f>
        <v/>
      </c>
      <c r="BF91" s="19" t="str">
        <f>IF($N91="","",VLOOKUP($N91,'Reference - Logistics Distance'!$C:$O,BF$4,FALSE))</f>
        <v/>
      </c>
      <c r="BG91" s="19" t="str">
        <f>IF($N91="","",VLOOKUP($N91,'Reference - Logistics Distance'!$C:$O,BG$4,FALSE))</f>
        <v/>
      </c>
      <c r="BH91" s="19" t="str">
        <f>IF($N91="","",VLOOKUP($N91,'Reference - Logistics Distance'!$C:$O,BH$4,FALSE))</f>
        <v/>
      </c>
      <c r="BI91" s="19" t="str">
        <f>IF($N91="","",VLOOKUP($N91,'Reference - Logistics Distance'!$C:$O,BI$4,FALSE))</f>
        <v/>
      </c>
      <c r="BJ91" s="19"/>
      <c r="BK91" s="19" t="str">
        <f>IF($N91="","",VLOOKUP($N91,'Reference - Logistics Distance'!$C:$O,BK$4,FALSE))</f>
        <v/>
      </c>
      <c r="BL91" s="19"/>
      <c r="BM91" s="19" t="str">
        <f>IF($N91="","",VLOOKUP($N91,'Reference - Logistics Distance'!$C:$O,BM$4,FALSE))</f>
        <v/>
      </c>
      <c r="BO91" s="19" t="str">
        <f t="shared" si="38"/>
        <v/>
      </c>
      <c r="BP91" s="19" t="str">
        <f t="shared" si="39"/>
        <v/>
      </c>
      <c r="BQ91" s="19" t="str">
        <f t="shared" si="40"/>
        <v/>
      </c>
      <c r="BR91" s="19" t="str">
        <f t="shared" si="41"/>
        <v/>
      </c>
      <c r="BS91" s="19" t="str">
        <f t="shared" si="42"/>
        <v/>
      </c>
      <c r="BT91" s="19" t="str">
        <f t="shared" si="43"/>
        <v/>
      </c>
      <c r="BU91" s="19" t="str">
        <f t="shared" si="44"/>
        <v/>
      </c>
      <c r="BV91" s="19" t="str">
        <f t="shared" si="45"/>
        <v/>
      </c>
      <c r="BW91" s="19"/>
      <c r="BX91" s="19" t="str">
        <f t="shared" si="46"/>
        <v/>
      </c>
      <c r="BY91" s="188"/>
      <c r="BZ91" s="19" t="str">
        <f t="shared" si="47"/>
        <v/>
      </c>
      <c r="CA91" s="19" t="str">
        <f t="shared" si="48"/>
        <v/>
      </c>
      <c r="CC91" s="201" t="str">
        <f t="shared" si="49"/>
        <v/>
      </c>
    </row>
    <row r="92" spans="4:81">
      <c r="D92" s="34"/>
      <c r="E92" s="146"/>
      <c r="F92" s="146"/>
      <c r="G92" s="151"/>
      <c r="L92" s="34"/>
      <c r="M92" s="146"/>
      <c r="N92" s="146"/>
      <c r="O92" s="151"/>
      <c r="R92" s="16" t="e">
        <f>INDEX('Dropdown menus'!$A$1:$D$6,MATCH($E92,'Dropdown menus'!$A$1:$A$6,0),$R$6)</f>
        <v>#N/A</v>
      </c>
      <c r="T92" s="19" t="str">
        <f>IF($F92="","",VLOOKUP($F92,'Reference Data - Transport fuel'!$C:$O,T$4,FALSE))</f>
        <v/>
      </c>
      <c r="U92" s="19" t="str">
        <f>IF($F92="","",VLOOKUP($F92,'Reference Data - Transport fuel'!$C:$O,U$4,FALSE))</f>
        <v/>
      </c>
      <c r="V92" s="19" t="str">
        <f>IF($F92="","",VLOOKUP($F92,'Reference Data - Transport fuel'!$C:$O,V$4,FALSE))</f>
        <v/>
      </c>
      <c r="W92" s="19" t="str">
        <f>IF($F92="","",VLOOKUP($F92,'Reference Data - Transport fuel'!$C:$O,W$4,FALSE))</f>
        <v/>
      </c>
      <c r="X92" s="19" t="str">
        <f>IF($F92="","",VLOOKUP($F92,'Reference Data - Transport fuel'!$C:$O,X$4,FALSE))</f>
        <v/>
      </c>
      <c r="Y92" s="19" t="str">
        <f>IF($F92="","",VLOOKUP($F92,'Reference Data - Transport fuel'!$C:$O,Y$4,FALSE))</f>
        <v/>
      </c>
      <c r="Z92" s="19" t="str">
        <f>IF($F92="","",VLOOKUP($F92,'Reference Data - Transport fuel'!$C:$O,Z$4,FALSE))</f>
        <v/>
      </c>
      <c r="AA92" s="19" t="str">
        <f>IF($F92="","",VLOOKUP($F92,'Reference Data - Transport fuel'!$C:$O,AA$4,FALSE))</f>
        <v/>
      </c>
      <c r="AB92" s="19" t="str">
        <f>IF($F92="","",VLOOKUP($F92,'Reference Data - Transport fuel'!$C:$O,AB$4,FALSE))</f>
        <v/>
      </c>
      <c r="AC92" s="19"/>
      <c r="AD92" s="19" t="str">
        <f>IF($F92="","",VLOOKUP($F92,'Reference Data - Transport fuel'!$C:$O,AD$4,FALSE))</f>
        <v/>
      </c>
      <c r="AE92" s="19"/>
      <c r="AF92" s="19" t="str">
        <f>IF($F92="","",VLOOKUP($F92,'Reference Data - Transport fuel'!$C:$O,AF$4,FALSE))</f>
        <v/>
      </c>
      <c r="AH92" s="19" t="str">
        <f t="shared" si="26"/>
        <v/>
      </c>
      <c r="AI92" s="19" t="str">
        <f t="shared" si="27"/>
        <v/>
      </c>
      <c r="AJ92" s="19" t="str">
        <f t="shared" si="28"/>
        <v/>
      </c>
      <c r="AK92" s="19" t="str">
        <f t="shared" si="29"/>
        <v/>
      </c>
      <c r="AL92" s="19" t="str">
        <f t="shared" si="30"/>
        <v/>
      </c>
      <c r="AM92" s="19" t="str">
        <f t="shared" si="31"/>
        <v/>
      </c>
      <c r="AN92" s="19" t="str">
        <f t="shared" si="32"/>
        <v/>
      </c>
      <c r="AO92" s="19" t="str">
        <f t="shared" si="33"/>
        <v/>
      </c>
      <c r="AP92" s="19"/>
      <c r="AQ92" s="19" t="str">
        <f t="shared" si="34"/>
        <v/>
      </c>
      <c r="AR92" s="188"/>
      <c r="AS92" s="19" t="str">
        <f t="shared" si="35"/>
        <v/>
      </c>
      <c r="AT92" s="19" t="str">
        <f t="shared" si="36"/>
        <v/>
      </c>
      <c r="AV92" s="201" t="str">
        <f t="shared" si="37"/>
        <v/>
      </c>
      <c r="AY92" s="16" t="e">
        <f>INDEX('Dropdown menus'!$A$1:$D$6,MATCH($M92,'Dropdown menus'!$A$1:$A$6,0),$AY$6)</f>
        <v>#N/A</v>
      </c>
      <c r="BA92" s="19" t="str">
        <f>IF($N92="","",VLOOKUP($N92,'Reference - Logistics Distance'!$C:$O,BA$4,FALSE))</f>
        <v/>
      </c>
      <c r="BB92" s="19" t="str">
        <f>IF($N92="","",VLOOKUP($N92,'Reference - Logistics Distance'!$C:$O,BB$4,FALSE))</f>
        <v/>
      </c>
      <c r="BC92" s="19" t="str">
        <f>IF($N92="","",VLOOKUP($N92,'Reference - Logistics Distance'!$C:$O,BC$4,FALSE))</f>
        <v/>
      </c>
      <c r="BD92" s="19" t="str">
        <f>IF($N92="","",VLOOKUP($N92,'Reference - Logistics Distance'!$C:$O,BD$4,FALSE))</f>
        <v/>
      </c>
      <c r="BE92" s="19" t="str">
        <f>IF($N92="","",VLOOKUP($N92,'Reference - Logistics Distance'!$C:$O,BE$4,FALSE))</f>
        <v/>
      </c>
      <c r="BF92" s="19" t="str">
        <f>IF($N92="","",VLOOKUP($N92,'Reference - Logistics Distance'!$C:$O,BF$4,FALSE))</f>
        <v/>
      </c>
      <c r="BG92" s="19" t="str">
        <f>IF($N92="","",VLOOKUP($N92,'Reference - Logistics Distance'!$C:$O,BG$4,FALSE))</f>
        <v/>
      </c>
      <c r="BH92" s="19" t="str">
        <f>IF($N92="","",VLOOKUP($N92,'Reference - Logistics Distance'!$C:$O,BH$4,FALSE))</f>
        <v/>
      </c>
      <c r="BI92" s="19" t="str">
        <f>IF($N92="","",VLOOKUP($N92,'Reference - Logistics Distance'!$C:$O,BI$4,FALSE))</f>
        <v/>
      </c>
      <c r="BJ92" s="19"/>
      <c r="BK92" s="19" t="str">
        <f>IF($N92="","",VLOOKUP($N92,'Reference - Logistics Distance'!$C:$O,BK$4,FALSE))</f>
        <v/>
      </c>
      <c r="BL92" s="19"/>
      <c r="BM92" s="19" t="str">
        <f>IF($N92="","",VLOOKUP($N92,'Reference - Logistics Distance'!$C:$O,BM$4,FALSE))</f>
        <v/>
      </c>
      <c r="BO92" s="19" t="str">
        <f t="shared" si="38"/>
        <v/>
      </c>
      <c r="BP92" s="19" t="str">
        <f t="shared" si="39"/>
        <v/>
      </c>
      <c r="BQ92" s="19" t="str">
        <f t="shared" si="40"/>
        <v/>
      </c>
      <c r="BR92" s="19" t="str">
        <f t="shared" si="41"/>
        <v/>
      </c>
      <c r="BS92" s="19" t="str">
        <f t="shared" si="42"/>
        <v/>
      </c>
      <c r="BT92" s="19" t="str">
        <f t="shared" si="43"/>
        <v/>
      </c>
      <c r="BU92" s="19" t="str">
        <f t="shared" si="44"/>
        <v/>
      </c>
      <c r="BV92" s="19" t="str">
        <f t="shared" si="45"/>
        <v/>
      </c>
      <c r="BW92" s="19"/>
      <c r="BX92" s="19" t="str">
        <f t="shared" si="46"/>
        <v/>
      </c>
      <c r="BY92" s="188"/>
      <c r="BZ92" s="19" t="str">
        <f t="shared" si="47"/>
        <v/>
      </c>
      <c r="CA92" s="19" t="str">
        <f t="shared" si="48"/>
        <v/>
      </c>
      <c r="CC92" s="201" t="str">
        <f t="shared" si="49"/>
        <v/>
      </c>
    </row>
    <row r="93" spans="4:81">
      <c r="D93" s="34"/>
      <c r="E93" s="146"/>
      <c r="F93" s="146"/>
      <c r="G93" s="151"/>
      <c r="L93" s="34"/>
      <c r="M93" s="146"/>
      <c r="N93" s="146"/>
      <c r="O93" s="151"/>
      <c r="R93" s="16" t="e">
        <f>INDEX('Dropdown menus'!$A$1:$D$6,MATCH($E93,'Dropdown menus'!$A$1:$A$6,0),$R$6)</f>
        <v>#N/A</v>
      </c>
      <c r="T93" s="19" t="str">
        <f>IF($F93="","",VLOOKUP($F93,'Reference Data - Transport fuel'!$C:$O,T$4,FALSE))</f>
        <v/>
      </c>
      <c r="U93" s="19" t="str">
        <f>IF($F93="","",VLOOKUP($F93,'Reference Data - Transport fuel'!$C:$O,U$4,FALSE))</f>
        <v/>
      </c>
      <c r="V93" s="19" t="str">
        <f>IF($F93="","",VLOOKUP($F93,'Reference Data - Transport fuel'!$C:$O,V$4,FALSE))</f>
        <v/>
      </c>
      <c r="W93" s="19" t="str">
        <f>IF($F93="","",VLOOKUP($F93,'Reference Data - Transport fuel'!$C:$O,W$4,FALSE))</f>
        <v/>
      </c>
      <c r="X93" s="19" t="str">
        <f>IF($F93="","",VLOOKUP($F93,'Reference Data - Transport fuel'!$C:$O,X$4,FALSE))</f>
        <v/>
      </c>
      <c r="Y93" s="19" t="str">
        <f>IF($F93="","",VLOOKUP($F93,'Reference Data - Transport fuel'!$C:$O,Y$4,FALSE))</f>
        <v/>
      </c>
      <c r="Z93" s="19" t="str">
        <f>IF($F93="","",VLOOKUP($F93,'Reference Data - Transport fuel'!$C:$O,Z$4,FALSE))</f>
        <v/>
      </c>
      <c r="AA93" s="19" t="str">
        <f>IF($F93="","",VLOOKUP($F93,'Reference Data - Transport fuel'!$C:$O,AA$4,FALSE))</f>
        <v/>
      </c>
      <c r="AB93" s="19" t="str">
        <f>IF($F93="","",VLOOKUP($F93,'Reference Data - Transport fuel'!$C:$O,AB$4,FALSE))</f>
        <v/>
      </c>
      <c r="AC93" s="19"/>
      <c r="AD93" s="19" t="str">
        <f>IF($F93="","",VLOOKUP($F93,'Reference Data - Transport fuel'!$C:$O,AD$4,FALSE))</f>
        <v/>
      </c>
      <c r="AE93" s="19"/>
      <c r="AF93" s="19" t="str">
        <f>IF($F93="","",VLOOKUP($F93,'Reference Data - Transport fuel'!$C:$O,AF$4,FALSE))</f>
        <v/>
      </c>
      <c r="AH93" s="19" t="str">
        <f t="shared" si="26"/>
        <v/>
      </c>
      <c r="AI93" s="19" t="str">
        <f t="shared" si="27"/>
        <v/>
      </c>
      <c r="AJ93" s="19" t="str">
        <f t="shared" si="28"/>
        <v/>
      </c>
      <c r="AK93" s="19" t="str">
        <f t="shared" si="29"/>
        <v/>
      </c>
      <c r="AL93" s="19" t="str">
        <f t="shared" si="30"/>
        <v/>
      </c>
      <c r="AM93" s="19" t="str">
        <f t="shared" si="31"/>
        <v/>
      </c>
      <c r="AN93" s="19" t="str">
        <f t="shared" si="32"/>
        <v/>
      </c>
      <c r="AO93" s="19" t="str">
        <f t="shared" si="33"/>
        <v/>
      </c>
      <c r="AP93" s="19"/>
      <c r="AQ93" s="19" t="str">
        <f t="shared" si="34"/>
        <v/>
      </c>
      <c r="AR93" s="188"/>
      <c r="AS93" s="19" t="str">
        <f t="shared" si="35"/>
        <v/>
      </c>
      <c r="AT93" s="19" t="str">
        <f t="shared" si="36"/>
        <v/>
      </c>
      <c r="AV93" s="201" t="str">
        <f t="shared" si="37"/>
        <v/>
      </c>
      <c r="AY93" s="16" t="e">
        <f>INDEX('Dropdown menus'!$A$1:$D$6,MATCH($M93,'Dropdown menus'!$A$1:$A$6,0),$AY$6)</f>
        <v>#N/A</v>
      </c>
      <c r="BA93" s="19" t="str">
        <f>IF($N93="","",VLOOKUP($N93,'Reference - Logistics Distance'!$C:$O,BA$4,FALSE))</f>
        <v/>
      </c>
      <c r="BB93" s="19" t="str">
        <f>IF($N93="","",VLOOKUP($N93,'Reference - Logistics Distance'!$C:$O,BB$4,FALSE))</f>
        <v/>
      </c>
      <c r="BC93" s="19" t="str">
        <f>IF($N93="","",VLOOKUP($N93,'Reference - Logistics Distance'!$C:$O,BC$4,FALSE))</f>
        <v/>
      </c>
      <c r="BD93" s="19" t="str">
        <f>IF($N93="","",VLOOKUP($N93,'Reference - Logistics Distance'!$C:$O,BD$4,FALSE))</f>
        <v/>
      </c>
      <c r="BE93" s="19" t="str">
        <f>IF($N93="","",VLOOKUP($N93,'Reference - Logistics Distance'!$C:$O,BE$4,FALSE))</f>
        <v/>
      </c>
      <c r="BF93" s="19" t="str">
        <f>IF($N93="","",VLOOKUP($N93,'Reference - Logistics Distance'!$C:$O,BF$4,FALSE))</f>
        <v/>
      </c>
      <c r="BG93" s="19" t="str">
        <f>IF($N93="","",VLOOKUP($N93,'Reference - Logistics Distance'!$C:$O,BG$4,FALSE))</f>
        <v/>
      </c>
      <c r="BH93" s="19" t="str">
        <f>IF($N93="","",VLOOKUP($N93,'Reference - Logistics Distance'!$C:$O,BH$4,FALSE))</f>
        <v/>
      </c>
      <c r="BI93" s="19" t="str">
        <f>IF($N93="","",VLOOKUP($N93,'Reference - Logistics Distance'!$C:$O,BI$4,FALSE))</f>
        <v/>
      </c>
      <c r="BJ93" s="19"/>
      <c r="BK93" s="19" t="str">
        <f>IF($N93="","",VLOOKUP($N93,'Reference - Logistics Distance'!$C:$O,BK$4,FALSE))</f>
        <v/>
      </c>
      <c r="BL93" s="19"/>
      <c r="BM93" s="19" t="str">
        <f>IF($N93="","",VLOOKUP($N93,'Reference - Logistics Distance'!$C:$O,BM$4,FALSE))</f>
        <v/>
      </c>
      <c r="BO93" s="19" t="str">
        <f t="shared" si="38"/>
        <v/>
      </c>
      <c r="BP93" s="19" t="str">
        <f t="shared" si="39"/>
        <v/>
      </c>
      <c r="BQ93" s="19" t="str">
        <f t="shared" si="40"/>
        <v/>
      </c>
      <c r="BR93" s="19" t="str">
        <f t="shared" si="41"/>
        <v/>
      </c>
      <c r="BS93" s="19" t="str">
        <f t="shared" si="42"/>
        <v/>
      </c>
      <c r="BT93" s="19" t="str">
        <f t="shared" si="43"/>
        <v/>
      </c>
      <c r="BU93" s="19" t="str">
        <f t="shared" si="44"/>
        <v/>
      </c>
      <c r="BV93" s="19" t="str">
        <f t="shared" si="45"/>
        <v/>
      </c>
      <c r="BW93" s="19"/>
      <c r="BX93" s="19" t="str">
        <f t="shared" si="46"/>
        <v/>
      </c>
      <c r="BY93" s="188"/>
      <c r="BZ93" s="19" t="str">
        <f t="shared" si="47"/>
        <v/>
      </c>
      <c r="CA93" s="19" t="str">
        <f t="shared" si="48"/>
        <v/>
      </c>
      <c r="CC93" s="201" t="str">
        <f t="shared" si="49"/>
        <v/>
      </c>
    </row>
    <row r="94" spans="4:81">
      <c r="D94" s="34"/>
      <c r="E94" s="146"/>
      <c r="F94" s="146"/>
      <c r="G94" s="151"/>
      <c r="L94" s="34"/>
      <c r="M94" s="146"/>
      <c r="N94" s="146"/>
      <c r="O94" s="151"/>
      <c r="R94" s="16" t="e">
        <f>INDEX('Dropdown menus'!$A$1:$D$6,MATCH($E94,'Dropdown menus'!$A$1:$A$6,0),$R$6)</f>
        <v>#N/A</v>
      </c>
      <c r="T94" s="19" t="str">
        <f>IF($F94="","",VLOOKUP($F94,'Reference Data - Transport fuel'!$C:$O,T$4,FALSE))</f>
        <v/>
      </c>
      <c r="U94" s="19" t="str">
        <f>IF($F94="","",VLOOKUP($F94,'Reference Data - Transport fuel'!$C:$O,U$4,FALSE))</f>
        <v/>
      </c>
      <c r="V94" s="19" t="str">
        <f>IF($F94="","",VLOOKUP($F94,'Reference Data - Transport fuel'!$C:$O,V$4,FALSE))</f>
        <v/>
      </c>
      <c r="W94" s="19" t="str">
        <f>IF($F94="","",VLOOKUP($F94,'Reference Data - Transport fuel'!$C:$O,W$4,FALSE))</f>
        <v/>
      </c>
      <c r="X94" s="19" t="str">
        <f>IF($F94="","",VLOOKUP($F94,'Reference Data - Transport fuel'!$C:$O,X$4,FALSE))</f>
        <v/>
      </c>
      <c r="Y94" s="19" t="str">
        <f>IF($F94="","",VLOOKUP($F94,'Reference Data - Transport fuel'!$C:$O,Y$4,FALSE))</f>
        <v/>
      </c>
      <c r="Z94" s="19" t="str">
        <f>IF($F94="","",VLOOKUP($F94,'Reference Data - Transport fuel'!$C:$O,Z$4,FALSE))</f>
        <v/>
      </c>
      <c r="AA94" s="19" t="str">
        <f>IF($F94="","",VLOOKUP($F94,'Reference Data - Transport fuel'!$C:$O,AA$4,FALSE))</f>
        <v/>
      </c>
      <c r="AB94" s="19" t="str">
        <f>IF($F94="","",VLOOKUP($F94,'Reference Data - Transport fuel'!$C:$O,AB$4,FALSE))</f>
        <v/>
      </c>
      <c r="AC94" s="19"/>
      <c r="AD94" s="19" t="str">
        <f>IF($F94="","",VLOOKUP($F94,'Reference Data - Transport fuel'!$C:$O,AD$4,FALSE))</f>
        <v/>
      </c>
      <c r="AE94" s="19"/>
      <c r="AF94" s="19" t="str">
        <f>IF($F94="","",VLOOKUP($F94,'Reference Data - Transport fuel'!$C:$O,AF$4,FALSE))</f>
        <v/>
      </c>
      <c r="AH94" s="19" t="str">
        <f t="shared" si="26"/>
        <v/>
      </c>
      <c r="AI94" s="19" t="str">
        <f t="shared" si="27"/>
        <v/>
      </c>
      <c r="AJ94" s="19" t="str">
        <f t="shared" si="28"/>
        <v/>
      </c>
      <c r="AK94" s="19" t="str">
        <f t="shared" si="29"/>
        <v/>
      </c>
      <c r="AL94" s="19" t="str">
        <f t="shared" si="30"/>
        <v/>
      </c>
      <c r="AM94" s="19" t="str">
        <f t="shared" si="31"/>
        <v/>
      </c>
      <c r="AN94" s="19" t="str">
        <f t="shared" si="32"/>
        <v/>
      </c>
      <c r="AO94" s="19" t="str">
        <f t="shared" si="33"/>
        <v/>
      </c>
      <c r="AP94" s="19"/>
      <c r="AQ94" s="19" t="str">
        <f t="shared" si="34"/>
        <v/>
      </c>
      <c r="AR94" s="188"/>
      <c r="AS94" s="19" t="str">
        <f t="shared" si="35"/>
        <v/>
      </c>
      <c r="AT94" s="19" t="str">
        <f t="shared" si="36"/>
        <v/>
      </c>
      <c r="AV94" s="201" t="str">
        <f t="shared" si="37"/>
        <v/>
      </c>
      <c r="AY94" s="16" t="e">
        <f>INDEX('Dropdown menus'!$A$1:$D$6,MATCH($M94,'Dropdown menus'!$A$1:$A$6,0),$AY$6)</f>
        <v>#N/A</v>
      </c>
      <c r="BA94" s="19" t="str">
        <f>IF($N94="","",VLOOKUP($N94,'Reference - Logistics Distance'!$C:$O,BA$4,FALSE))</f>
        <v/>
      </c>
      <c r="BB94" s="19" t="str">
        <f>IF($N94="","",VLOOKUP($N94,'Reference - Logistics Distance'!$C:$O,BB$4,FALSE))</f>
        <v/>
      </c>
      <c r="BC94" s="19" t="str">
        <f>IF($N94="","",VLOOKUP($N94,'Reference - Logistics Distance'!$C:$O,BC$4,FALSE))</f>
        <v/>
      </c>
      <c r="BD94" s="19" t="str">
        <f>IF($N94="","",VLOOKUP($N94,'Reference - Logistics Distance'!$C:$O,BD$4,FALSE))</f>
        <v/>
      </c>
      <c r="BE94" s="19" t="str">
        <f>IF($N94="","",VLOOKUP($N94,'Reference - Logistics Distance'!$C:$O,BE$4,FALSE))</f>
        <v/>
      </c>
      <c r="BF94" s="19" t="str">
        <f>IF($N94="","",VLOOKUP($N94,'Reference - Logistics Distance'!$C:$O,BF$4,FALSE))</f>
        <v/>
      </c>
      <c r="BG94" s="19" t="str">
        <f>IF($N94="","",VLOOKUP($N94,'Reference - Logistics Distance'!$C:$O,BG$4,FALSE))</f>
        <v/>
      </c>
      <c r="BH94" s="19" t="str">
        <f>IF($N94="","",VLOOKUP($N94,'Reference - Logistics Distance'!$C:$O,BH$4,FALSE))</f>
        <v/>
      </c>
      <c r="BI94" s="19" t="str">
        <f>IF($N94="","",VLOOKUP($N94,'Reference - Logistics Distance'!$C:$O,BI$4,FALSE))</f>
        <v/>
      </c>
      <c r="BJ94" s="19"/>
      <c r="BK94" s="19" t="str">
        <f>IF($N94="","",VLOOKUP($N94,'Reference - Logistics Distance'!$C:$O,BK$4,FALSE))</f>
        <v/>
      </c>
      <c r="BL94" s="19"/>
      <c r="BM94" s="19" t="str">
        <f>IF($N94="","",VLOOKUP($N94,'Reference - Logistics Distance'!$C:$O,BM$4,FALSE))</f>
        <v/>
      </c>
      <c r="BO94" s="19" t="str">
        <f t="shared" si="38"/>
        <v/>
      </c>
      <c r="BP94" s="19" t="str">
        <f t="shared" si="39"/>
        <v/>
      </c>
      <c r="BQ94" s="19" t="str">
        <f t="shared" si="40"/>
        <v/>
      </c>
      <c r="BR94" s="19" t="str">
        <f t="shared" si="41"/>
        <v/>
      </c>
      <c r="BS94" s="19" t="str">
        <f t="shared" si="42"/>
        <v/>
      </c>
      <c r="BT94" s="19" t="str">
        <f t="shared" si="43"/>
        <v/>
      </c>
      <c r="BU94" s="19" t="str">
        <f t="shared" si="44"/>
        <v/>
      </c>
      <c r="BV94" s="19" t="str">
        <f t="shared" si="45"/>
        <v/>
      </c>
      <c r="BW94" s="19"/>
      <c r="BX94" s="19" t="str">
        <f t="shared" si="46"/>
        <v/>
      </c>
      <c r="BY94" s="188"/>
      <c r="BZ94" s="19" t="str">
        <f t="shared" si="47"/>
        <v/>
      </c>
      <c r="CA94" s="19" t="str">
        <f t="shared" si="48"/>
        <v/>
      </c>
      <c r="CC94" s="201" t="str">
        <f t="shared" si="49"/>
        <v/>
      </c>
    </row>
    <row r="95" spans="4:81">
      <c r="D95" s="34"/>
      <c r="E95" s="146"/>
      <c r="F95" s="146"/>
      <c r="G95" s="151"/>
      <c r="L95" s="34"/>
      <c r="M95" s="146"/>
      <c r="N95" s="146"/>
      <c r="O95" s="151"/>
      <c r="R95" s="16" t="e">
        <f>INDEX('Dropdown menus'!$A$1:$D$6,MATCH($E95,'Dropdown menus'!$A$1:$A$6,0),$R$6)</f>
        <v>#N/A</v>
      </c>
      <c r="T95" s="19" t="str">
        <f>IF($F95="","",VLOOKUP($F95,'Reference Data - Transport fuel'!$C:$O,T$4,FALSE))</f>
        <v/>
      </c>
      <c r="U95" s="19" t="str">
        <f>IF($F95="","",VLOOKUP($F95,'Reference Data - Transport fuel'!$C:$O,U$4,FALSE))</f>
        <v/>
      </c>
      <c r="V95" s="19" t="str">
        <f>IF($F95="","",VLOOKUP($F95,'Reference Data - Transport fuel'!$C:$O,V$4,FALSE))</f>
        <v/>
      </c>
      <c r="W95" s="19" t="str">
        <f>IF($F95="","",VLOOKUP($F95,'Reference Data - Transport fuel'!$C:$O,W$4,FALSE))</f>
        <v/>
      </c>
      <c r="X95" s="19" t="str">
        <f>IF($F95="","",VLOOKUP($F95,'Reference Data - Transport fuel'!$C:$O,X$4,FALSE))</f>
        <v/>
      </c>
      <c r="Y95" s="19" t="str">
        <f>IF($F95="","",VLOOKUP($F95,'Reference Data - Transport fuel'!$C:$O,Y$4,FALSE))</f>
        <v/>
      </c>
      <c r="Z95" s="19" t="str">
        <f>IF($F95="","",VLOOKUP($F95,'Reference Data - Transport fuel'!$C:$O,Z$4,FALSE))</f>
        <v/>
      </c>
      <c r="AA95" s="19" t="str">
        <f>IF($F95="","",VLOOKUP($F95,'Reference Data - Transport fuel'!$C:$O,AA$4,FALSE))</f>
        <v/>
      </c>
      <c r="AB95" s="19" t="str">
        <f>IF($F95="","",VLOOKUP($F95,'Reference Data - Transport fuel'!$C:$O,AB$4,FALSE))</f>
        <v/>
      </c>
      <c r="AC95" s="19"/>
      <c r="AD95" s="19" t="str">
        <f>IF($F95="","",VLOOKUP($F95,'Reference Data - Transport fuel'!$C:$O,AD$4,FALSE))</f>
        <v/>
      </c>
      <c r="AE95" s="19"/>
      <c r="AF95" s="19" t="str">
        <f>IF($F95="","",VLOOKUP($F95,'Reference Data - Transport fuel'!$C:$O,AF$4,FALSE))</f>
        <v/>
      </c>
      <c r="AH95" s="19" t="str">
        <f t="shared" si="26"/>
        <v/>
      </c>
      <c r="AI95" s="19" t="str">
        <f t="shared" si="27"/>
        <v/>
      </c>
      <c r="AJ95" s="19" t="str">
        <f t="shared" si="28"/>
        <v/>
      </c>
      <c r="AK95" s="19" t="str">
        <f t="shared" si="29"/>
        <v/>
      </c>
      <c r="AL95" s="19" t="str">
        <f t="shared" si="30"/>
        <v/>
      </c>
      <c r="AM95" s="19" t="str">
        <f t="shared" si="31"/>
        <v/>
      </c>
      <c r="AN95" s="19" t="str">
        <f t="shared" si="32"/>
        <v/>
      </c>
      <c r="AO95" s="19" t="str">
        <f t="shared" si="33"/>
        <v/>
      </c>
      <c r="AP95" s="19"/>
      <c r="AQ95" s="19" t="str">
        <f t="shared" si="34"/>
        <v/>
      </c>
      <c r="AR95" s="188"/>
      <c r="AS95" s="19" t="str">
        <f t="shared" si="35"/>
        <v/>
      </c>
      <c r="AT95" s="19" t="str">
        <f t="shared" si="36"/>
        <v/>
      </c>
      <c r="AV95" s="201" t="str">
        <f t="shared" si="37"/>
        <v/>
      </c>
      <c r="AY95" s="16" t="e">
        <f>INDEX('Dropdown menus'!$A$1:$D$6,MATCH($M95,'Dropdown menus'!$A$1:$A$6,0),$AY$6)</f>
        <v>#N/A</v>
      </c>
      <c r="BA95" s="19" t="str">
        <f>IF($N95="","",VLOOKUP($N95,'Reference - Logistics Distance'!$C:$O,BA$4,FALSE))</f>
        <v/>
      </c>
      <c r="BB95" s="19" t="str">
        <f>IF($N95="","",VLOOKUP($N95,'Reference - Logistics Distance'!$C:$O,BB$4,FALSE))</f>
        <v/>
      </c>
      <c r="BC95" s="19" t="str">
        <f>IF($N95="","",VLOOKUP($N95,'Reference - Logistics Distance'!$C:$O,BC$4,FALSE))</f>
        <v/>
      </c>
      <c r="BD95" s="19" t="str">
        <f>IF($N95="","",VLOOKUP($N95,'Reference - Logistics Distance'!$C:$O,BD$4,FALSE))</f>
        <v/>
      </c>
      <c r="BE95" s="19" t="str">
        <f>IF($N95="","",VLOOKUP($N95,'Reference - Logistics Distance'!$C:$O,BE$4,FALSE))</f>
        <v/>
      </c>
      <c r="BF95" s="19" t="str">
        <f>IF($N95="","",VLOOKUP($N95,'Reference - Logistics Distance'!$C:$O,BF$4,FALSE))</f>
        <v/>
      </c>
      <c r="BG95" s="19" t="str">
        <f>IF($N95="","",VLOOKUP($N95,'Reference - Logistics Distance'!$C:$O,BG$4,FALSE))</f>
        <v/>
      </c>
      <c r="BH95" s="19" t="str">
        <f>IF($N95="","",VLOOKUP($N95,'Reference - Logistics Distance'!$C:$O,BH$4,FALSE))</f>
        <v/>
      </c>
      <c r="BI95" s="19" t="str">
        <f>IF($N95="","",VLOOKUP($N95,'Reference - Logistics Distance'!$C:$O,BI$4,FALSE))</f>
        <v/>
      </c>
      <c r="BJ95" s="19"/>
      <c r="BK95" s="19" t="str">
        <f>IF($N95="","",VLOOKUP($N95,'Reference - Logistics Distance'!$C:$O,BK$4,FALSE))</f>
        <v/>
      </c>
      <c r="BL95" s="19"/>
      <c r="BM95" s="19" t="str">
        <f>IF($N95="","",VLOOKUP($N95,'Reference - Logistics Distance'!$C:$O,BM$4,FALSE))</f>
        <v/>
      </c>
      <c r="BO95" s="19" t="str">
        <f t="shared" si="38"/>
        <v/>
      </c>
      <c r="BP95" s="19" t="str">
        <f t="shared" si="39"/>
        <v/>
      </c>
      <c r="BQ95" s="19" t="str">
        <f t="shared" si="40"/>
        <v/>
      </c>
      <c r="BR95" s="19" t="str">
        <f t="shared" si="41"/>
        <v/>
      </c>
      <c r="BS95" s="19" t="str">
        <f t="shared" si="42"/>
        <v/>
      </c>
      <c r="BT95" s="19" t="str">
        <f t="shared" si="43"/>
        <v/>
      </c>
      <c r="BU95" s="19" t="str">
        <f t="shared" si="44"/>
        <v/>
      </c>
      <c r="BV95" s="19" t="str">
        <f t="shared" si="45"/>
        <v/>
      </c>
      <c r="BW95" s="19"/>
      <c r="BX95" s="19" t="str">
        <f t="shared" si="46"/>
        <v/>
      </c>
      <c r="BY95" s="188"/>
      <c r="BZ95" s="19" t="str">
        <f t="shared" si="47"/>
        <v/>
      </c>
      <c r="CA95" s="19" t="str">
        <f t="shared" si="48"/>
        <v/>
      </c>
      <c r="CC95" s="201" t="str">
        <f t="shared" si="49"/>
        <v/>
      </c>
    </row>
    <row r="96" spans="4:81">
      <c r="D96" s="34"/>
      <c r="E96" s="146"/>
      <c r="F96" s="146"/>
      <c r="G96" s="151"/>
      <c r="L96" s="34"/>
      <c r="M96" s="146"/>
      <c r="N96" s="146"/>
      <c r="O96" s="151"/>
      <c r="R96" s="16" t="e">
        <f>INDEX('Dropdown menus'!$A$1:$D$6,MATCH($E96,'Dropdown menus'!$A$1:$A$6,0),$R$6)</f>
        <v>#N/A</v>
      </c>
      <c r="T96" s="19" t="str">
        <f>IF($F96="","",VLOOKUP($F96,'Reference Data - Transport fuel'!$C:$O,T$4,FALSE))</f>
        <v/>
      </c>
      <c r="U96" s="19" t="str">
        <f>IF($F96="","",VLOOKUP($F96,'Reference Data - Transport fuel'!$C:$O,U$4,FALSE))</f>
        <v/>
      </c>
      <c r="V96" s="19" t="str">
        <f>IF($F96="","",VLOOKUP($F96,'Reference Data - Transport fuel'!$C:$O,V$4,FALSE))</f>
        <v/>
      </c>
      <c r="W96" s="19" t="str">
        <f>IF($F96="","",VLOOKUP($F96,'Reference Data - Transport fuel'!$C:$O,W$4,FALSE))</f>
        <v/>
      </c>
      <c r="X96" s="19" t="str">
        <f>IF($F96="","",VLOOKUP($F96,'Reference Data - Transport fuel'!$C:$O,X$4,FALSE))</f>
        <v/>
      </c>
      <c r="Y96" s="19" t="str">
        <f>IF($F96="","",VLOOKUP($F96,'Reference Data - Transport fuel'!$C:$O,Y$4,FALSE))</f>
        <v/>
      </c>
      <c r="Z96" s="19" t="str">
        <f>IF($F96="","",VLOOKUP($F96,'Reference Data - Transport fuel'!$C:$O,Z$4,FALSE))</f>
        <v/>
      </c>
      <c r="AA96" s="19" t="str">
        <f>IF($F96="","",VLOOKUP($F96,'Reference Data - Transport fuel'!$C:$O,AA$4,FALSE))</f>
        <v/>
      </c>
      <c r="AB96" s="19" t="str">
        <f>IF($F96="","",VLOOKUP($F96,'Reference Data - Transport fuel'!$C:$O,AB$4,FALSE))</f>
        <v/>
      </c>
      <c r="AC96" s="19"/>
      <c r="AD96" s="19" t="str">
        <f>IF($F96="","",VLOOKUP($F96,'Reference Data - Transport fuel'!$C:$O,AD$4,FALSE))</f>
        <v/>
      </c>
      <c r="AE96" s="19"/>
      <c r="AF96" s="19" t="str">
        <f>IF($F96="","",VLOOKUP($F96,'Reference Data - Transport fuel'!$C:$O,AF$4,FALSE))</f>
        <v/>
      </c>
      <c r="AH96" s="19" t="str">
        <f t="shared" si="26"/>
        <v/>
      </c>
      <c r="AI96" s="19" t="str">
        <f t="shared" si="27"/>
        <v/>
      </c>
      <c r="AJ96" s="19" t="str">
        <f t="shared" si="28"/>
        <v/>
      </c>
      <c r="AK96" s="19" t="str">
        <f t="shared" si="29"/>
        <v/>
      </c>
      <c r="AL96" s="19" t="str">
        <f t="shared" si="30"/>
        <v/>
      </c>
      <c r="AM96" s="19" t="str">
        <f t="shared" si="31"/>
        <v/>
      </c>
      <c r="AN96" s="19" t="str">
        <f t="shared" si="32"/>
        <v/>
      </c>
      <c r="AO96" s="19" t="str">
        <f t="shared" si="33"/>
        <v/>
      </c>
      <c r="AP96" s="19"/>
      <c r="AQ96" s="19" t="str">
        <f t="shared" si="34"/>
        <v/>
      </c>
      <c r="AR96" s="188"/>
      <c r="AS96" s="19" t="str">
        <f t="shared" si="35"/>
        <v/>
      </c>
      <c r="AT96" s="19" t="str">
        <f t="shared" si="36"/>
        <v/>
      </c>
      <c r="AV96" s="201" t="str">
        <f t="shared" si="37"/>
        <v/>
      </c>
      <c r="AY96" s="16" t="e">
        <f>INDEX('Dropdown menus'!$A$1:$D$6,MATCH($M96,'Dropdown menus'!$A$1:$A$6,0),$AY$6)</f>
        <v>#N/A</v>
      </c>
      <c r="BA96" s="19" t="str">
        <f>IF($N96="","",VLOOKUP($N96,'Reference - Logistics Distance'!$C:$O,BA$4,FALSE))</f>
        <v/>
      </c>
      <c r="BB96" s="19" t="str">
        <f>IF($N96="","",VLOOKUP($N96,'Reference - Logistics Distance'!$C:$O,BB$4,FALSE))</f>
        <v/>
      </c>
      <c r="BC96" s="19" t="str">
        <f>IF($N96="","",VLOOKUP($N96,'Reference - Logistics Distance'!$C:$O,BC$4,FALSE))</f>
        <v/>
      </c>
      <c r="BD96" s="19" t="str">
        <f>IF($N96="","",VLOOKUP($N96,'Reference - Logistics Distance'!$C:$O,BD$4,FALSE))</f>
        <v/>
      </c>
      <c r="BE96" s="19" t="str">
        <f>IF($N96="","",VLOOKUP($N96,'Reference - Logistics Distance'!$C:$O,BE$4,FALSE))</f>
        <v/>
      </c>
      <c r="BF96" s="19" t="str">
        <f>IF($N96="","",VLOOKUP($N96,'Reference - Logistics Distance'!$C:$O,BF$4,FALSE))</f>
        <v/>
      </c>
      <c r="BG96" s="19" t="str">
        <f>IF($N96="","",VLOOKUP($N96,'Reference - Logistics Distance'!$C:$O,BG$4,FALSE))</f>
        <v/>
      </c>
      <c r="BH96" s="19" t="str">
        <f>IF($N96="","",VLOOKUP($N96,'Reference - Logistics Distance'!$C:$O,BH$4,FALSE))</f>
        <v/>
      </c>
      <c r="BI96" s="19" t="str">
        <f>IF($N96="","",VLOOKUP($N96,'Reference - Logistics Distance'!$C:$O,BI$4,FALSE))</f>
        <v/>
      </c>
      <c r="BJ96" s="19"/>
      <c r="BK96" s="19" t="str">
        <f>IF($N96="","",VLOOKUP($N96,'Reference - Logistics Distance'!$C:$O,BK$4,FALSE))</f>
        <v/>
      </c>
      <c r="BL96" s="19"/>
      <c r="BM96" s="19" t="str">
        <f>IF($N96="","",VLOOKUP($N96,'Reference - Logistics Distance'!$C:$O,BM$4,FALSE))</f>
        <v/>
      </c>
      <c r="BO96" s="19" t="str">
        <f t="shared" si="38"/>
        <v/>
      </c>
      <c r="BP96" s="19" t="str">
        <f t="shared" si="39"/>
        <v/>
      </c>
      <c r="BQ96" s="19" t="str">
        <f t="shared" si="40"/>
        <v/>
      </c>
      <c r="BR96" s="19" t="str">
        <f t="shared" si="41"/>
        <v/>
      </c>
      <c r="BS96" s="19" t="str">
        <f t="shared" si="42"/>
        <v/>
      </c>
      <c r="BT96" s="19" t="str">
        <f t="shared" si="43"/>
        <v/>
      </c>
      <c r="BU96" s="19" t="str">
        <f t="shared" si="44"/>
        <v/>
      </c>
      <c r="BV96" s="19" t="str">
        <f t="shared" si="45"/>
        <v/>
      </c>
      <c r="BW96" s="19"/>
      <c r="BX96" s="19" t="str">
        <f t="shared" si="46"/>
        <v/>
      </c>
      <c r="BY96" s="188"/>
      <c r="BZ96" s="19" t="str">
        <f t="shared" si="47"/>
        <v/>
      </c>
      <c r="CA96" s="19" t="str">
        <f t="shared" si="48"/>
        <v/>
      </c>
      <c r="CC96" s="201" t="str">
        <f t="shared" si="49"/>
        <v/>
      </c>
    </row>
    <row r="97" spans="4:81">
      <c r="D97" s="34"/>
      <c r="E97" s="146"/>
      <c r="F97" s="146"/>
      <c r="G97" s="151"/>
      <c r="L97" s="34"/>
      <c r="M97" s="146"/>
      <c r="N97" s="146"/>
      <c r="O97" s="151"/>
      <c r="R97" s="16" t="e">
        <f>INDEX('Dropdown menus'!$A$1:$D$6,MATCH($E97,'Dropdown menus'!$A$1:$A$6,0),$R$6)</f>
        <v>#N/A</v>
      </c>
      <c r="T97" s="19" t="str">
        <f>IF($F97="","",VLOOKUP($F97,'Reference Data - Transport fuel'!$C:$O,T$4,FALSE))</f>
        <v/>
      </c>
      <c r="U97" s="19" t="str">
        <f>IF($F97="","",VLOOKUP($F97,'Reference Data - Transport fuel'!$C:$O,U$4,FALSE))</f>
        <v/>
      </c>
      <c r="V97" s="19" t="str">
        <f>IF($F97="","",VLOOKUP($F97,'Reference Data - Transport fuel'!$C:$O,V$4,FALSE))</f>
        <v/>
      </c>
      <c r="W97" s="19" t="str">
        <f>IF($F97="","",VLOOKUP($F97,'Reference Data - Transport fuel'!$C:$O,W$4,FALSE))</f>
        <v/>
      </c>
      <c r="X97" s="19" t="str">
        <f>IF($F97="","",VLOOKUP($F97,'Reference Data - Transport fuel'!$C:$O,X$4,FALSE))</f>
        <v/>
      </c>
      <c r="Y97" s="19" t="str">
        <f>IF($F97="","",VLOOKUP($F97,'Reference Data - Transport fuel'!$C:$O,Y$4,FALSE))</f>
        <v/>
      </c>
      <c r="Z97" s="19" t="str">
        <f>IF($F97="","",VLOOKUP($F97,'Reference Data - Transport fuel'!$C:$O,Z$4,FALSE))</f>
        <v/>
      </c>
      <c r="AA97" s="19" t="str">
        <f>IF($F97="","",VLOOKUP($F97,'Reference Data - Transport fuel'!$C:$O,AA$4,FALSE))</f>
        <v/>
      </c>
      <c r="AB97" s="19" t="str">
        <f>IF($F97="","",VLOOKUP($F97,'Reference Data - Transport fuel'!$C:$O,AB$4,FALSE))</f>
        <v/>
      </c>
      <c r="AC97" s="19"/>
      <c r="AD97" s="19" t="str">
        <f>IF($F97="","",VLOOKUP($F97,'Reference Data - Transport fuel'!$C:$O,AD$4,FALSE))</f>
        <v/>
      </c>
      <c r="AE97" s="19"/>
      <c r="AF97" s="19" t="str">
        <f>IF($F97="","",VLOOKUP($F97,'Reference Data - Transport fuel'!$C:$O,AF$4,FALSE))</f>
        <v/>
      </c>
      <c r="AH97" s="19" t="str">
        <f t="shared" si="26"/>
        <v/>
      </c>
      <c r="AI97" s="19" t="str">
        <f t="shared" si="27"/>
        <v/>
      </c>
      <c r="AJ97" s="19" t="str">
        <f t="shared" si="28"/>
        <v/>
      </c>
      <c r="AK97" s="19" t="str">
        <f t="shared" si="29"/>
        <v/>
      </c>
      <c r="AL97" s="19" t="str">
        <f t="shared" si="30"/>
        <v/>
      </c>
      <c r="AM97" s="19" t="str">
        <f t="shared" si="31"/>
        <v/>
      </c>
      <c r="AN97" s="19" t="str">
        <f t="shared" si="32"/>
        <v/>
      </c>
      <c r="AO97" s="19" t="str">
        <f t="shared" si="33"/>
        <v/>
      </c>
      <c r="AP97" s="19"/>
      <c r="AQ97" s="19" t="str">
        <f t="shared" si="34"/>
        <v/>
      </c>
      <c r="AR97" s="188"/>
      <c r="AS97" s="19" t="str">
        <f t="shared" si="35"/>
        <v/>
      </c>
      <c r="AT97" s="19" t="str">
        <f t="shared" si="36"/>
        <v/>
      </c>
      <c r="AV97" s="201" t="str">
        <f t="shared" si="37"/>
        <v/>
      </c>
      <c r="AY97" s="16" t="e">
        <f>INDEX('Dropdown menus'!$A$1:$D$6,MATCH($M97,'Dropdown menus'!$A$1:$A$6,0),$AY$6)</f>
        <v>#N/A</v>
      </c>
      <c r="BA97" s="19" t="str">
        <f>IF($N97="","",VLOOKUP($N97,'Reference - Logistics Distance'!$C:$O,BA$4,FALSE))</f>
        <v/>
      </c>
      <c r="BB97" s="19" t="str">
        <f>IF($N97="","",VLOOKUP($N97,'Reference - Logistics Distance'!$C:$O,BB$4,FALSE))</f>
        <v/>
      </c>
      <c r="BC97" s="19" t="str">
        <f>IF($N97="","",VLOOKUP($N97,'Reference - Logistics Distance'!$C:$O,BC$4,FALSE))</f>
        <v/>
      </c>
      <c r="BD97" s="19" t="str">
        <f>IF($N97="","",VLOOKUP($N97,'Reference - Logistics Distance'!$C:$O,BD$4,FALSE))</f>
        <v/>
      </c>
      <c r="BE97" s="19" t="str">
        <f>IF($N97="","",VLOOKUP($N97,'Reference - Logistics Distance'!$C:$O,BE$4,FALSE))</f>
        <v/>
      </c>
      <c r="BF97" s="19" t="str">
        <f>IF($N97="","",VLOOKUP($N97,'Reference - Logistics Distance'!$C:$O,BF$4,FALSE))</f>
        <v/>
      </c>
      <c r="BG97" s="19" t="str">
        <f>IF($N97="","",VLOOKUP($N97,'Reference - Logistics Distance'!$C:$O,BG$4,FALSE))</f>
        <v/>
      </c>
      <c r="BH97" s="19" t="str">
        <f>IF($N97="","",VLOOKUP($N97,'Reference - Logistics Distance'!$C:$O,BH$4,FALSE))</f>
        <v/>
      </c>
      <c r="BI97" s="19" t="str">
        <f>IF($N97="","",VLOOKUP($N97,'Reference - Logistics Distance'!$C:$O,BI$4,FALSE))</f>
        <v/>
      </c>
      <c r="BJ97" s="19"/>
      <c r="BK97" s="19" t="str">
        <f>IF($N97="","",VLOOKUP($N97,'Reference - Logistics Distance'!$C:$O,BK$4,FALSE))</f>
        <v/>
      </c>
      <c r="BL97" s="19"/>
      <c r="BM97" s="19" t="str">
        <f>IF($N97="","",VLOOKUP($N97,'Reference - Logistics Distance'!$C:$O,BM$4,FALSE))</f>
        <v/>
      </c>
      <c r="BO97" s="19" t="str">
        <f t="shared" si="38"/>
        <v/>
      </c>
      <c r="BP97" s="19" t="str">
        <f t="shared" si="39"/>
        <v/>
      </c>
      <c r="BQ97" s="19" t="str">
        <f t="shared" si="40"/>
        <v/>
      </c>
      <c r="BR97" s="19" t="str">
        <f t="shared" si="41"/>
        <v/>
      </c>
      <c r="BS97" s="19" t="str">
        <f t="shared" si="42"/>
        <v/>
      </c>
      <c r="BT97" s="19" t="str">
        <f t="shared" si="43"/>
        <v/>
      </c>
      <c r="BU97" s="19" t="str">
        <f t="shared" si="44"/>
        <v/>
      </c>
      <c r="BV97" s="19" t="str">
        <f t="shared" si="45"/>
        <v/>
      </c>
      <c r="BW97" s="19"/>
      <c r="BX97" s="19" t="str">
        <f t="shared" si="46"/>
        <v/>
      </c>
      <c r="BY97" s="188"/>
      <c r="BZ97" s="19" t="str">
        <f t="shared" si="47"/>
        <v/>
      </c>
      <c r="CA97" s="19" t="str">
        <f t="shared" si="48"/>
        <v/>
      </c>
      <c r="CC97" s="201" t="str">
        <f t="shared" si="49"/>
        <v/>
      </c>
    </row>
    <row r="98" spans="4:81">
      <c r="D98" s="34"/>
      <c r="E98" s="146"/>
      <c r="F98" s="146"/>
      <c r="G98" s="151"/>
      <c r="L98" s="34"/>
      <c r="M98" s="146"/>
      <c r="N98" s="146"/>
      <c r="O98" s="151"/>
      <c r="R98" s="16" t="e">
        <f>INDEX('Dropdown menus'!$A$1:$D$6,MATCH($E98,'Dropdown menus'!$A$1:$A$6,0),$R$6)</f>
        <v>#N/A</v>
      </c>
      <c r="T98" s="19" t="str">
        <f>IF($F98="","",VLOOKUP($F98,'Reference Data - Transport fuel'!$C:$O,T$4,FALSE))</f>
        <v/>
      </c>
      <c r="U98" s="19" t="str">
        <f>IF($F98="","",VLOOKUP($F98,'Reference Data - Transport fuel'!$C:$O,U$4,FALSE))</f>
        <v/>
      </c>
      <c r="V98" s="19" t="str">
        <f>IF($F98="","",VLOOKUP($F98,'Reference Data - Transport fuel'!$C:$O,V$4,FALSE))</f>
        <v/>
      </c>
      <c r="W98" s="19" t="str">
        <f>IF($F98="","",VLOOKUP($F98,'Reference Data - Transport fuel'!$C:$O,W$4,FALSE))</f>
        <v/>
      </c>
      <c r="X98" s="19" t="str">
        <f>IF($F98="","",VLOOKUP($F98,'Reference Data - Transport fuel'!$C:$O,X$4,FALSE))</f>
        <v/>
      </c>
      <c r="Y98" s="19" t="str">
        <f>IF($F98="","",VLOOKUP($F98,'Reference Data - Transport fuel'!$C:$O,Y$4,FALSE))</f>
        <v/>
      </c>
      <c r="Z98" s="19" t="str">
        <f>IF($F98="","",VLOOKUP($F98,'Reference Data - Transport fuel'!$C:$O,Z$4,FALSE))</f>
        <v/>
      </c>
      <c r="AA98" s="19" t="str">
        <f>IF($F98="","",VLOOKUP($F98,'Reference Data - Transport fuel'!$C:$O,AA$4,FALSE))</f>
        <v/>
      </c>
      <c r="AB98" s="19" t="str">
        <f>IF($F98="","",VLOOKUP($F98,'Reference Data - Transport fuel'!$C:$O,AB$4,FALSE))</f>
        <v/>
      </c>
      <c r="AC98" s="19"/>
      <c r="AD98" s="19" t="str">
        <f>IF($F98="","",VLOOKUP($F98,'Reference Data - Transport fuel'!$C:$O,AD$4,FALSE))</f>
        <v/>
      </c>
      <c r="AE98" s="19"/>
      <c r="AF98" s="19" t="str">
        <f>IF($F98="","",VLOOKUP($F98,'Reference Data - Transport fuel'!$C:$O,AF$4,FALSE))</f>
        <v/>
      </c>
      <c r="AH98" s="19" t="str">
        <f t="shared" si="26"/>
        <v/>
      </c>
      <c r="AI98" s="19" t="str">
        <f t="shared" si="27"/>
        <v/>
      </c>
      <c r="AJ98" s="19" t="str">
        <f t="shared" si="28"/>
        <v/>
      </c>
      <c r="AK98" s="19" t="str">
        <f t="shared" si="29"/>
        <v/>
      </c>
      <c r="AL98" s="19" t="str">
        <f t="shared" si="30"/>
        <v/>
      </c>
      <c r="AM98" s="19" t="str">
        <f t="shared" si="31"/>
        <v/>
      </c>
      <c r="AN98" s="19" t="str">
        <f t="shared" si="32"/>
        <v/>
      </c>
      <c r="AO98" s="19" t="str">
        <f t="shared" si="33"/>
        <v/>
      </c>
      <c r="AP98" s="19"/>
      <c r="AQ98" s="19" t="str">
        <f t="shared" si="34"/>
        <v/>
      </c>
      <c r="AR98" s="188"/>
      <c r="AS98" s="19" t="str">
        <f t="shared" si="35"/>
        <v/>
      </c>
      <c r="AT98" s="19" t="str">
        <f t="shared" si="36"/>
        <v/>
      </c>
      <c r="AV98" s="201" t="str">
        <f t="shared" si="37"/>
        <v/>
      </c>
      <c r="AY98" s="16" t="e">
        <f>INDEX('Dropdown menus'!$A$1:$D$6,MATCH($M98,'Dropdown menus'!$A$1:$A$6,0),$AY$6)</f>
        <v>#N/A</v>
      </c>
      <c r="BA98" s="19" t="str">
        <f>IF($N98="","",VLOOKUP($N98,'Reference - Logistics Distance'!$C:$O,BA$4,FALSE))</f>
        <v/>
      </c>
      <c r="BB98" s="19" t="str">
        <f>IF($N98="","",VLOOKUP($N98,'Reference - Logistics Distance'!$C:$O,BB$4,FALSE))</f>
        <v/>
      </c>
      <c r="BC98" s="19" t="str">
        <f>IF($N98="","",VLOOKUP($N98,'Reference - Logistics Distance'!$C:$O,BC$4,FALSE))</f>
        <v/>
      </c>
      <c r="BD98" s="19" t="str">
        <f>IF($N98="","",VLOOKUP($N98,'Reference - Logistics Distance'!$C:$O,BD$4,FALSE))</f>
        <v/>
      </c>
      <c r="BE98" s="19" t="str">
        <f>IF($N98="","",VLOOKUP($N98,'Reference - Logistics Distance'!$C:$O,BE$4,FALSE))</f>
        <v/>
      </c>
      <c r="BF98" s="19" t="str">
        <f>IF($N98="","",VLOOKUP($N98,'Reference - Logistics Distance'!$C:$O,BF$4,FALSE))</f>
        <v/>
      </c>
      <c r="BG98" s="19" t="str">
        <f>IF($N98="","",VLOOKUP($N98,'Reference - Logistics Distance'!$C:$O,BG$4,FALSE))</f>
        <v/>
      </c>
      <c r="BH98" s="19" t="str">
        <f>IF($N98="","",VLOOKUP($N98,'Reference - Logistics Distance'!$C:$O,BH$4,FALSE))</f>
        <v/>
      </c>
      <c r="BI98" s="19" t="str">
        <f>IF($N98="","",VLOOKUP($N98,'Reference - Logistics Distance'!$C:$O,BI$4,FALSE))</f>
        <v/>
      </c>
      <c r="BJ98" s="19"/>
      <c r="BK98" s="19" t="str">
        <f>IF($N98="","",VLOOKUP($N98,'Reference - Logistics Distance'!$C:$O,BK$4,FALSE))</f>
        <v/>
      </c>
      <c r="BL98" s="19"/>
      <c r="BM98" s="19" t="str">
        <f>IF($N98="","",VLOOKUP($N98,'Reference - Logistics Distance'!$C:$O,BM$4,FALSE))</f>
        <v/>
      </c>
      <c r="BO98" s="19" t="str">
        <f t="shared" si="38"/>
        <v/>
      </c>
      <c r="BP98" s="19" t="str">
        <f t="shared" si="39"/>
        <v/>
      </c>
      <c r="BQ98" s="19" t="str">
        <f t="shared" si="40"/>
        <v/>
      </c>
      <c r="BR98" s="19" t="str">
        <f t="shared" si="41"/>
        <v/>
      </c>
      <c r="BS98" s="19" t="str">
        <f t="shared" si="42"/>
        <v/>
      </c>
      <c r="BT98" s="19" t="str">
        <f t="shared" si="43"/>
        <v/>
      </c>
      <c r="BU98" s="19" t="str">
        <f t="shared" si="44"/>
        <v/>
      </c>
      <c r="BV98" s="19" t="str">
        <f t="shared" si="45"/>
        <v/>
      </c>
      <c r="BW98" s="19"/>
      <c r="BX98" s="19" t="str">
        <f t="shared" si="46"/>
        <v/>
      </c>
      <c r="BY98" s="188"/>
      <c r="BZ98" s="19" t="str">
        <f t="shared" si="47"/>
        <v/>
      </c>
      <c r="CA98" s="19" t="str">
        <f t="shared" si="48"/>
        <v/>
      </c>
      <c r="CC98" s="201" t="str">
        <f t="shared" si="49"/>
        <v/>
      </c>
    </row>
    <row r="99" spans="4:81">
      <c r="D99" s="34"/>
      <c r="E99" s="146"/>
      <c r="F99" s="146"/>
      <c r="G99" s="151"/>
      <c r="L99" s="34"/>
      <c r="M99" s="146"/>
      <c r="N99" s="146"/>
      <c r="O99" s="151"/>
      <c r="R99" s="16" t="e">
        <f>INDEX('Dropdown menus'!$A$1:$D$6,MATCH($E99,'Dropdown menus'!$A$1:$A$6,0),$R$6)</f>
        <v>#N/A</v>
      </c>
      <c r="T99" s="19" t="str">
        <f>IF($F99="","",VLOOKUP($F99,'Reference Data - Transport fuel'!$C:$O,T$4,FALSE))</f>
        <v/>
      </c>
      <c r="U99" s="19" t="str">
        <f>IF($F99="","",VLOOKUP($F99,'Reference Data - Transport fuel'!$C:$O,U$4,FALSE))</f>
        <v/>
      </c>
      <c r="V99" s="19" t="str">
        <f>IF($F99="","",VLOOKUP($F99,'Reference Data - Transport fuel'!$C:$O,V$4,FALSE))</f>
        <v/>
      </c>
      <c r="W99" s="19" t="str">
        <f>IF($F99="","",VLOOKUP($F99,'Reference Data - Transport fuel'!$C:$O,W$4,FALSE))</f>
        <v/>
      </c>
      <c r="X99" s="19" t="str">
        <f>IF($F99="","",VLOOKUP($F99,'Reference Data - Transport fuel'!$C:$O,X$4,FALSE))</f>
        <v/>
      </c>
      <c r="Y99" s="19" t="str">
        <f>IF($F99="","",VLOOKUP($F99,'Reference Data - Transport fuel'!$C:$O,Y$4,FALSE))</f>
        <v/>
      </c>
      <c r="Z99" s="19" t="str">
        <f>IF($F99="","",VLOOKUP($F99,'Reference Data - Transport fuel'!$C:$O,Z$4,FALSE))</f>
        <v/>
      </c>
      <c r="AA99" s="19" t="str">
        <f>IF($F99="","",VLOOKUP($F99,'Reference Data - Transport fuel'!$C:$O,AA$4,FALSE))</f>
        <v/>
      </c>
      <c r="AB99" s="19" t="str">
        <f>IF($F99="","",VLOOKUP($F99,'Reference Data - Transport fuel'!$C:$O,AB$4,FALSE))</f>
        <v/>
      </c>
      <c r="AC99" s="19"/>
      <c r="AD99" s="19" t="str">
        <f>IF($F99="","",VLOOKUP($F99,'Reference Data - Transport fuel'!$C:$O,AD$4,FALSE))</f>
        <v/>
      </c>
      <c r="AE99" s="19"/>
      <c r="AF99" s="19" t="str">
        <f>IF($F99="","",VLOOKUP($F99,'Reference Data - Transport fuel'!$C:$O,AF$4,FALSE))</f>
        <v/>
      </c>
      <c r="AH99" s="19" t="str">
        <f t="shared" si="26"/>
        <v/>
      </c>
      <c r="AI99" s="19" t="str">
        <f t="shared" si="27"/>
        <v/>
      </c>
      <c r="AJ99" s="19" t="str">
        <f t="shared" si="28"/>
        <v/>
      </c>
      <c r="AK99" s="19" t="str">
        <f t="shared" si="29"/>
        <v/>
      </c>
      <c r="AL99" s="19" t="str">
        <f t="shared" si="30"/>
        <v/>
      </c>
      <c r="AM99" s="19" t="str">
        <f t="shared" si="31"/>
        <v/>
      </c>
      <c r="AN99" s="19" t="str">
        <f t="shared" si="32"/>
        <v/>
      </c>
      <c r="AO99" s="19" t="str">
        <f t="shared" si="33"/>
        <v/>
      </c>
      <c r="AP99" s="19"/>
      <c r="AQ99" s="19" t="str">
        <f t="shared" si="34"/>
        <v/>
      </c>
      <c r="AR99" s="188"/>
      <c r="AS99" s="19" t="str">
        <f t="shared" si="35"/>
        <v/>
      </c>
      <c r="AT99" s="19" t="str">
        <f t="shared" si="36"/>
        <v/>
      </c>
      <c r="AV99" s="201" t="str">
        <f t="shared" si="37"/>
        <v/>
      </c>
      <c r="AY99" s="16" t="e">
        <f>INDEX('Dropdown menus'!$A$1:$D$6,MATCH($M99,'Dropdown menus'!$A$1:$A$6,0),$AY$6)</f>
        <v>#N/A</v>
      </c>
      <c r="BA99" s="19" t="str">
        <f>IF($N99="","",VLOOKUP($N99,'Reference - Logistics Distance'!$C:$O,BA$4,FALSE))</f>
        <v/>
      </c>
      <c r="BB99" s="19" t="str">
        <f>IF($N99="","",VLOOKUP($N99,'Reference - Logistics Distance'!$C:$O,BB$4,FALSE))</f>
        <v/>
      </c>
      <c r="BC99" s="19" t="str">
        <f>IF($N99="","",VLOOKUP($N99,'Reference - Logistics Distance'!$C:$O,BC$4,FALSE))</f>
        <v/>
      </c>
      <c r="BD99" s="19" t="str">
        <f>IF($N99="","",VLOOKUP($N99,'Reference - Logistics Distance'!$C:$O,BD$4,FALSE))</f>
        <v/>
      </c>
      <c r="BE99" s="19" t="str">
        <f>IF($N99="","",VLOOKUP($N99,'Reference - Logistics Distance'!$C:$O,BE$4,FALSE))</f>
        <v/>
      </c>
      <c r="BF99" s="19" t="str">
        <f>IF($N99="","",VLOOKUP($N99,'Reference - Logistics Distance'!$C:$O,BF$4,FALSE))</f>
        <v/>
      </c>
      <c r="BG99" s="19" t="str">
        <f>IF($N99="","",VLOOKUP($N99,'Reference - Logistics Distance'!$C:$O,BG$4,FALSE))</f>
        <v/>
      </c>
      <c r="BH99" s="19" t="str">
        <f>IF($N99="","",VLOOKUP($N99,'Reference - Logistics Distance'!$C:$O,BH$4,FALSE))</f>
        <v/>
      </c>
      <c r="BI99" s="19" t="str">
        <f>IF($N99="","",VLOOKUP($N99,'Reference - Logistics Distance'!$C:$O,BI$4,FALSE))</f>
        <v/>
      </c>
      <c r="BJ99" s="19"/>
      <c r="BK99" s="19" t="str">
        <f>IF($N99="","",VLOOKUP($N99,'Reference - Logistics Distance'!$C:$O,BK$4,FALSE))</f>
        <v/>
      </c>
      <c r="BL99" s="19"/>
      <c r="BM99" s="19" t="str">
        <f>IF($N99="","",VLOOKUP($N99,'Reference - Logistics Distance'!$C:$O,BM$4,FALSE))</f>
        <v/>
      </c>
      <c r="BO99" s="19" t="str">
        <f t="shared" si="38"/>
        <v/>
      </c>
      <c r="BP99" s="19" t="str">
        <f t="shared" si="39"/>
        <v/>
      </c>
      <c r="BQ99" s="19" t="str">
        <f t="shared" si="40"/>
        <v/>
      </c>
      <c r="BR99" s="19" t="str">
        <f t="shared" si="41"/>
        <v/>
      </c>
      <c r="BS99" s="19" t="str">
        <f t="shared" si="42"/>
        <v/>
      </c>
      <c r="BT99" s="19" t="str">
        <f t="shared" si="43"/>
        <v/>
      </c>
      <c r="BU99" s="19" t="str">
        <f t="shared" si="44"/>
        <v/>
      </c>
      <c r="BV99" s="19" t="str">
        <f t="shared" si="45"/>
        <v/>
      </c>
      <c r="BW99" s="19"/>
      <c r="BX99" s="19" t="str">
        <f t="shared" si="46"/>
        <v/>
      </c>
      <c r="BY99" s="188"/>
      <c r="BZ99" s="19" t="str">
        <f t="shared" si="47"/>
        <v/>
      </c>
      <c r="CA99" s="19" t="str">
        <f t="shared" si="48"/>
        <v/>
      </c>
      <c r="CC99" s="201" t="str">
        <f t="shared" si="49"/>
        <v/>
      </c>
    </row>
    <row r="100" spans="4:81">
      <c r="D100" s="34"/>
      <c r="E100" s="146"/>
      <c r="F100" s="146"/>
      <c r="G100" s="151"/>
      <c r="L100" s="34"/>
      <c r="M100" s="146"/>
      <c r="N100" s="146"/>
      <c r="O100" s="151"/>
      <c r="R100" s="16" t="e">
        <f>INDEX('Dropdown menus'!$A$1:$D$6,MATCH($E100,'Dropdown menus'!$A$1:$A$6,0),$R$6)</f>
        <v>#N/A</v>
      </c>
      <c r="T100" s="19" t="str">
        <f>IF($F100="","",VLOOKUP($F100,'Reference Data - Transport fuel'!$C:$O,T$4,FALSE))</f>
        <v/>
      </c>
      <c r="U100" s="19" t="str">
        <f>IF($F100="","",VLOOKUP($F100,'Reference Data - Transport fuel'!$C:$O,U$4,FALSE))</f>
        <v/>
      </c>
      <c r="V100" s="19" t="str">
        <f>IF($F100="","",VLOOKUP($F100,'Reference Data - Transport fuel'!$C:$O,V$4,FALSE))</f>
        <v/>
      </c>
      <c r="W100" s="19" t="str">
        <f>IF($F100="","",VLOOKUP($F100,'Reference Data - Transport fuel'!$C:$O,W$4,FALSE))</f>
        <v/>
      </c>
      <c r="X100" s="19" t="str">
        <f>IF($F100="","",VLOOKUP($F100,'Reference Data - Transport fuel'!$C:$O,X$4,FALSE))</f>
        <v/>
      </c>
      <c r="Y100" s="19" t="str">
        <f>IF($F100="","",VLOOKUP($F100,'Reference Data - Transport fuel'!$C:$O,Y$4,FALSE))</f>
        <v/>
      </c>
      <c r="Z100" s="19" t="str">
        <f>IF($F100="","",VLOOKUP($F100,'Reference Data - Transport fuel'!$C:$O,Z$4,FALSE))</f>
        <v/>
      </c>
      <c r="AA100" s="19" t="str">
        <f>IF($F100="","",VLOOKUP($F100,'Reference Data - Transport fuel'!$C:$O,AA$4,FALSE))</f>
        <v/>
      </c>
      <c r="AB100" s="19" t="str">
        <f>IF($F100="","",VLOOKUP($F100,'Reference Data - Transport fuel'!$C:$O,AB$4,FALSE))</f>
        <v/>
      </c>
      <c r="AC100" s="19"/>
      <c r="AD100" s="19" t="str">
        <f>IF($F100="","",VLOOKUP($F100,'Reference Data - Transport fuel'!$C:$O,AD$4,FALSE))</f>
        <v/>
      </c>
      <c r="AE100" s="19"/>
      <c r="AF100" s="19" t="str">
        <f>IF($F100="","",VLOOKUP($F100,'Reference Data - Transport fuel'!$C:$O,AF$4,FALSE))</f>
        <v/>
      </c>
      <c r="AH100" s="19" t="str">
        <f t="shared" si="26"/>
        <v/>
      </c>
      <c r="AI100" s="19" t="str">
        <f t="shared" si="27"/>
        <v/>
      </c>
      <c r="AJ100" s="19" t="str">
        <f t="shared" si="28"/>
        <v/>
      </c>
      <c r="AK100" s="19" t="str">
        <f t="shared" si="29"/>
        <v/>
      </c>
      <c r="AL100" s="19" t="str">
        <f t="shared" si="30"/>
        <v/>
      </c>
      <c r="AM100" s="19" t="str">
        <f t="shared" si="31"/>
        <v/>
      </c>
      <c r="AN100" s="19" t="str">
        <f t="shared" si="32"/>
        <v/>
      </c>
      <c r="AO100" s="19" t="str">
        <f t="shared" si="33"/>
        <v/>
      </c>
      <c r="AP100" s="19"/>
      <c r="AQ100" s="19" t="str">
        <f t="shared" si="34"/>
        <v/>
      </c>
      <c r="AR100" s="188"/>
      <c r="AS100" s="19" t="str">
        <f t="shared" si="35"/>
        <v/>
      </c>
      <c r="AT100" s="19" t="str">
        <f t="shared" si="36"/>
        <v/>
      </c>
      <c r="AV100" s="201" t="str">
        <f t="shared" si="37"/>
        <v/>
      </c>
      <c r="AY100" s="16" t="e">
        <f>INDEX('Dropdown menus'!$A$1:$D$6,MATCH($M100,'Dropdown menus'!$A$1:$A$6,0),$AY$6)</f>
        <v>#N/A</v>
      </c>
      <c r="BA100" s="19" t="str">
        <f>IF($N100="","",VLOOKUP($N100,'Reference - Logistics Distance'!$C:$O,BA$4,FALSE))</f>
        <v/>
      </c>
      <c r="BB100" s="19" t="str">
        <f>IF($N100="","",VLOOKUP($N100,'Reference - Logistics Distance'!$C:$O,BB$4,FALSE))</f>
        <v/>
      </c>
      <c r="BC100" s="19" t="str">
        <f>IF($N100="","",VLOOKUP($N100,'Reference - Logistics Distance'!$C:$O,BC$4,FALSE))</f>
        <v/>
      </c>
      <c r="BD100" s="19" t="str">
        <f>IF($N100="","",VLOOKUP($N100,'Reference - Logistics Distance'!$C:$O,BD$4,FALSE))</f>
        <v/>
      </c>
      <c r="BE100" s="19" t="str">
        <f>IF($N100="","",VLOOKUP($N100,'Reference - Logistics Distance'!$C:$O,BE$4,FALSE))</f>
        <v/>
      </c>
      <c r="BF100" s="19" t="str">
        <f>IF($N100="","",VLOOKUP($N100,'Reference - Logistics Distance'!$C:$O,BF$4,FALSE))</f>
        <v/>
      </c>
      <c r="BG100" s="19" t="str">
        <f>IF($N100="","",VLOOKUP($N100,'Reference - Logistics Distance'!$C:$O,BG$4,FALSE))</f>
        <v/>
      </c>
      <c r="BH100" s="19" t="str">
        <f>IF($N100="","",VLOOKUP($N100,'Reference - Logistics Distance'!$C:$O,BH$4,FALSE))</f>
        <v/>
      </c>
      <c r="BI100" s="19" t="str">
        <f>IF($N100="","",VLOOKUP($N100,'Reference - Logistics Distance'!$C:$O,BI$4,FALSE))</f>
        <v/>
      </c>
      <c r="BJ100" s="19"/>
      <c r="BK100" s="19" t="str">
        <f>IF($N100="","",VLOOKUP($N100,'Reference - Logistics Distance'!$C:$O,BK$4,FALSE))</f>
        <v/>
      </c>
      <c r="BL100" s="19"/>
      <c r="BM100" s="19" t="str">
        <f>IF($N100="","",VLOOKUP($N100,'Reference - Logistics Distance'!$C:$O,BM$4,FALSE))</f>
        <v/>
      </c>
      <c r="BO100" s="19" t="str">
        <f t="shared" si="38"/>
        <v/>
      </c>
      <c r="BP100" s="19" t="str">
        <f t="shared" si="39"/>
        <v/>
      </c>
      <c r="BQ100" s="19" t="str">
        <f t="shared" si="40"/>
        <v/>
      </c>
      <c r="BR100" s="19" t="str">
        <f t="shared" si="41"/>
        <v/>
      </c>
      <c r="BS100" s="19" t="str">
        <f t="shared" si="42"/>
        <v/>
      </c>
      <c r="BT100" s="19" t="str">
        <f t="shared" si="43"/>
        <v/>
      </c>
      <c r="BU100" s="19" t="str">
        <f t="shared" si="44"/>
        <v/>
      </c>
      <c r="BV100" s="19" t="str">
        <f t="shared" si="45"/>
        <v/>
      </c>
      <c r="BW100" s="19"/>
      <c r="BX100" s="19" t="str">
        <f t="shared" si="46"/>
        <v/>
      </c>
      <c r="BY100" s="188"/>
      <c r="BZ100" s="19" t="str">
        <f t="shared" si="47"/>
        <v/>
      </c>
      <c r="CA100" s="19" t="str">
        <f t="shared" si="48"/>
        <v/>
      </c>
      <c r="CC100" s="201" t="str">
        <f t="shared" si="49"/>
        <v/>
      </c>
    </row>
    <row r="101" spans="4:81">
      <c r="D101" s="34"/>
      <c r="E101" s="146"/>
      <c r="F101" s="146"/>
      <c r="G101" s="151"/>
      <c r="L101" s="34"/>
      <c r="M101" s="146"/>
      <c r="N101" s="146"/>
      <c r="O101" s="151"/>
      <c r="R101" s="16" t="e">
        <f>INDEX('Dropdown menus'!$A$1:$D$6,MATCH($E101,'Dropdown menus'!$A$1:$A$6,0),$R$6)</f>
        <v>#N/A</v>
      </c>
      <c r="T101" s="19" t="str">
        <f>IF($F101="","",VLOOKUP($F101,'Reference Data - Transport fuel'!$C:$O,T$4,FALSE))</f>
        <v/>
      </c>
      <c r="U101" s="19" t="str">
        <f>IF($F101="","",VLOOKUP($F101,'Reference Data - Transport fuel'!$C:$O,U$4,FALSE))</f>
        <v/>
      </c>
      <c r="V101" s="19" t="str">
        <f>IF($F101="","",VLOOKUP($F101,'Reference Data - Transport fuel'!$C:$O,V$4,FALSE))</f>
        <v/>
      </c>
      <c r="W101" s="19" t="str">
        <f>IF($F101="","",VLOOKUP($F101,'Reference Data - Transport fuel'!$C:$O,W$4,FALSE))</f>
        <v/>
      </c>
      <c r="X101" s="19" t="str">
        <f>IF($F101="","",VLOOKUP($F101,'Reference Data - Transport fuel'!$C:$O,X$4,FALSE))</f>
        <v/>
      </c>
      <c r="Y101" s="19" t="str">
        <f>IF($F101="","",VLOOKUP($F101,'Reference Data - Transport fuel'!$C:$O,Y$4,FALSE))</f>
        <v/>
      </c>
      <c r="Z101" s="19" t="str">
        <f>IF($F101="","",VLOOKUP($F101,'Reference Data - Transport fuel'!$C:$O,Z$4,FALSE))</f>
        <v/>
      </c>
      <c r="AA101" s="19" t="str">
        <f>IF($F101="","",VLOOKUP($F101,'Reference Data - Transport fuel'!$C:$O,AA$4,FALSE))</f>
        <v/>
      </c>
      <c r="AB101" s="19" t="str">
        <f>IF($F101="","",VLOOKUP($F101,'Reference Data - Transport fuel'!$C:$O,AB$4,FALSE))</f>
        <v/>
      </c>
      <c r="AC101" s="19"/>
      <c r="AD101" s="19" t="str">
        <f>IF($F101="","",VLOOKUP($F101,'Reference Data - Transport fuel'!$C:$O,AD$4,FALSE))</f>
        <v/>
      </c>
      <c r="AE101" s="19"/>
      <c r="AF101" s="19" t="str">
        <f>IF($F101="","",VLOOKUP($F101,'Reference Data - Transport fuel'!$C:$O,AF$4,FALSE))</f>
        <v/>
      </c>
      <c r="AH101" s="19" t="str">
        <f t="shared" si="26"/>
        <v/>
      </c>
      <c r="AI101" s="19" t="str">
        <f t="shared" si="27"/>
        <v/>
      </c>
      <c r="AJ101" s="19" t="str">
        <f t="shared" si="28"/>
        <v/>
      </c>
      <c r="AK101" s="19" t="str">
        <f t="shared" si="29"/>
        <v/>
      </c>
      <c r="AL101" s="19" t="str">
        <f t="shared" si="30"/>
        <v/>
      </c>
      <c r="AM101" s="19" t="str">
        <f t="shared" si="31"/>
        <v/>
      </c>
      <c r="AN101" s="19" t="str">
        <f t="shared" si="32"/>
        <v/>
      </c>
      <c r="AO101" s="19" t="str">
        <f t="shared" si="33"/>
        <v/>
      </c>
      <c r="AP101" s="19"/>
      <c r="AQ101" s="19" t="str">
        <f t="shared" si="34"/>
        <v/>
      </c>
      <c r="AR101" s="188"/>
      <c r="AS101" s="19" t="str">
        <f t="shared" si="35"/>
        <v/>
      </c>
      <c r="AT101" s="19" t="str">
        <f t="shared" si="36"/>
        <v/>
      </c>
      <c r="AV101" s="201" t="str">
        <f t="shared" si="37"/>
        <v/>
      </c>
      <c r="AY101" s="16" t="e">
        <f>INDEX('Dropdown menus'!$A$1:$D$6,MATCH($M101,'Dropdown menus'!$A$1:$A$6,0),$AY$6)</f>
        <v>#N/A</v>
      </c>
      <c r="BA101" s="19" t="str">
        <f>IF($N101="","",VLOOKUP($N101,'Reference - Logistics Distance'!$C:$O,BA$4,FALSE))</f>
        <v/>
      </c>
      <c r="BB101" s="19" t="str">
        <f>IF($N101="","",VLOOKUP($N101,'Reference - Logistics Distance'!$C:$O,BB$4,FALSE))</f>
        <v/>
      </c>
      <c r="BC101" s="19" t="str">
        <f>IF($N101="","",VLOOKUP($N101,'Reference - Logistics Distance'!$C:$O,BC$4,FALSE))</f>
        <v/>
      </c>
      <c r="BD101" s="19" t="str">
        <f>IF($N101="","",VLOOKUP($N101,'Reference - Logistics Distance'!$C:$O,BD$4,FALSE))</f>
        <v/>
      </c>
      <c r="BE101" s="19" t="str">
        <f>IF($N101="","",VLOOKUP($N101,'Reference - Logistics Distance'!$C:$O,BE$4,FALSE))</f>
        <v/>
      </c>
      <c r="BF101" s="19" t="str">
        <f>IF($N101="","",VLOOKUP($N101,'Reference - Logistics Distance'!$C:$O,BF$4,FALSE))</f>
        <v/>
      </c>
      <c r="BG101" s="19" t="str">
        <f>IF($N101="","",VLOOKUP($N101,'Reference - Logistics Distance'!$C:$O,BG$4,FALSE))</f>
        <v/>
      </c>
      <c r="BH101" s="19" t="str">
        <f>IF($N101="","",VLOOKUP($N101,'Reference - Logistics Distance'!$C:$O,BH$4,FALSE))</f>
        <v/>
      </c>
      <c r="BI101" s="19" t="str">
        <f>IF($N101="","",VLOOKUP($N101,'Reference - Logistics Distance'!$C:$O,BI$4,FALSE))</f>
        <v/>
      </c>
      <c r="BJ101" s="19"/>
      <c r="BK101" s="19" t="str">
        <f>IF($N101="","",VLOOKUP($N101,'Reference - Logistics Distance'!$C:$O,BK$4,FALSE))</f>
        <v/>
      </c>
      <c r="BL101" s="19"/>
      <c r="BM101" s="19" t="str">
        <f>IF($N101="","",VLOOKUP($N101,'Reference - Logistics Distance'!$C:$O,BM$4,FALSE))</f>
        <v/>
      </c>
      <c r="BO101" s="19" t="str">
        <f t="shared" si="38"/>
        <v/>
      </c>
      <c r="BP101" s="19" t="str">
        <f t="shared" si="39"/>
        <v/>
      </c>
      <c r="BQ101" s="19" t="str">
        <f t="shared" si="40"/>
        <v/>
      </c>
      <c r="BR101" s="19" t="str">
        <f t="shared" si="41"/>
        <v/>
      </c>
      <c r="BS101" s="19" t="str">
        <f t="shared" si="42"/>
        <v/>
      </c>
      <c r="BT101" s="19" t="str">
        <f t="shared" si="43"/>
        <v/>
      </c>
      <c r="BU101" s="19" t="str">
        <f t="shared" si="44"/>
        <v/>
      </c>
      <c r="BV101" s="19" t="str">
        <f t="shared" si="45"/>
        <v/>
      </c>
      <c r="BW101" s="19"/>
      <c r="BX101" s="19" t="str">
        <f t="shared" si="46"/>
        <v/>
      </c>
      <c r="BY101" s="188"/>
      <c r="BZ101" s="19" t="str">
        <f t="shared" si="47"/>
        <v/>
      </c>
      <c r="CA101" s="19" t="str">
        <f t="shared" si="48"/>
        <v/>
      </c>
      <c r="CC101" s="201" t="str">
        <f t="shared" si="49"/>
        <v/>
      </c>
    </row>
    <row r="102" spans="4:81">
      <c r="D102" s="34"/>
      <c r="E102" s="146"/>
      <c r="F102" s="146"/>
      <c r="G102" s="151"/>
      <c r="L102" s="34"/>
      <c r="M102" s="146"/>
      <c r="N102" s="146"/>
      <c r="O102" s="151"/>
      <c r="R102" s="16" t="e">
        <f>INDEX('Dropdown menus'!$A$1:$D$6,MATCH($E102,'Dropdown menus'!$A$1:$A$6,0),$R$6)</f>
        <v>#N/A</v>
      </c>
      <c r="T102" s="19" t="str">
        <f>IF($F102="","",VLOOKUP($F102,'Reference Data - Transport fuel'!$C:$O,T$4,FALSE))</f>
        <v/>
      </c>
      <c r="U102" s="19" t="str">
        <f>IF($F102="","",VLOOKUP($F102,'Reference Data - Transport fuel'!$C:$O,U$4,FALSE))</f>
        <v/>
      </c>
      <c r="V102" s="19" t="str">
        <f>IF($F102="","",VLOOKUP($F102,'Reference Data - Transport fuel'!$C:$O,V$4,FALSE))</f>
        <v/>
      </c>
      <c r="W102" s="19" t="str">
        <f>IF($F102="","",VLOOKUP($F102,'Reference Data - Transport fuel'!$C:$O,W$4,FALSE))</f>
        <v/>
      </c>
      <c r="X102" s="19" t="str">
        <f>IF($F102="","",VLOOKUP($F102,'Reference Data - Transport fuel'!$C:$O,X$4,FALSE))</f>
        <v/>
      </c>
      <c r="Y102" s="19" t="str">
        <f>IF($F102="","",VLOOKUP($F102,'Reference Data - Transport fuel'!$C:$O,Y$4,FALSE))</f>
        <v/>
      </c>
      <c r="Z102" s="19" t="str">
        <f>IF($F102="","",VLOOKUP($F102,'Reference Data - Transport fuel'!$C:$O,Z$4,FALSE))</f>
        <v/>
      </c>
      <c r="AA102" s="19" t="str">
        <f>IF($F102="","",VLOOKUP($F102,'Reference Data - Transport fuel'!$C:$O,AA$4,FALSE))</f>
        <v/>
      </c>
      <c r="AB102" s="19" t="str">
        <f>IF($F102="","",VLOOKUP($F102,'Reference Data - Transport fuel'!$C:$O,AB$4,FALSE))</f>
        <v/>
      </c>
      <c r="AC102" s="19"/>
      <c r="AD102" s="19" t="str">
        <f>IF($F102="","",VLOOKUP($F102,'Reference Data - Transport fuel'!$C:$O,AD$4,FALSE))</f>
        <v/>
      </c>
      <c r="AE102" s="19"/>
      <c r="AF102" s="19" t="str">
        <f>IF($F102="","",VLOOKUP($F102,'Reference Data - Transport fuel'!$C:$O,AF$4,FALSE))</f>
        <v/>
      </c>
      <c r="AH102" s="19" t="str">
        <f t="shared" si="26"/>
        <v/>
      </c>
      <c r="AI102" s="19" t="str">
        <f t="shared" si="27"/>
        <v/>
      </c>
      <c r="AJ102" s="19" t="str">
        <f t="shared" si="28"/>
        <v/>
      </c>
      <c r="AK102" s="19" t="str">
        <f t="shared" si="29"/>
        <v/>
      </c>
      <c r="AL102" s="19" t="str">
        <f t="shared" si="30"/>
        <v/>
      </c>
      <c r="AM102" s="19" t="str">
        <f t="shared" si="31"/>
        <v/>
      </c>
      <c r="AN102" s="19" t="str">
        <f t="shared" si="32"/>
        <v/>
      </c>
      <c r="AO102" s="19" t="str">
        <f t="shared" si="33"/>
        <v/>
      </c>
      <c r="AP102" s="19"/>
      <c r="AQ102" s="19" t="str">
        <f t="shared" si="34"/>
        <v/>
      </c>
      <c r="AR102" s="188"/>
      <c r="AS102" s="19" t="str">
        <f t="shared" si="35"/>
        <v/>
      </c>
      <c r="AT102" s="19" t="str">
        <f t="shared" si="36"/>
        <v/>
      </c>
      <c r="AV102" s="201" t="str">
        <f t="shared" si="37"/>
        <v/>
      </c>
      <c r="AY102" s="16" t="e">
        <f>INDEX('Dropdown menus'!$A$1:$D$6,MATCH($M102,'Dropdown menus'!$A$1:$A$6,0),$AY$6)</f>
        <v>#N/A</v>
      </c>
      <c r="BA102" s="19" t="str">
        <f>IF($N102="","",VLOOKUP($N102,'Reference - Logistics Distance'!$C:$O,BA$4,FALSE))</f>
        <v/>
      </c>
      <c r="BB102" s="19" t="str">
        <f>IF($N102="","",VLOOKUP($N102,'Reference - Logistics Distance'!$C:$O,BB$4,FALSE))</f>
        <v/>
      </c>
      <c r="BC102" s="19" t="str">
        <f>IF($N102="","",VLOOKUP($N102,'Reference - Logistics Distance'!$C:$O,BC$4,FALSE))</f>
        <v/>
      </c>
      <c r="BD102" s="19" t="str">
        <f>IF($N102="","",VLOOKUP($N102,'Reference - Logistics Distance'!$C:$O,BD$4,FALSE))</f>
        <v/>
      </c>
      <c r="BE102" s="19" t="str">
        <f>IF($N102="","",VLOOKUP($N102,'Reference - Logistics Distance'!$C:$O,BE$4,FALSE))</f>
        <v/>
      </c>
      <c r="BF102" s="19" t="str">
        <f>IF($N102="","",VLOOKUP($N102,'Reference - Logistics Distance'!$C:$O,BF$4,FALSE))</f>
        <v/>
      </c>
      <c r="BG102" s="19" t="str">
        <f>IF($N102="","",VLOOKUP($N102,'Reference - Logistics Distance'!$C:$O,BG$4,FALSE))</f>
        <v/>
      </c>
      <c r="BH102" s="19" t="str">
        <f>IF($N102="","",VLOOKUP($N102,'Reference - Logistics Distance'!$C:$O,BH$4,FALSE))</f>
        <v/>
      </c>
      <c r="BI102" s="19" t="str">
        <f>IF($N102="","",VLOOKUP($N102,'Reference - Logistics Distance'!$C:$O,BI$4,FALSE))</f>
        <v/>
      </c>
      <c r="BJ102" s="19"/>
      <c r="BK102" s="19" t="str">
        <f>IF($N102="","",VLOOKUP($N102,'Reference - Logistics Distance'!$C:$O,BK$4,FALSE))</f>
        <v/>
      </c>
      <c r="BL102" s="19"/>
      <c r="BM102" s="19" t="str">
        <f>IF($N102="","",VLOOKUP($N102,'Reference - Logistics Distance'!$C:$O,BM$4,FALSE))</f>
        <v/>
      </c>
      <c r="BO102" s="19" t="str">
        <f t="shared" si="38"/>
        <v/>
      </c>
      <c r="BP102" s="19" t="str">
        <f t="shared" si="39"/>
        <v/>
      </c>
      <c r="BQ102" s="19" t="str">
        <f t="shared" si="40"/>
        <v/>
      </c>
      <c r="BR102" s="19" t="str">
        <f t="shared" si="41"/>
        <v/>
      </c>
      <c r="BS102" s="19" t="str">
        <f t="shared" si="42"/>
        <v/>
      </c>
      <c r="BT102" s="19" t="str">
        <f t="shared" si="43"/>
        <v/>
      </c>
      <c r="BU102" s="19" t="str">
        <f t="shared" si="44"/>
        <v/>
      </c>
      <c r="BV102" s="19" t="str">
        <f t="shared" si="45"/>
        <v/>
      </c>
      <c r="BW102" s="19"/>
      <c r="BX102" s="19" t="str">
        <f t="shared" si="46"/>
        <v/>
      </c>
      <c r="BY102" s="188"/>
      <c r="BZ102" s="19" t="str">
        <f t="shared" si="47"/>
        <v/>
      </c>
      <c r="CA102" s="19" t="str">
        <f t="shared" si="48"/>
        <v/>
      </c>
      <c r="CC102" s="201" t="str">
        <f t="shared" si="49"/>
        <v/>
      </c>
    </row>
    <row r="103" spans="4:81">
      <c r="D103" s="34"/>
      <c r="E103" s="146"/>
      <c r="F103" s="146"/>
      <c r="G103" s="151"/>
      <c r="L103" s="34"/>
      <c r="M103" s="146"/>
      <c r="N103" s="146"/>
      <c r="O103" s="151"/>
      <c r="R103" s="16" t="e">
        <f>INDEX('Dropdown menus'!$A$1:$D$6,MATCH($E103,'Dropdown menus'!$A$1:$A$6,0),$R$6)</f>
        <v>#N/A</v>
      </c>
      <c r="T103" s="19" t="str">
        <f>IF($F103="","",VLOOKUP($F103,'Reference Data - Transport fuel'!$C:$O,T$4,FALSE))</f>
        <v/>
      </c>
      <c r="U103" s="19" t="str">
        <f>IF($F103="","",VLOOKUP($F103,'Reference Data - Transport fuel'!$C:$O,U$4,FALSE))</f>
        <v/>
      </c>
      <c r="V103" s="19" t="str">
        <f>IF($F103="","",VLOOKUP($F103,'Reference Data - Transport fuel'!$C:$O,V$4,FALSE))</f>
        <v/>
      </c>
      <c r="W103" s="19" t="str">
        <f>IF($F103="","",VLOOKUP($F103,'Reference Data - Transport fuel'!$C:$O,W$4,FALSE))</f>
        <v/>
      </c>
      <c r="X103" s="19" t="str">
        <f>IF($F103="","",VLOOKUP($F103,'Reference Data - Transport fuel'!$C:$O,X$4,FALSE))</f>
        <v/>
      </c>
      <c r="Y103" s="19" t="str">
        <f>IF($F103="","",VLOOKUP($F103,'Reference Data - Transport fuel'!$C:$O,Y$4,FALSE))</f>
        <v/>
      </c>
      <c r="Z103" s="19" t="str">
        <f>IF($F103="","",VLOOKUP($F103,'Reference Data - Transport fuel'!$C:$O,Z$4,FALSE))</f>
        <v/>
      </c>
      <c r="AA103" s="19" t="str">
        <f>IF($F103="","",VLOOKUP($F103,'Reference Data - Transport fuel'!$C:$O,AA$4,FALSE))</f>
        <v/>
      </c>
      <c r="AB103" s="19" t="str">
        <f>IF($F103="","",VLOOKUP($F103,'Reference Data - Transport fuel'!$C:$O,AB$4,FALSE))</f>
        <v/>
      </c>
      <c r="AC103" s="19"/>
      <c r="AD103" s="19" t="str">
        <f>IF($F103="","",VLOOKUP($F103,'Reference Data - Transport fuel'!$C:$O,AD$4,FALSE))</f>
        <v/>
      </c>
      <c r="AE103" s="19"/>
      <c r="AF103" s="19" t="str">
        <f>IF($F103="","",VLOOKUP($F103,'Reference Data - Transport fuel'!$C:$O,AF$4,FALSE))</f>
        <v/>
      </c>
      <c r="AH103" s="19" t="str">
        <f t="shared" si="26"/>
        <v/>
      </c>
      <c r="AI103" s="19" t="str">
        <f t="shared" si="27"/>
        <v/>
      </c>
      <c r="AJ103" s="19" t="str">
        <f t="shared" si="28"/>
        <v/>
      </c>
      <c r="AK103" s="19" t="str">
        <f t="shared" si="29"/>
        <v/>
      </c>
      <c r="AL103" s="19" t="str">
        <f t="shared" si="30"/>
        <v/>
      </c>
      <c r="AM103" s="19" t="str">
        <f t="shared" si="31"/>
        <v/>
      </c>
      <c r="AN103" s="19" t="str">
        <f t="shared" si="32"/>
        <v/>
      </c>
      <c r="AO103" s="19" t="str">
        <f t="shared" si="33"/>
        <v/>
      </c>
      <c r="AP103" s="19"/>
      <c r="AQ103" s="19" t="str">
        <f t="shared" si="34"/>
        <v/>
      </c>
      <c r="AR103" s="188"/>
      <c r="AS103" s="19" t="str">
        <f t="shared" si="35"/>
        <v/>
      </c>
      <c r="AT103" s="19" t="str">
        <f t="shared" si="36"/>
        <v/>
      </c>
      <c r="AV103" s="201" t="str">
        <f t="shared" si="37"/>
        <v/>
      </c>
      <c r="AY103" s="16" t="e">
        <f>INDEX('Dropdown menus'!$A$1:$D$6,MATCH($M103,'Dropdown menus'!$A$1:$A$6,0),$AY$6)</f>
        <v>#N/A</v>
      </c>
      <c r="BA103" s="19" t="str">
        <f>IF($N103="","",VLOOKUP($N103,'Reference - Logistics Distance'!$C:$O,BA$4,FALSE))</f>
        <v/>
      </c>
      <c r="BB103" s="19" t="str">
        <f>IF($N103="","",VLOOKUP($N103,'Reference - Logistics Distance'!$C:$O,BB$4,FALSE))</f>
        <v/>
      </c>
      <c r="BC103" s="19" t="str">
        <f>IF($N103="","",VLOOKUP($N103,'Reference - Logistics Distance'!$C:$O,BC$4,FALSE))</f>
        <v/>
      </c>
      <c r="BD103" s="19" t="str">
        <f>IF($N103="","",VLOOKUP($N103,'Reference - Logistics Distance'!$C:$O,BD$4,FALSE))</f>
        <v/>
      </c>
      <c r="BE103" s="19" t="str">
        <f>IF($N103="","",VLOOKUP($N103,'Reference - Logistics Distance'!$C:$O,BE$4,FALSE))</f>
        <v/>
      </c>
      <c r="BF103" s="19" t="str">
        <f>IF($N103="","",VLOOKUP($N103,'Reference - Logistics Distance'!$C:$O,BF$4,FALSE))</f>
        <v/>
      </c>
      <c r="BG103" s="19" t="str">
        <f>IF($N103="","",VLOOKUP($N103,'Reference - Logistics Distance'!$C:$O,BG$4,FALSE))</f>
        <v/>
      </c>
      <c r="BH103" s="19" t="str">
        <f>IF($N103="","",VLOOKUP($N103,'Reference - Logistics Distance'!$C:$O,BH$4,FALSE))</f>
        <v/>
      </c>
      <c r="BI103" s="19" t="str">
        <f>IF($N103="","",VLOOKUP($N103,'Reference - Logistics Distance'!$C:$O,BI$4,FALSE))</f>
        <v/>
      </c>
      <c r="BJ103" s="19"/>
      <c r="BK103" s="19" t="str">
        <f>IF($N103="","",VLOOKUP($N103,'Reference - Logistics Distance'!$C:$O,BK$4,FALSE))</f>
        <v/>
      </c>
      <c r="BL103" s="19"/>
      <c r="BM103" s="19" t="str">
        <f>IF($N103="","",VLOOKUP($N103,'Reference - Logistics Distance'!$C:$O,BM$4,FALSE))</f>
        <v/>
      </c>
      <c r="BO103" s="19" t="str">
        <f t="shared" si="38"/>
        <v/>
      </c>
      <c r="BP103" s="19" t="str">
        <f t="shared" si="39"/>
        <v/>
      </c>
      <c r="BQ103" s="19" t="str">
        <f t="shared" si="40"/>
        <v/>
      </c>
      <c r="BR103" s="19" t="str">
        <f t="shared" si="41"/>
        <v/>
      </c>
      <c r="BS103" s="19" t="str">
        <f t="shared" si="42"/>
        <v/>
      </c>
      <c r="BT103" s="19" t="str">
        <f t="shared" si="43"/>
        <v/>
      </c>
      <c r="BU103" s="19" t="str">
        <f t="shared" si="44"/>
        <v/>
      </c>
      <c r="BV103" s="19" t="str">
        <f t="shared" si="45"/>
        <v/>
      </c>
      <c r="BW103" s="19"/>
      <c r="BX103" s="19" t="str">
        <f t="shared" si="46"/>
        <v/>
      </c>
      <c r="BY103" s="188"/>
      <c r="BZ103" s="19" t="str">
        <f t="shared" si="47"/>
        <v/>
      </c>
      <c r="CA103" s="19" t="str">
        <f t="shared" si="48"/>
        <v/>
      </c>
      <c r="CC103" s="201" t="str">
        <f t="shared" si="49"/>
        <v/>
      </c>
    </row>
    <row r="104" spans="4:81">
      <c r="D104" s="34"/>
      <c r="E104" s="146"/>
      <c r="F104" s="146"/>
      <c r="G104" s="151"/>
      <c r="L104" s="34"/>
      <c r="M104" s="146"/>
      <c r="N104" s="146"/>
      <c r="O104" s="151"/>
      <c r="R104" s="16" t="e">
        <f>INDEX('Dropdown menus'!$A$1:$D$6,MATCH($E104,'Dropdown menus'!$A$1:$A$6,0),$R$6)</f>
        <v>#N/A</v>
      </c>
      <c r="T104" s="19" t="str">
        <f>IF($F104="","",VLOOKUP($F104,'Reference Data - Transport fuel'!$C:$O,T$4,FALSE))</f>
        <v/>
      </c>
      <c r="U104" s="19" t="str">
        <f>IF($F104="","",VLOOKUP($F104,'Reference Data - Transport fuel'!$C:$O,U$4,FALSE))</f>
        <v/>
      </c>
      <c r="V104" s="19" t="str">
        <f>IF($F104="","",VLOOKUP($F104,'Reference Data - Transport fuel'!$C:$O,V$4,FALSE))</f>
        <v/>
      </c>
      <c r="W104" s="19" t="str">
        <f>IF($F104="","",VLOOKUP($F104,'Reference Data - Transport fuel'!$C:$O,W$4,FALSE))</f>
        <v/>
      </c>
      <c r="X104" s="19" t="str">
        <f>IF($F104="","",VLOOKUP($F104,'Reference Data - Transport fuel'!$C:$O,X$4,FALSE))</f>
        <v/>
      </c>
      <c r="Y104" s="19" t="str">
        <f>IF($F104="","",VLOOKUP($F104,'Reference Data - Transport fuel'!$C:$O,Y$4,FALSE))</f>
        <v/>
      </c>
      <c r="Z104" s="19" t="str">
        <f>IF($F104="","",VLOOKUP($F104,'Reference Data - Transport fuel'!$C:$O,Z$4,FALSE))</f>
        <v/>
      </c>
      <c r="AA104" s="19" t="str">
        <f>IF($F104="","",VLOOKUP($F104,'Reference Data - Transport fuel'!$C:$O,AA$4,FALSE))</f>
        <v/>
      </c>
      <c r="AB104" s="19" t="str">
        <f>IF($F104="","",VLOOKUP($F104,'Reference Data - Transport fuel'!$C:$O,AB$4,FALSE))</f>
        <v/>
      </c>
      <c r="AC104" s="19"/>
      <c r="AD104" s="19" t="str">
        <f>IF($F104="","",VLOOKUP($F104,'Reference Data - Transport fuel'!$C:$O,AD$4,FALSE))</f>
        <v/>
      </c>
      <c r="AE104" s="19"/>
      <c r="AF104" s="19" t="str">
        <f>IF($F104="","",VLOOKUP($F104,'Reference Data - Transport fuel'!$C:$O,AF$4,FALSE))</f>
        <v/>
      </c>
      <c r="AH104" s="19" t="str">
        <f t="shared" si="26"/>
        <v/>
      </c>
      <c r="AI104" s="19" t="str">
        <f t="shared" si="27"/>
        <v/>
      </c>
      <c r="AJ104" s="19" t="str">
        <f t="shared" si="28"/>
        <v/>
      </c>
      <c r="AK104" s="19" t="str">
        <f t="shared" si="29"/>
        <v/>
      </c>
      <c r="AL104" s="19" t="str">
        <f t="shared" si="30"/>
        <v/>
      </c>
      <c r="AM104" s="19" t="str">
        <f t="shared" si="31"/>
        <v/>
      </c>
      <c r="AN104" s="19" t="str">
        <f t="shared" si="32"/>
        <v/>
      </c>
      <c r="AO104" s="19" t="str">
        <f t="shared" si="33"/>
        <v/>
      </c>
      <c r="AP104" s="19"/>
      <c r="AQ104" s="19" t="str">
        <f t="shared" si="34"/>
        <v/>
      </c>
      <c r="AR104" s="188"/>
      <c r="AS104" s="19" t="str">
        <f t="shared" si="35"/>
        <v/>
      </c>
      <c r="AT104" s="19" t="str">
        <f t="shared" si="36"/>
        <v/>
      </c>
      <c r="AV104" s="201" t="str">
        <f t="shared" si="37"/>
        <v/>
      </c>
      <c r="AY104" s="16" t="e">
        <f>INDEX('Dropdown menus'!$A$1:$D$6,MATCH($M104,'Dropdown menus'!$A$1:$A$6,0),$AY$6)</f>
        <v>#N/A</v>
      </c>
      <c r="BA104" s="19" t="str">
        <f>IF($N104="","",VLOOKUP($N104,'Reference - Logistics Distance'!$C:$O,BA$4,FALSE))</f>
        <v/>
      </c>
      <c r="BB104" s="19" t="str">
        <f>IF($N104="","",VLOOKUP($N104,'Reference - Logistics Distance'!$C:$O,BB$4,FALSE))</f>
        <v/>
      </c>
      <c r="BC104" s="19" t="str">
        <f>IF($N104="","",VLOOKUP($N104,'Reference - Logistics Distance'!$C:$O,BC$4,FALSE))</f>
        <v/>
      </c>
      <c r="BD104" s="19" t="str">
        <f>IF($N104="","",VLOOKUP($N104,'Reference - Logistics Distance'!$C:$O,BD$4,FALSE))</f>
        <v/>
      </c>
      <c r="BE104" s="19" t="str">
        <f>IF($N104="","",VLOOKUP($N104,'Reference - Logistics Distance'!$C:$O,BE$4,FALSE))</f>
        <v/>
      </c>
      <c r="BF104" s="19" t="str">
        <f>IF($N104="","",VLOOKUP($N104,'Reference - Logistics Distance'!$C:$O,BF$4,FALSE))</f>
        <v/>
      </c>
      <c r="BG104" s="19" t="str">
        <f>IF($N104="","",VLOOKUP($N104,'Reference - Logistics Distance'!$C:$O,BG$4,FALSE))</f>
        <v/>
      </c>
      <c r="BH104" s="19" t="str">
        <f>IF($N104="","",VLOOKUP($N104,'Reference - Logistics Distance'!$C:$O,BH$4,FALSE))</f>
        <v/>
      </c>
      <c r="BI104" s="19" t="str">
        <f>IF($N104="","",VLOOKUP($N104,'Reference - Logistics Distance'!$C:$O,BI$4,FALSE))</f>
        <v/>
      </c>
      <c r="BJ104" s="19"/>
      <c r="BK104" s="19" t="str">
        <f>IF($N104="","",VLOOKUP($N104,'Reference - Logistics Distance'!$C:$O,BK$4,FALSE))</f>
        <v/>
      </c>
      <c r="BL104" s="19"/>
      <c r="BM104" s="19" t="str">
        <f>IF($N104="","",VLOOKUP($N104,'Reference - Logistics Distance'!$C:$O,BM$4,FALSE))</f>
        <v/>
      </c>
      <c r="BO104" s="19" t="str">
        <f t="shared" si="38"/>
        <v/>
      </c>
      <c r="BP104" s="19" t="str">
        <f t="shared" si="39"/>
        <v/>
      </c>
      <c r="BQ104" s="19" t="str">
        <f t="shared" si="40"/>
        <v/>
      </c>
      <c r="BR104" s="19" t="str">
        <f t="shared" si="41"/>
        <v/>
      </c>
      <c r="BS104" s="19" t="str">
        <f t="shared" si="42"/>
        <v/>
      </c>
      <c r="BT104" s="19" t="str">
        <f t="shared" si="43"/>
        <v/>
      </c>
      <c r="BU104" s="19" t="str">
        <f t="shared" si="44"/>
        <v/>
      </c>
      <c r="BV104" s="19" t="str">
        <f t="shared" si="45"/>
        <v/>
      </c>
      <c r="BW104" s="19"/>
      <c r="BX104" s="19" t="str">
        <f t="shared" si="46"/>
        <v/>
      </c>
      <c r="BY104" s="188"/>
      <c r="BZ104" s="19" t="str">
        <f t="shared" si="47"/>
        <v/>
      </c>
      <c r="CA104" s="19" t="str">
        <f t="shared" si="48"/>
        <v/>
      </c>
      <c r="CC104" s="201" t="str">
        <f t="shared" si="49"/>
        <v/>
      </c>
    </row>
    <row r="105" spans="4:81">
      <c r="D105" s="34"/>
      <c r="E105" s="146"/>
      <c r="F105" s="146"/>
      <c r="G105" s="151"/>
      <c r="L105" s="34"/>
      <c r="M105" s="146"/>
      <c r="N105" s="146"/>
      <c r="O105" s="151"/>
      <c r="R105" s="16" t="e">
        <f>INDEX('Dropdown menus'!$A$1:$D$6,MATCH($E105,'Dropdown menus'!$A$1:$A$6,0),$R$6)</f>
        <v>#N/A</v>
      </c>
      <c r="T105" s="19" t="str">
        <f>IF($F105="","",VLOOKUP($F105,'Reference Data - Transport fuel'!$C:$O,T$4,FALSE))</f>
        <v/>
      </c>
      <c r="U105" s="19" t="str">
        <f>IF($F105="","",VLOOKUP($F105,'Reference Data - Transport fuel'!$C:$O,U$4,FALSE))</f>
        <v/>
      </c>
      <c r="V105" s="19" t="str">
        <f>IF($F105="","",VLOOKUP($F105,'Reference Data - Transport fuel'!$C:$O,V$4,FALSE))</f>
        <v/>
      </c>
      <c r="W105" s="19" t="str">
        <f>IF($F105="","",VLOOKUP($F105,'Reference Data - Transport fuel'!$C:$O,W$4,FALSE))</f>
        <v/>
      </c>
      <c r="X105" s="19" t="str">
        <f>IF($F105="","",VLOOKUP($F105,'Reference Data - Transport fuel'!$C:$O,X$4,FALSE))</f>
        <v/>
      </c>
      <c r="Y105" s="19" t="str">
        <f>IF($F105="","",VLOOKUP($F105,'Reference Data - Transport fuel'!$C:$O,Y$4,FALSE))</f>
        <v/>
      </c>
      <c r="Z105" s="19" t="str">
        <f>IF($F105="","",VLOOKUP($F105,'Reference Data - Transport fuel'!$C:$O,Z$4,FALSE))</f>
        <v/>
      </c>
      <c r="AA105" s="19" t="str">
        <f>IF($F105="","",VLOOKUP($F105,'Reference Data - Transport fuel'!$C:$O,AA$4,FALSE))</f>
        <v/>
      </c>
      <c r="AB105" s="19" t="str">
        <f>IF($F105="","",VLOOKUP($F105,'Reference Data - Transport fuel'!$C:$O,AB$4,FALSE))</f>
        <v/>
      </c>
      <c r="AC105" s="19"/>
      <c r="AD105" s="19" t="str">
        <f>IF($F105="","",VLOOKUP($F105,'Reference Data - Transport fuel'!$C:$O,AD$4,FALSE))</f>
        <v/>
      </c>
      <c r="AE105" s="19"/>
      <c r="AF105" s="19" t="str">
        <f>IF($F105="","",VLOOKUP($F105,'Reference Data - Transport fuel'!$C:$O,AF$4,FALSE))</f>
        <v/>
      </c>
      <c r="AH105" s="19" t="str">
        <f t="shared" si="26"/>
        <v/>
      </c>
      <c r="AI105" s="19" t="str">
        <f t="shared" si="27"/>
        <v/>
      </c>
      <c r="AJ105" s="19" t="str">
        <f t="shared" si="28"/>
        <v/>
      </c>
      <c r="AK105" s="19" t="str">
        <f t="shared" si="29"/>
        <v/>
      </c>
      <c r="AL105" s="19" t="str">
        <f t="shared" si="30"/>
        <v/>
      </c>
      <c r="AM105" s="19" t="str">
        <f t="shared" si="31"/>
        <v/>
      </c>
      <c r="AN105" s="19" t="str">
        <f t="shared" si="32"/>
        <v/>
      </c>
      <c r="AO105" s="19" t="str">
        <f t="shared" si="33"/>
        <v/>
      </c>
      <c r="AP105" s="19"/>
      <c r="AQ105" s="19" t="str">
        <f t="shared" si="34"/>
        <v/>
      </c>
      <c r="AR105" s="188"/>
      <c r="AS105" s="19" t="str">
        <f t="shared" si="35"/>
        <v/>
      </c>
      <c r="AT105" s="19" t="str">
        <f t="shared" si="36"/>
        <v/>
      </c>
      <c r="AV105" s="201" t="str">
        <f t="shared" si="37"/>
        <v/>
      </c>
      <c r="AY105" s="16" t="e">
        <f>INDEX('Dropdown menus'!$A$1:$D$6,MATCH($M105,'Dropdown menus'!$A$1:$A$6,0),$AY$6)</f>
        <v>#N/A</v>
      </c>
      <c r="BA105" s="19" t="str">
        <f>IF($N105="","",VLOOKUP($N105,'Reference - Logistics Distance'!$C:$O,BA$4,FALSE))</f>
        <v/>
      </c>
      <c r="BB105" s="19" t="str">
        <f>IF($N105="","",VLOOKUP($N105,'Reference - Logistics Distance'!$C:$O,BB$4,FALSE))</f>
        <v/>
      </c>
      <c r="BC105" s="19" t="str">
        <f>IF($N105="","",VLOOKUP($N105,'Reference - Logistics Distance'!$C:$O,BC$4,FALSE))</f>
        <v/>
      </c>
      <c r="BD105" s="19" t="str">
        <f>IF($N105="","",VLOOKUP($N105,'Reference - Logistics Distance'!$C:$O,BD$4,FALSE))</f>
        <v/>
      </c>
      <c r="BE105" s="19" t="str">
        <f>IF($N105="","",VLOOKUP($N105,'Reference - Logistics Distance'!$C:$O,BE$4,FALSE))</f>
        <v/>
      </c>
      <c r="BF105" s="19" t="str">
        <f>IF($N105="","",VLOOKUP($N105,'Reference - Logistics Distance'!$C:$O,BF$4,FALSE))</f>
        <v/>
      </c>
      <c r="BG105" s="19" t="str">
        <f>IF($N105="","",VLOOKUP($N105,'Reference - Logistics Distance'!$C:$O,BG$4,FALSE))</f>
        <v/>
      </c>
      <c r="BH105" s="19" t="str">
        <f>IF($N105="","",VLOOKUP($N105,'Reference - Logistics Distance'!$C:$O,BH$4,FALSE))</f>
        <v/>
      </c>
      <c r="BI105" s="19" t="str">
        <f>IF($N105="","",VLOOKUP($N105,'Reference - Logistics Distance'!$C:$O,BI$4,FALSE))</f>
        <v/>
      </c>
      <c r="BJ105" s="19"/>
      <c r="BK105" s="19" t="str">
        <f>IF($N105="","",VLOOKUP($N105,'Reference - Logistics Distance'!$C:$O,BK$4,FALSE))</f>
        <v/>
      </c>
      <c r="BL105" s="19"/>
      <c r="BM105" s="19" t="str">
        <f>IF($N105="","",VLOOKUP($N105,'Reference - Logistics Distance'!$C:$O,BM$4,FALSE))</f>
        <v/>
      </c>
      <c r="BO105" s="19" t="str">
        <f t="shared" si="38"/>
        <v/>
      </c>
      <c r="BP105" s="19" t="str">
        <f t="shared" si="39"/>
        <v/>
      </c>
      <c r="BQ105" s="19" t="str">
        <f t="shared" si="40"/>
        <v/>
      </c>
      <c r="BR105" s="19" t="str">
        <f t="shared" si="41"/>
        <v/>
      </c>
      <c r="BS105" s="19" t="str">
        <f t="shared" si="42"/>
        <v/>
      </c>
      <c r="BT105" s="19" t="str">
        <f t="shared" si="43"/>
        <v/>
      </c>
      <c r="BU105" s="19" t="str">
        <f t="shared" si="44"/>
        <v/>
      </c>
      <c r="BV105" s="19" t="str">
        <f t="shared" si="45"/>
        <v/>
      </c>
      <c r="BW105" s="19"/>
      <c r="BX105" s="19" t="str">
        <f t="shared" si="46"/>
        <v/>
      </c>
      <c r="BY105" s="188"/>
      <c r="BZ105" s="19" t="str">
        <f t="shared" si="47"/>
        <v/>
      </c>
      <c r="CA105" s="19" t="str">
        <f t="shared" si="48"/>
        <v/>
      </c>
      <c r="CC105" s="201" t="str">
        <f t="shared" si="49"/>
        <v/>
      </c>
    </row>
    <row r="106" spans="4:81" ht="15.75" thickBot="1">
      <c r="D106" s="142"/>
      <c r="E106" s="148"/>
      <c r="F106" s="148"/>
      <c r="G106" s="152"/>
      <c r="L106" s="142"/>
      <c r="M106" s="148"/>
      <c r="N106" s="148"/>
      <c r="O106" s="152"/>
      <c r="R106" s="16" t="e">
        <f>INDEX('Dropdown menus'!$A$1:$D$6,MATCH($E106,'Dropdown menus'!$A$1:$A$6,0),$R$6)</f>
        <v>#N/A</v>
      </c>
      <c r="T106" s="19" t="str">
        <f>IF($F106="","",VLOOKUP($F106,'Reference Data - Transport fuel'!$C:$O,T$4,FALSE))</f>
        <v/>
      </c>
      <c r="U106" s="19" t="str">
        <f>IF($F106="","",VLOOKUP($F106,'Reference Data - Transport fuel'!$C:$O,U$4,FALSE))</f>
        <v/>
      </c>
      <c r="V106" s="19" t="str">
        <f>IF($F106="","",VLOOKUP($F106,'Reference Data - Transport fuel'!$C:$O,V$4,FALSE))</f>
        <v/>
      </c>
      <c r="W106" s="19" t="str">
        <f>IF($F106="","",VLOOKUP($F106,'Reference Data - Transport fuel'!$C:$O,W$4,FALSE))</f>
        <v/>
      </c>
      <c r="X106" s="19" t="str">
        <f>IF($F106="","",VLOOKUP($F106,'Reference Data - Transport fuel'!$C:$O,X$4,FALSE))</f>
        <v/>
      </c>
      <c r="Y106" s="19" t="str">
        <f>IF($F106="","",VLOOKUP($F106,'Reference Data - Transport fuel'!$C:$O,Y$4,FALSE))</f>
        <v/>
      </c>
      <c r="Z106" s="19" t="str">
        <f>IF($F106="","",VLOOKUP($F106,'Reference Data - Transport fuel'!$C:$O,Z$4,FALSE))</f>
        <v/>
      </c>
      <c r="AA106" s="19" t="str">
        <f>IF($F106="","",VLOOKUP($F106,'Reference Data - Transport fuel'!$C:$O,AA$4,FALSE))</f>
        <v/>
      </c>
      <c r="AB106" s="19" t="str">
        <f>IF($F106="","",VLOOKUP($F106,'Reference Data - Transport fuel'!$C:$O,AB$4,FALSE))</f>
        <v/>
      </c>
      <c r="AC106" s="19"/>
      <c r="AD106" s="19" t="str">
        <f>IF($F106="","",VLOOKUP($F106,'Reference Data - Transport fuel'!$C:$O,AD$4,FALSE))</f>
        <v/>
      </c>
      <c r="AE106" s="19"/>
      <c r="AF106" s="19" t="str">
        <f>IF($F106="","",VLOOKUP($F106,'Reference Data - Transport fuel'!$C:$O,AF$4,FALSE))</f>
        <v/>
      </c>
      <c r="AH106" s="19" t="str">
        <f t="shared" si="26"/>
        <v/>
      </c>
      <c r="AI106" s="19" t="str">
        <f t="shared" si="27"/>
        <v/>
      </c>
      <c r="AJ106" s="19" t="str">
        <f t="shared" si="28"/>
        <v/>
      </c>
      <c r="AK106" s="19" t="str">
        <f t="shared" si="29"/>
        <v/>
      </c>
      <c r="AL106" s="19" t="str">
        <f t="shared" si="30"/>
        <v/>
      </c>
      <c r="AM106" s="19" t="str">
        <f t="shared" si="31"/>
        <v/>
      </c>
      <c r="AN106" s="19" t="str">
        <f t="shared" si="32"/>
        <v/>
      </c>
      <c r="AO106" s="19" t="str">
        <f t="shared" si="33"/>
        <v/>
      </c>
      <c r="AP106" s="19"/>
      <c r="AQ106" s="19" t="str">
        <f t="shared" si="34"/>
        <v/>
      </c>
      <c r="AR106" s="188"/>
      <c r="AS106" s="19" t="str">
        <f t="shared" si="35"/>
        <v/>
      </c>
      <c r="AT106" s="19" t="str">
        <f t="shared" si="36"/>
        <v/>
      </c>
      <c r="AV106" s="201" t="str">
        <f t="shared" si="37"/>
        <v/>
      </c>
      <c r="AY106" s="16" t="e">
        <f>INDEX('Dropdown menus'!$A$1:$D$6,MATCH($M106,'Dropdown menus'!$A$1:$A$6,0),$AY$6)</f>
        <v>#N/A</v>
      </c>
      <c r="BA106" s="19" t="str">
        <f>IF($N106="","",VLOOKUP($N106,'Reference - Logistics Distance'!$C:$O,BA$4,FALSE))</f>
        <v/>
      </c>
      <c r="BB106" s="19" t="str">
        <f>IF($N106="","",VLOOKUP($N106,'Reference - Logistics Distance'!$C:$O,BB$4,FALSE))</f>
        <v/>
      </c>
      <c r="BC106" s="19" t="str">
        <f>IF($N106="","",VLOOKUP($N106,'Reference - Logistics Distance'!$C:$O,BC$4,FALSE))</f>
        <v/>
      </c>
      <c r="BD106" s="19" t="str">
        <f>IF($N106="","",VLOOKUP($N106,'Reference - Logistics Distance'!$C:$O,BD$4,FALSE))</f>
        <v/>
      </c>
      <c r="BE106" s="19" t="str">
        <f>IF($N106="","",VLOOKUP($N106,'Reference - Logistics Distance'!$C:$O,BE$4,FALSE))</f>
        <v/>
      </c>
      <c r="BF106" s="19" t="str">
        <f>IF($N106="","",VLOOKUP($N106,'Reference - Logistics Distance'!$C:$O,BF$4,FALSE))</f>
        <v/>
      </c>
      <c r="BG106" s="19" t="str">
        <f>IF($N106="","",VLOOKUP($N106,'Reference - Logistics Distance'!$C:$O,BG$4,FALSE))</f>
        <v/>
      </c>
      <c r="BH106" s="19" t="str">
        <f>IF($N106="","",VLOOKUP($N106,'Reference - Logistics Distance'!$C:$O,BH$4,FALSE))</f>
        <v/>
      </c>
      <c r="BI106" s="19" t="str">
        <f>IF($N106="","",VLOOKUP($N106,'Reference - Logistics Distance'!$C:$O,BI$4,FALSE))</f>
        <v/>
      </c>
      <c r="BJ106" s="19"/>
      <c r="BK106" s="19" t="str">
        <f>IF($N106="","",VLOOKUP($N106,'Reference - Logistics Distance'!$C:$O,BK$4,FALSE))</f>
        <v/>
      </c>
      <c r="BL106" s="19"/>
      <c r="BM106" s="19" t="str">
        <f>IF($N106="","",VLOOKUP($N106,'Reference - Logistics Distance'!$C:$O,BM$4,FALSE))</f>
        <v/>
      </c>
      <c r="BO106" s="19" t="str">
        <f t="shared" si="38"/>
        <v/>
      </c>
      <c r="BP106" s="19" t="str">
        <f t="shared" si="39"/>
        <v/>
      </c>
      <c r="BQ106" s="19" t="str">
        <f t="shared" si="40"/>
        <v/>
      </c>
      <c r="BR106" s="19" t="str">
        <f t="shared" si="41"/>
        <v/>
      </c>
      <c r="BS106" s="19" t="str">
        <f t="shared" si="42"/>
        <v/>
      </c>
      <c r="BT106" s="19" t="str">
        <f t="shared" si="43"/>
        <v/>
      </c>
      <c r="BU106" s="19" t="str">
        <f t="shared" si="44"/>
        <v/>
      </c>
      <c r="BV106" s="19" t="str">
        <f t="shared" si="45"/>
        <v/>
      </c>
      <c r="BW106" s="19"/>
      <c r="BX106" s="19" t="str">
        <f t="shared" si="46"/>
        <v/>
      </c>
      <c r="BY106" s="188"/>
      <c r="BZ106" s="19" t="str">
        <f t="shared" si="47"/>
        <v/>
      </c>
      <c r="CA106" s="19" t="str">
        <f t="shared" si="48"/>
        <v/>
      </c>
      <c r="CC106" s="201" t="str">
        <f t="shared" si="49"/>
        <v/>
      </c>
    </row>
  </sheetData>
  <sheetProtection sheet="1"/>
  <phoneticPr fontId="14" type="noConversion"/>
  <dataValidations count="8">
    <dataValidation type="list" allowBlank="1" showInputMessage="1" showErrorMessage="1" sqref="E7:E106 M7:M106">
      <formula1>VehicleOwnershipAndControl</formula1>
    </dataValidation>
    <dataValidation type="list" allowBlank="1" showInputMessage="1" showErrorMessage="1" sqref="N7:N106">
      <formula1>LogisticsDistanceDropdown</formula1>
    </dataValidation>
    <dataValidation type="list" allowBlank="1" showInputMessage="1" showErrorMessage="1" sqref="F7:F106">
      <formula1>TransportFuelDropdown</formula1>
    </dataValidation>
    <dataValidation allowBlank="1" showInputMessage="1" showErrorMessage="1" promptTitle="帮助" prompt="如果您没有物流承担方的燃料数据，请在表格中输入供应方的运输总路程；如果您没有燃料及路程的数据，请在右边的表格中输入支付给物流承担方的费用总额。" sqref="J5"/>
    <dataValidation allowBlank="1" showInputMessage="1" showErrorMessage="1" promptTitle="帮助" prompt="输入每个物流承担方运输材料至场地所使用的燃料数量；若没有燃料的数据，您可以在右边的两个表格中选择其一输入运输路程或者财务估算值。" sqref="B5"/>
    <dataValidation allowBlank="1" showInputMessage="1" showErrorMessage="1" promptTitle="HELP:" prompt="If you do not have fuel data for a logistics provider, enter the total distance travelled for the supplier in this table. If you do not have fuel or distance data, enter the amount spent on that logistics provider in the table on the right. " sqref="J6"/>
    <dataValidation allowBlank="1" showInputMessage="1" showErrorMessage="1" promptTitle="HELP:" prompt="Enter the total fuel used for each logistics provider to bring materials to your site. If fuel data is not available, please enter distance or financial data in one of the tables to the right." sqref="B6"/>
    <dataValidation allowBlank="1" showInputMessage="1" showErrorMessage="1" sqref="D8:D11 G8:G11"/>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DR106"/>
  <sheetViews>
    <sheetView showGridLines="0" showRowColHeaders="0" topLeftCell="D1" workbookViewId="0">
      <pane ySplit="6" topLeftCell="A7" activePane="bottomLeft" state="frozen"/>
      <selection pane="bottomLeft" activeCell="F7" sqref="F7"/>
    </sheetView>
  </sheetViews>
  <sheetFormatPr defaultRowHeight="15"/>
  <cols>
    <col min="1" max="1" width="1.28515625" style="16" customWidth="1"/>
    <col min="2" max="2" width="3.28515625" style="16" customWidth="1"/>
    <col min="3" max="3" width="1.28515625" style="16" customWidth="1"/>
    <col min="4" max="4" width="25.7109375" style="4" customWidth="1"/>
    <col min="5" max="5" width="61.5703125" style="4" bestFit="1" customWidth="1"/>
    <col min="6" max="6" width="31.7109375" style="4" bestFit="1" customWidth="1"/>
    <col min="7" max="7" width="23.5703125" style="4" bestFit="1" customWidth="1"/>
    <col min="8" max="8" width="2.42578125" style="4" customWidth="1"/>
    <col min="9" max="9" width="1.28515625" style="80" customWidth="1"/>
    <col min="10" max="10" width="3.7109375" style="3" customWidth="1"/>
    <col min="11" max="11" width="1.28515625" style="3" customWidth="1"/>
    <col min="12" max="12" width="21.7109375" style="4" customWidth="1"/>
    <col min="13" max="13" width="61.5703125" style="4" bestFit="1" customWidth="1"/>
    <col min="14" max="14" width="85" style="4" bestFit="1" customWidth="1"/>
    <col min="15" max="15" width="28.85546875" style="4" bestFit="1" customWidth="1"/>
    <col min="16" max="16" width="9.140625" style="4"/>
    <col min="17" max="17" width="9.140625" style="4" customWidth="1"/>
    <col min="18" max="40" width="9.140625" style="4" hidden="1" customWidth="1"/>
    <col min="41" max="41" width="9.85546875" style="4" hidden="1" customWidth="1"/>
    <col min="42" max="42" width="10.140625" style="4" hidden="1" customWidth="1"/>
    <col min="43" max="81" width="9.140625" style="4" hidden="1" customWidth="1"/>
    <col min="82" max="82" width="9.140625" style="4" customWidth="1"/>
    <col min="83" max="16384" width="9.140625" style="4"/>
  </cols>
  <sheetData>
    <row r="1" spans="1:122" ht="52.5" customHeight="1">
      <c r="A1" s="77"/>
      <c r="B1" s="77"/>
      <c r="C1" s="77"/>
      <c r="D1" s="77"/>
      <c r="E1" s="77"/>
      <c r="F1" s="77"/>
      <c r="G1" s="77"/>
      <c r="H1" s="77"/>
      <c r="I1" s="78"/>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c r="CN1" s="77"/>
      <c r="CO1" s="77"/>
      <c r="CP1" s="77"/>
      <c r="CQ1" s="77"/>
      <c r="CR1" s="77"/>
      <c r="CS1" s="77"/>
      <c r="CT1" s="77"/>
      <c r="CU1" s="77"/>
      <c r="CV1" s="77"/>
      <c r="CW1" s="77"/>
      <c r="CX1" s="77"/>
      <c r="CY1" s="77"/>
      <c r="CZ1" s="77"/>
      <c r="DA1" s="77"/>
      <c r="DB1" s="77"/>
      <c r="DC1" s="77"/>
      <c r="DD1" s="77"/>
      <c r="DE1" s="77"/>
      <c r="DF1" s="77"/>
      <c r="DG1" s="77"/>
      <c r="DH1" s="77"/>
      <c r="DI1" s="77"/>
      <c r="DJ1" s="77"/>
      <c r="DK1" s="77"/>
      <c r="DL1" s="77"/>
      <c r="DM1" s="77"/>
      <c r="DN1" s="77"/>
      <c r="DO1" s="77"/>
      <c r="DP1" s="77"/>
      <c r="DQ1" s="77"/>
      <c r="DR1" s="77"/>
    </row>
    <row r="2" spans="1:122" ht="22.5">
      <c r="D2" s="10" t="s">
        <v>413</v>
      </c>
      <c r="L2" s="10" t="s">
        <v>414</v>
      </c>
    </row>
    <row r="3" spans="1:122" ht="15.75">
      <c r="D3" s="11" t="s">
        <v>184</v>
      </c>
      <c r="L3" s="11" t="s">
        <v>185</v>
      </c>
      <c r="R3" s="186" t="s">
        <v>715</v>
      </c>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6"/>
      <c r="AX3" s="16"/>
      <c r="AY3" s="186" t="s">
        <v>714</v>
      </c>
      <c r="AZ3" s="187"/>
      <c r="BA3" s="187"/>
      <c r="BB3" s="187"/>
      <c r="BC3" s="187"/>
      <c r="BD3" s="187"/>
      <c r="BE3" s="187"/>
      <c r="BF3" s="187"/>
      <c r="BG3" s="187"/>
      <c r="BH3" s="187"/>
      <c r="BI3" s="187"/>
      <c r="BJ3" s="187"/>
      <c r="BK3" s="187"/>
      <c r="BL3" s="187"/>
      <c r="BM3" s="187"/>
      <c r="BN3" s="187"/>
      <c r="BO3" s="187"/>
      <c r="BP3" s="187"/>
      <c r="BQ3" s="187"/>
      <c r="BR3" s="187"/>
      <c r="BS3" s="187"/>
      <c r="BT3" s="187"/>
      <c r="BU3" s="187"/>
      <c r="BV3" s="187"/>
      <c r="BW3" s="187"/>
      <c r="BX3" s="187"/>
      <c r="BY3" s="187"/>
      <c r="BZ3" s="187"/>
      <c r="CA3" s="187"/>
      <c r="CB3" s="187"/>
      <c r="CC3" s="187"/>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row>
    <row r="4" spans="1:122" ht="7.5" customHeight="1" thickBot="1">
      <c r="R4" s="16"/>
      <c r="S4" s="16"/>
      <c r="T4" s="16">
        <v>2</v>
      </c>
      <c r="U4" s="16">
        <v>6</v>
      </c>
      <c r="V4" s="16">
        <v>7</v>
      </c>
      <c r="W4" s="16">
        <v>8</v>
      </c>
      <c r="X4" s="16">
        <v>9</v>
      </c>
      <c r="Y4" s="16">
        <v>10</v>
      </c>
      <c r="Z4" s="16">
        <v>11</v>
      </c>
      <c r="AA4" s="16">
        <v>12</v>
      </c>
      <c r="AB4" s="16">
        <v>13</v>
      </c>
      <c r="AC4" s="16"/>
      <c r="AD4" s="16">
        <v>3</v>
      </c>
      <c r="AE4" s="16"/>
      <c r="AF4" s="16">
        <v>5</v>
      </c>
      <c r="AG4" s="16"/>
      <c r="AH4" s="16"/>
      <c r="AI4" s="16"/>
      <c r="AJ4" s="16"/>
      <c r="AK4" s="16"/>
      <c r="AL4" s="16"/>
      <c r="AM4" s="16"/>
      <c r="AN4" s="16"/>
      <c r="AO4" s="16"/>
      <c r="AP4" s="16"/>
      <c r="AQ4" s="16"/>
      <c r="AR4" s="16"/>
      <c r="AS4" s="16"/>
      <c r="AT4" s="16"/>
      <c r="AY4" s="16"/>
      <c r="AZ4" s="16"/>
      <c r="BA4" s="16">
        <v>2</v>
      </c>
      <c r="BB4" s="16">
        <v>6</v>
      </c>
      <c r="BC4" s="16">
        <v>7</v>
      </c>
      <c r="BD4" s="16">
        <v>8</v>
      </c>
      <c r="BE4" s="16">
        <v>9</v>
      </c>
      <c r="BF4" s="16">
        <v>10</v>
      </c>
      <c r="BG4" s="16">
        <v>11</v>
      </c>
      <c r="BH4" s="16">
        <v>12</v>
      </c>
      <c r="BI4" s="16">
        <v>13</v>
      </c>
      <c r="BJ4" s="16"/>
      <c r="BK4" s="16">
        <v>4</v>
      </c>
      <c r="BL4" s="16"/>
      <c r="BM4" s="16">
        <v>5</v>
      </c>
      <c r="BN4" s="16"/>
      <c r="BO4" s="16"/>
      <c r="BP4" s="16"/>
      <c r="BQ4" s="16"/>
      <c r="BR4" s="16"/>
      <c r="BS4" s="16"/>
      <c r="BT4" s="16"/>
      <c r="BU4" s="16"/>
      <c r="BV4" s="16"/>
      <c r="BW4" s="16"/>
      <c r="BX4" s="16"/>
      <c r="BY4" s="16"/>
      <c r="BZ4" s="16"/>
      <c r="CA4" s="16"/>
    </row>
    <row r="5" spans="1:122" ht="16.5" thickTop="1" thickBot="1">
      <c r="B5" s="99" t="s">
        <v>225</v>
      </c>
      <c r="D5" s="5" t="s">
        <v>412</v>
      </c>
      <c r="E5" s="229" t="s">
        <v>761</v>
      </c>
      <c r="F5" s="229" t="s">
        <v>801</v>
      </c>
      <c r="G5" s="6" t="s">
        <v>304</v>
      </c>
      <c r="J5" s="99" t="s">
        <v>225</v>
      </c>
      <c r="L5" s="5" t="s">
        <v>412</v>
      </c>
      <c r="M5" s="229" t="s">
        <v>761</v>
      </c>
      <c r="N5" s="229" t="s">
        <v>763</v>
      </c>
      <c r="O5" s="136" t="s">
        <v>415</v>
      </c>
      <c r="R5" s="183" t="s">
        <v>202</v>
      </c>
      <c r="S5" s="19"/>
      <c r="T5" s="184" t="s">
        <v>709</v>
      </c>
      <c r="U5" s="184"/>
      <c r="V5" s="184"/>
      <c r="W5" s="184"/>
      <c r="X5" s="184"/>
      <c r="Y5" s="184"/>
      <c r="Z5" s="184"/>
      <c r="AA5" s="184"/>
      <c r="AB5" s="184"/>
      <c r="AC5" s="184"/>
      <c r="AD5" s="184"/>
      <c r="AE5" s="184"/>
      <c r="AF5" s="184"/>
      <c r="AG5" s="19"/>
      <c r="AH5" s="182" t="s">
        <v>710</v>
      </c>
      <c r="AI5" s="182"/>
      <c r="AJ5" s="182"/>
      <c r="AK5" s="182"/>
      <c r="AL5" s="182"/>
      <c r="AM5" s="182"/>
      <c r="AN5" s="182"/>
      <c r="AO5" s="182"/>
      <c r="AP5" s="182"/>
      <c r="AQ5" s="182"/>
      <c r="AR5" s="19"/>
      <c r="AS5" s="189" t="s">
        <v>711</v>
      </c>
      <c r="AT5" s="189"/>
      <c r="AV5" s="185" t="s">
        <v>183</v>
      </c>
      <c r="AW5" s="19"/>
      <c r="AX5" s="19"/>
      <c r="AY5" s="183" t="s">
        <v>202</v>
      </c>
      <c r="AZ5" s="19"/>
      <c r="BA5" s="184" t="s">
        <v>709</v>
      </c>
      <c r="BB5" s="184"/>
      <c r="BC5" s="184"/>
      <c r="BD5" s="184"/>
      <c r="BE5" s="184"/>
      <c r="BF5" s="184"/>
      <c r="BG5" s="184"/>
      <c r="BH5" s="184"/>
      <c r="BI5" s="184"/>
      <c r="BJ5" s="184"/>
      <c r="BK5" s="184"/>
      <c r="BL5" s="184"/>
      <c r="BM5" s="184"/>
      <c r="BN5" s="19"/>
      <c r="BO5" s="182" t="s">
        <v>710</v>
      </c>
      <c r="BP5" s="182"/>
      <c r="BQ5" s="182"/>
      <c r="BR5" s="182"/>
      <c r="BS5" s="182"/>
      <c r="BT5" s="182"/>
      <c r="BU5" s="182"/>
      <c r="BV5" s="182"/>
      <c r="BW5" s="182"/>
      <c r="BX5" s="182"/>
      <c r="BY5" s="19"/>
      <c r="BZ5" s="189" t="s">
        <v>711</v>
      </c>
      <c r="CA5" s="189"/>
      <c r="CC5" s="185" t="s">
        <v>183</v>
      </c>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row>
    <row r="6" spans="1:122" ht="16.5" thickTop="1" thickBot="1">
      <c r="B6" s="99" t="s">
        <v>226</v>
      </c>
      <c r="D6" s="169" t="s">
        <v>45</v>
      </c>
      <c r="E6" s="170" t="s">
        <v>679</v>
      </c>
      <c r="F6" s="170" t="s">
        <v>16</v>
      </c>
      <c r="G6" s="171" t="s">
        <v>229</v>
      </c>
      <c r="J6" s="99" t="s">
        <v>226</v>
      </c>
      <c r="L6" s="169" t="s">
        <v>45</v>
      </c>
      <c r="M6" s="170" t="s">
        <v>679</v>
      </c>
      <c r="N6" s="170" t="s">
        <v>736</v>
      </c>
      <c r="O6" s="171" t="s">
        <v>233</v>
      </c>
      <c r="R6" s="19">
        <f>VLOOKUP('1. Title Sheet(标题页）'!$E$16,ConsolidationApproachLookupTable,2,FALSE)</f>
        <v>2</v>
      </c>
      <c r="T6" s="19" t="s">
        <v>700</v>
      </c>
      <c r="U6" s="19" t="s">
        <v>701</v>
      </c>
      <c r="V6" s="19" t="s">
        <v>702</v>
      </c>
      <c r="W6" s="19" t="s">
        <v>703</v>
      </c>
      <c r="X6" s="19" t="s">
        <v>704</v>
      </c>
      <c r="Y6" s="19" t="s">
        <v>705</v>
      </c>
      <c r="Z6" s="19" t="s">
        <v>706</v>
      </c>
      <c r="AA6" s="19" t="s">
        <v>712</v>
      </c>
      <c r="AB6" s="19" t="s">
        <v>707</v>
      </c>
      <c r="AC6" s="16"/>
      <c r="AD6" s="19" t="s">
        <v>873</v>
      </c>
      <c r="AE6" s="16"/>
      <c r="AF6" s="16" t="s">
        <v>708</v>
      </c>
      <c r="AH6" s="16" t="s">
        <v>694</v>
      </c>
      <c r="AI6" s="19" t="s">
        <v>1</v>
      </c>
      <c r="AJ6" s="19" t="s">
        <v>2</v>
      </c>
      <c r="AK6" s="19" t="s">
        <v>3</v>
      </c>
      <c r="AL6" s="19" t="s">
        <v>235</v>
      </c>
      <c r="AM6" s="19" t="s">
        <v>236</v>
      </c>
      <c r="AN6" s="19" t="s">
        <v>4</v>
      </c>
      <c r="AO6" s="19" t="s">
        <v>124</v>
      </c>
      <c r="AP6" s="19"/>
      <c r="AQ6" s="19" t="s">
        <v>698</v>
      </c>
      <c r="AS6" s="4" t="s">
        <v>727</v>
      </c>
      <c r="AT6" s="4" t="s">
        <v>738</v>
      </c>
      <c r="AV6" s="19"/>
      <c r="AW6" s="19"/>
      <c r="AX6" s="19"/>
      <c r="AY6" s="19">
        <f>VLOOKUP('1. Title Sheet(标题页）'!$E$16,ConsolidationApproachLookupTable,2,FALSE)</f>
        <v>2</v>
      </c>
      <c r="BA6" s="19" t="s">
        <v>700</v>
      </c>
      <c r="BB6" s="19" t="s">
        <v>701</v>
      </c>
      <c r="BC6" s="19" t="s">
        <v>702</v>
      </c>
      <c r="BD6" s="19" t="s">
        <v>703</v>
      </c>
      <c r="BE6" s="19" t="s">
        <v>704</v>
      </c>
      <c r="BF6" s="19" t="s">
        <v>705</v>
      </c>
      <c r="BG6" s="19" t="s">
        <v>706</v>
      </c>
      <c r="BH6" s="19" t="s">
        <v>712</v>
      </c>
      <c r="BI6" s="19" t="s">
        <v>707</v>
      </c>
      <c r="BJ6" s="16"/>
      <c r="BK6" s="19" t="s">
        <v>873</v>
      </c>
      <c r="BL6" s="16"/>
      <c r="BM6" s="16" t="s">
        <v>708</v>
      </c>
      <c r="BO6" s="16" t="s">
        <v>694</v>
      </c>
      <c r="BP6" s="19" t="s">
        <v>1</v>
      </c>
      <c r="BQ6" s="19" t="s">
        <v>2</v>
      </c>
      <c r="BR6" s="19" t="s">
        <v>3</v>
      </c>
      <c r="BS6" s="19" t="s">
        <v>235</v>
      </c>
      <c r="BT6" s="19" t="s">
        <v>236</v>
      </c>
      <c r="BU6" s="19" t="s">
        <v>4</v>
      </c>
      <c r="BV6" s="19" t="s">
        <v>124</v>
      </c>
      <c r="BW6" s="19"/>
      <c r="BX6" s="19" t="s">
        <v>698</v>
      </c>
      <c r="BZ6" s="4" t="s">
        <v>727</v>
      </c>
      <c r="CA6" s="4" t="s">
        <v>738</v>
      </c>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row>
    <row r="7" spans="1:122" ht="15.75" thickTop="1">
      <c r="D7" s="34"/>
      <c r="E7" s="146"/>
      <c r="F7" s="146"/>
      <c r="G7" s="153"/>
      <c r="L7" s="34"/>
      <c r="M7" s="146"/>
      <c r="N7" s="146"/>
      <c r="O7" s="147"/>
      <c r="R7" s="16" t="e">
        <f>INDEX('Dropdown menus'!$A$1:$D$6,MATCH($E7,'Dropdown menus'!$A$1:$A$6,0),$R$6)</f>
        <v>#N/A</v>
      </c>
      <c r="T7" s="19" t="str">
        <f>IF($F7="","",VLOOKUP($F7,'Reference Data - Transport fuel'!$C:$O,T$4,FALSE))</f>
        <v/>
      </c>
      <c r="U7" s="19" t="str">
        <f>IF($F7="","",VLOOKUP($F7,'Reference Data - Transport fuel'!$C:$O,U$4,FALSE))</f>
        <v/>
      </c>
      <c r="V7" s="19" t="str">
        <f>IF($F7="","",VLOOKUP($F7,'Reference Data - Transport fuel'!$C:$O,V$4,FALSE))</f>
        <v/>
      </c>
      <c r="W7" s="19" t="str">
        <f>IF($F7="","",VLOOKUP($F7,'Reference Data - Transport fuel'!$C:$O,W$4,FALSE))</f>
        <v/>
      </c>
      <c r="X7" s="19" t="str">
        <f>IF($F7="","",VLOOKUP($F7,'Reference Data - Transport fuel'!$C:$O,X$4,FALSE))</f>
        <v/>
      </c>
      <c r="Y7" s="19" t="str">
        <f>IF($F7="","",VLOOKUP($F7,'Reference Data - Transport fuel'!$C:$O,Y$4,FALSE))</f>
        <v/>
      </c>
      <c r="Z7" s="19" t="str">
        <f>IF($F7="","",VLOOKUP($F7,'Reference Data - Transport fuel'!$C:$O,Z$4,FALSE))</f>
        <v/>
      </c>
      <c r="AA7" s="19" t="str">
        <f>IF($F7="","",VLOOKUP($F7,'Reference Data - Transport fuel'!$C:$O,AA$4,FALSE))</f>
        <v/>
      </c>
      <c r="AB7" s="19" t="str">
        <f>IF($F7="","",VLOOKUP($F7,'Reference Data - Transport fuel'!$C:$O,AB$4,FALSE))</f>
        <v/>
      </c>
      <c r="AC7" s="19"/>
      <c r="AD7" s="19" t="str">
        <f>IF($F7="","",VLOOKUP($F7,'Reference Data - Transport fuel'!$C:$O,AD$4,FALSE))</f>
        <v/>
      </c>
      <c r="AE7" s="19"/>
      <c r="AF7" s="19" t="str">
        <f>IF($F7="","",VLOOKUP($F7,'Reference Data - Transport fuel'!$C:$O,AF$4,FALSE))</f>
        <v/>
      </c>
      <c r="AH7" s="19" t="str">
        <f>IF($F7="","",IF($R7=1,(T7*$G7)-AQ7,""))</f>
        <v/>
      </c>
      <c r="AI7" s="19" t="str">
        <f>IF($F7="","",IF($R7=1,IF(AD7="Yes",0,U7*$G7),""))</f>
        <v/>
      </c>
      <c r="AJ7" s="19" t="str">
        <f t="shared" ref="AJ7:AO7" si="0">IF($F7="","",IF($R7=1,V7*$G7,""))</f>
        <v/>
      </c>
      <c r="AK7" s="19" t="str">
        <f t="shared" si="0"/>
        <v/>
      </c>
      <c r="AL7" s="19" t="str">
        <f t="shared" si="0"/>
        <v/>
      </c>
      <c r="AM7" s="19" t="str">
        <f t="shared" si="0"/>
        <v/>
      </c>
      <c r="AN7" s="19" t="str">
        <f t="shared" si="0"/>
        <v/>
      </c>
      <c r="AO7" s="19" t="str">
        <f t="shared" si="0"/>
        <v/>
      </c>
      <c r="AP7" s="19"/>
      <c r="AQ7" s="19" t="str">
        <f>IF($F7="","",IF($R7=1,IF(AD7="Yes",U7*G7,0),""))</f>
        <v/>
      </c>
      <c r="AR7" s="188"/>
      <c r="AS7" s="19" t="str">
        <f>IF($F7="","",$G7*AB7)</f>
        <v/>
      </c>
      <c r="AT7" s="19" t="str">
        <f>IF($F7="","",IF($R7=3,T7*$G7,""))</f>
        <v/>
      </c>
      <c r="AV7" s="201" t="str">
        <f>IF($F7="","",IF($R7=1,$G7*AF7,""))</f>
        <v/>
      </c>
      <c r="AW7" s="201"/>
      <c r="AX7" s="201"/>
      <c r="AY7" s="16" t="e">
        <f>INDEX('Dropdown menus'!$A$1:$D$6,MATCH($M7,'Dropdown menus'!$A$1:$A$6,0),$AY$6)</f>
        <v>#N/A</v>
      </c>
      <c r="BA7" s="19" t="str">
        <f>IF($N7="","",VLOOKUP($N7,'Reference Passenger Transport'!$C:$O,BA$4,FALSE))</f>
        <v/>
      </c>
      <c r="BB7" s="19" t="str">
        <f>IF($N7="","",VLOOKUP($N7,'Reference Passenger Transport'!$C:$O,BB$4,FALSE))</f>
        <v/>
      </c>
      <c r="BC7" s="19" t="str">
        <f>IF($N7="","",VLOOKUP($N7,'Reference Passenger Transport'!$C:$O,BC$4,FALSE))</f>
        <v/>
      </c>
      <c r="BD7" s="19" t="str">
        <f>IF($N7="","",VLOOKUP($N7,'Reference Passenger Transport'!$C:$O,BD$4,FALSE))</f>
        <v/>
      </c>
      <c r="BE7" s="19" t="str">
        <f>IF($N7="","",VLOOKUP($N7,'Reference Passenger Transport'!$C:$O,BE$4,FALSE))</f>
        <v/>
      </c>
      <c r="BF7" s="19" t="str">
        <f>IF($N7="","",VLOOKUP($N7,'Reference Passenger Transport'!$C:$O,BF$4,FALSE))</f>
        <v/>
      </c>
      <c r="BG7" s="19" t="str">
        <f>IF($N7="","",VLOOKUP($N7,'Reference Passenger Transport'!$C:$O,BG$4,FALSE))</f>
        <v/>
      </c>
      <c r="BH7" s="19" t="str">
        <f>IF($N7="","",VLOOKUP($N7,'Reference Passenger Transport'!$C:$O,BH$4,FALSE))</f>
        <v/>
      </c>
      <c r="BI7" s="19" t="str">
        <f>IF($N7="","",VLOOKUP($N7,'Reference Passenger Transport'!$C:$O,BI$4,FALSE))</f>
        <v/>
      </c>
      <c r="BJ7" s="19"/>
      <c r="BK7" s="19" t="str">
        <f>IF($N7="","",VLOOKUP($N7,'Reference Passenger Transport'!$C:$O,BK$4,FALSE))</f>
        <v/>
      </c>
      <c r="BL7" s="19"/>
      <c r="BM7" s="19" t="str">
        <f>IF($N7="","",VLOOKUP($N7,'Reference Passenger Transport'!$C:$O,BM$4,FALSE))</f>
        <v/>
      </c>
      <c r="BO7" s="19" t="str">
        <f>IF($N7="","",IF($AY7=1,(BA7*$O7)-BX7,""))</f>
        <v/>
      </c>
      <c r="BP7" s="19" t="str">
        <f>IF($N7="","",IF($AY7=1,IF(BK7="Yes",0,BB7*$O7),""))</f>
        <v/>
      </c>
      <c r="BQ7" s="19" t="str">
        <f t="shared" ref="BQ7:BV7" si="1">IF($N7="","",IF($AY7=1,BC7*$O7,""))</f>
        <v/>
      </c>
      <c r="BR7" s="19" t="str">
        <f t="shared" si="1"/>
        <v/>
      </c>
      <c r="BS7" s="19" t="str">
        <f t="shared" si="1"/>
        <v/>
      </c>
      <c r="BT7" s="19" t="str">
        <f t="shared" si="1"/>
        <v/>
      </c>
      <c r="BU7" s="19" t="str">
        <f t="shared" si="1"/>
        <v/>
      </c>
      <c r="BV7" s="19" t="str">
        <f t="shared" si="1"/>
        <v/>
      </c>
      <c r="BW7" s="19"/>
      <c r="BX7" s="19" t="str">
        <f>IF($N7="","",IF($AY7=1,IF(BK7="Yes",BB7*O7,0),""))</f>
        <v/>
      </c>
      <c r="BY7" s="188"/>
      <c r="BZ7" s="19" t="str">
        <f>IF($N7="","",$O7*BI7)</f>
        <v/>
      </c>
      <c r="CA7" s="19" t="str">
        <f>IF($N7="","",IF($AY7=3,BM7*$O7,""))</f>
        <v/>
      </c>
      <c r="CC7" s="201" t="str">
        <f>IF($N7="","",IF($AY7=1,$O7*BM7,""))</f>
        <v/>
      </c>
      <c r="CD7" s="201"/>
      <c r="CE7" s="201"/>
      <c r="CF7" s="201"/>
      <c r="CG7" s="201"/>
      <c r="CH7" s="201"/>
      <c r="CI7" s="201"/>
      <c r="CJ7" s="201"/>
      <c r="CK7" s="201"/>
      <c r="CL7" s="201"/>
      <c r="CM7" s="201"/>
      <c r="CN7" s="201"/>
      <c r="CO7" s="201"/>
      <c r="CP7" s="201"/>
      <c r="CQ7" s="201"/>
      <c r="CR7" s="201"/>
      <c r="CS7" s="201"/>
      <c r="CT7" s="201"/>
      <c r="CU7" s="201"/>
      <c r="CV7" s="201"/>
      <c r="CW7" s="201"/>
      <c r="CX7" s="201"/>
      <c r="CY7" s="201"/>
      <c r="CZ7" s="201"/>
      <c r="DA7" s="201"/>
      <c r="DB7" s="201"/>
      <c r="DC7" s="201"/>
      <c r="DD7" s="201"/>
      <c r="DE7" s="201"/>
      <c r="DF7" s="201"/>
      <c r="DG7" s="201"/>
      <c r="DH7" s="201"/>
      <c r="DI7" s="201"/>
      <c r="DJ7" s="201"/>
      <c r="DK7" s="201"/>
      <c r="DL7" s="201"/>
      <c r="DM7" s="201"/>
      <c r="DN7" s="201"/>
      <c r="DO7" s="201"/>
      <c r="DP7" s="201"/>
      <c r="DQ7" s="201"/>
      <c r="DR7" s="201"/>
    </row>
    <row r="8" spans="1:122">
      <c r="D8" s="34"/>
      <c r="E8" s="146"/>
      <c r="F8" s="146"/>
      <c r="G8" s="153"/>
      <c r="L8" s="34"/>
      <c r="M8" s="146"/>
      <c r="N8" s="146"/>
      <c r="O8" s="147"/>
      <c r="R8" s="16" t="e">
        <f>INDEX('Dropdown menus'!$A$1:$D$6,MATCH($E8,'Dropdown menus'!$A$1:$A$6,0),$R$6)</f>
        <v>#N/A</v>
      </c>
      <c r="T8" s="19" t="str">
        <f>IF($F8="","",VLOOKUP($F8,'Reference Data - Transport fuel'!$C:$O,T$4,FALSE))</f>
        <v/>
      </c>
      <c r="U8" s="19" t="str">
        <f>IF($F8="","",VLOOKUP($F8,'Reference Data - Transport fuel'!$C:$O,U$4,FALSE))</f>
        <v/>
      </c>
      <c r="V8" s="19" t="str">
        <f>IF($F8="","",VLOOKUP($F8,'Reference Data - Transport fuel'!$C:$O,V$4,FALSE))</f>
        <v/>
      </c>
      <c r="W8" s="19" t="str">
        <f>IF($F8="","",VLOOKUP($F8,'Reference Data - Transport fuel'!$C:$O,W$4,FALSE))</f>
        <v/>
      </c>
      <c r="X8" s="19" t="str">
        <f>IF($F8="","",VLOOKUP($F8,'Reference Data - Transport fuel'!$C:$O,X$4,FALSE))</f>
        <v/>
      </c>
      <c r="Y8" s="19" t="str">
        <f>IF($F8="","",VLOOKUP($F8,'Reference Data - Transport fuel'!$C:$O,Y$4,FALSE))</f>
        <v/>
      </c>
      <c r="Z8" s="19" t="str">
        <f>IF($F8="","",VLOOKUP($F8,'Reference Data - Transport fuel'!$C:$O,Z$4,FALSE))</f>
        <v/>
      </c>
      <c r="AA8" s="19" t="str">
        <f>IF($F8="","",VLOOKUP($F8,'Reference Data - Transport fuel'!$C:$O,AA$4,FALSE))</f>
        <v/>
      </c>
      <c r="AB8" s="19" t="str">
        <f>IF($F8="","",VLOOKUP($F8,'Reference Data - Transport fuel'!$C:$O,AB$4,FALSE))</f>
        <v/>
      </c>
      <c r="AC8" s="19"/>
      <c r="AD8" s="19" t="str">
        <f>IF($F8="","",VLOOKUP($F8,'Reference Data - Transport fuel'!$C:$O,AD$4,FALSE))</f>
        <v/>
      </c>
      <c r="AE8" s="19"/>
      <c r="AF8" s="19" t="str">
        <f>IF($F8="","",VLOOKUP($F8,'Reference Data - Transport fuel'!$C:$O,AF$4,FALSE))</f>
        <v/>
      </c>
      <c r="AH8" s="19" t="str">
        <f t="shared" ref="AH8:AH71" si="2">IF($F8="","",IF($R8=1,(T8*$G8)-AQ8,""))</f>
        <v/>
      </c>
      <c r="AI8" s="19" t="str">
        <f t="shared" ref="AI8:AI71" si="3">IF($F8="","",IF($R8=1,IF(AD8="Yes",0,U8*$G8),""))</f>
        <v/>
      </c>
      <c r="AJ8" s="19" t="str">
        <f t="shared" ref="AJ8:AJ71" si="4">IF($F8="","",IF($R8=1,V8*$G8,""))</f>
        <v/>
      </c>
      <c r="AK8" s="19" t="str">
        <f t="shared" ref="AK8:AK71" si="5">IF($F8="","",IF($R8=1,W8*$G8,""))</f>
        <v/>
      </c>
      <c r="AL8" s="19" t="str">
        <f t="shared" ref="AL8:AL71" si="6">IF($F8="","",IF($R8=1,X8*$G8,""))</f>
        <v/>
      </c>
      <c r="AM8" s="19" t="str">
        <f t="shared" ref="AM8:AM71" si="7">IF($F8="","",IF($R8=1,Y8*$G8,""))</f>
        <v/>
      </c>
      <c r="AN8" s="19" t="str">
        <f t="shared" ref="AN8:AN71" si="8">IF($F8="","",IF($R8=1,Z8*$G8,""))</f>
        <v/>
      </c>
      <c r="AO8" s="19" t="str">
        <f t="shared" ref="AO8:AO71" si="9">IF($F8="","",IF($R8=1,AA8*$G8,""))</f>
        <v/>
      </c>
      <c r="AP8" s="19"/>
      <c r="AQ8" s="19" t="str">
        <f t="shared" ref="AQ8:AQ71" si="10">IF($F8="","",IF($R8=1,IF(AD8="Yes",U8*G8,0),""))</f>
        <v/>
      </c>
      <c r="AR8" s="188"/>
      <c r="AS8" s="19" t="str">
        <f t="shared" ref="AS8:AS71" si="11">IF($F8="","",$G8*AB8)</f>
        <v/>
      </c>
      <c r="AT8" s="19" t="str">
        <f t="shared" ref="AT8:AT71" si="12">IF($F8="","",IF($R8=3,T8*$G8,""))</f>
        <v/>
      </c>
      <c r="AV8" s="201" t="str">
        <f t="shared" ref="AV8:AV71" si="13">IF($F8="","",IF($R8=1,$G8*AF8,""))</f>
        <v/>
      </c>
      <c r="AW8" s="201"/>
      <c r="AX8" s="201"/>
      <c r="AY8" s="16" t="e">
        <f>INDEX('Dropdown menus'!$A$1:$D$6,MATCH($M8,'Dropdown menus'!$A$1:$A$6,0),$AY$6)</f>
        <v>#N/A</v>
      </c>
      <c r="BA8" s="19" t="str">
        <f>IF($N8="","",VLOOKUP($N8,'Reference Passenger Transport'!$C:$O,BA$4,FALSE))</f>
        <v/>
      </c>
      <c r="BB8" s="19" t="str">
        <f>IF($N8="","",VLOOKUP($N8,'Reference Passenger Transport'!$C:$O,BB$4,FALSE))</f>
        <v/>
      </c>
      <c r="BC8" s="19" t="str">
        <f>IF($N8="","",VLOOKUP($N8,'Reference Passenger Transport'!$C:$O,BC$4,FALSE))</f>
        <v/>
      </c>
      <c r="BD8" s="19" t="str">
        <f>IF($N8="","",VLOOKUP($N8,'Reference Passenger Transport'!$C:$O,BD$4,FALSE))</f>
        <v/>
      </c>
      <c r="BE8" s="19" t="str">
        <f>IF($N8="","",VLOOKUP($N8,'Reference Passenger Transport'!$C:$O,BE$4,FALSE))</f>
        <v/>
      </c>
      <c r="BF8" s="19" t="str">
        <f>IF($N8="","",VLOOKUP($N8,'Reference Passenger Transport'!$C:$O,BF$4,FALSE))</f>
        <v/>
      </c>
      <c r="BG8" s="19" t="str">
        <f>IF($N8="","",VLOOKUP($N8,'Reference Passenger Transport'!$C:$O,BG$4,FALSE))</f>
        <v/>
      </c>
      <c r="BH8" s="19" t="str">
        <f>IF($N8="","",VLOOKUP($N8,'Reference Passenger Transport'!$C:$O,BH$4,FALSE))</f>
        <v/>
      </c>
      <c r="BI8" s="19" t="str">
        <f>IF($N8="","",VLOOKUP($N8,'Reference Passenger Transport'!$C:$O,BI$4,FALSE))</f>
        <v/>
      </c>
      <c r="BJ8" s="19" t="str">
        <f>IF($N8="","",VLOOKUP($N8,'Reference Passenger Transport'!$C:$O,BJ$4,FALSE))</f>
        <v/>
      </c>
      <c r="BK8" s="19" t="str">
        <f>IF($N8="","",VLOOKUP($N8,'Reference Passenger Transport'!$C:$O,BK$4,FALSE))</f>
        <v/>
      </c>
      <c r="BL8" s="19" t="str">
        <f>IF($N8="","",VLOOKUP($N8,'Reference Passenger Transport'!$C:$O,BL$4,FALSE))</f>
        <v/>
      </c>
      <c r="BM8" s="19" t="str">
        <f>IF($N8="","",VLOOKUP($N8,'Reference Passenger Transport'!$C:$O,BM$4,FALSE))</f>
        <v/>
      </c>
      <c r="BO8" s="19" t="str">
        <f t="shared" ref="BO8:BO71" si="14">IF($N8="","",IF($AY8=1,(BA8*$O8)-BX8,""))</f>
        <v/>
      </c>
      <c r="BP8" s="19" t="str">
        <f t="shared" ref="BP8:BP71" si="15">IF($N8="","",IF($AY8=1,IF(BK8="Yes",0,BB8*$O8),""))</f>
        <v/>
      </c>
      <c r="BQ8" s="19" t="str">
        <f t="shared" ref="BQ8:BQ71" si="16">IF($N8="","",IF($AY8=1,BC8*$O8,""))</f>
        <v/>
      </c>
      <c r="BR8" s="19" t="str">
        <f t="shared" ref="BR8:BR71" si="17">IF($N8="","",IF($AY8=1,BD8*$O8,""))</f>
        <v/>
      </c>
      <c r="BS8" s="19" t="str">
        <f t="shared" ref="BS8:BS71" si="18">IF($N8="","",IF($AY8=1,BE8*$O8,""))</f>
        <v/>
      </c>
      <c r="BT8" s="19" t="str">
        <f t="shared" ref="BT8:BT71" si="19">IF($N8="","",IF($AY8=1,BF8*$O8,""))</f>
        <v/>
      </c>
      <c r="BU8" s="19" t="str">
        <f t="shared" ref="BU8:BU71" si="20">IF($N8="","",IF($AY8=1,BG8*$O8,""))</f>
        <v/>
      </c>
      <c r="BV8" s="19" t="str">
        <f t="shared" ref="BV8:BV71" si="21">IF($N8="","",IF($AY8=1,BH8*$O8,""))</f>
        <v/>
      </c>
      <c r="BW8" s="19"/>
      <c r="BX8" s="19" t="str">
        <f t="shared" ref="BX8:BX71" si="22">IF($N8="","",IF($AY8=1,IF(BK8="Yes",BB8*O8,0),""))</f>
        <v/>
      </c>
      <c r="BY8" s="188"/>
      <c r="BZ8" s="19" t="str">
        <f t="shared" ref="BZ8:BZ71" si="23">IF($N8="","",$O8*BI8)</f>
        <v/>
      </c>
      <c r="CA8" s="19" t="str">
        <f t="shared" ref="CA8:CA71" si="24">IF($N8="","",IF($AY8=3,BM8*$O8,""))</f>
        <v/>
      </c>
      <c r="CC8" s="201" t="str">
        <f t="shared" ref="CC8:CC71" si="25">IF($N8="","",IF($AY8=1,$O8*BM8,""))</f>
        <v/>
      </c>
      <c r="CD8" s="201"/>
      <c r="CE8" s="201"/>
      <c r="CF8" s="201"/>
      <c r="CG8" s="201"/>
      <c r="CH8" s="201"/>
      <c r="CI8" s="201"/>
      <c r="CJ8" s="201"/>
      <c r="CK8" s="201"/>
      <c r="CL8" s="201"/>
      <c r="CM8" s="201"/>
      <c r="CN8" s="201"/>
      <c r="CO8" s="201"/>
      <c r="CP8" s="201"/>
      <c r="CQ8" s="201"/>
      <c r="CR8" s="201"/>
      <c r="CS8" s="201"/>
      <c r="CT8" s="201"/>
      <c r="CU8" s="201"/>
      <c r="CV8" s="201"/>
      <c r="CW8" s="201"/>
      <c r="CX8" s="201"/>
      <c r="CY8" s="201"/>
      <c r="CZ8" s="201"/>
      <c r="DA8" s="201"/>
      <c r="DB8" s="201"/>
      <c r="DC8" s="201"/>
      <c r="DD8" s="201"/>
      <c r="DE8" s="201"/>
      <c r="DF8" s="201"/>
      <c r="DG8" s="201"/>
      <c r="DH8" s="201"/>
      <c r="DI8" s="201"/>
      <c r="DJ8" s="201"/>
      <c r="DK8" s="201"/>
      <c r="DL8" s="201"/>
      <c r="DM8" s="201"/>
      <c r="DN8" s="201"/>
      <c r="DO8" s="201"/>
      <c r="DP8" s="201"/>
      <c r="DQ8" s="201"/>
      <c r="DR8" s="201"/>
    </row>
    <row r="9" spans="1:122">
      <c r="D9" s="34"/>
      <c r="E9" s="146"/>
      <c r="F9" s="146"/>
      <c r="G9" s="153"/>
      <c r="L9" s="34"/>
      <c r="M9" s="146"/>
      <c r="N9" s="146"/>
      <c r="O9" s="147"/>
      <c r="R9" s="16" t="e">
        <f>INDEX('Dropdown menus'!$A$1:$D$6,MATCH($E9,'Dropdown menus'!$A$1:$A$6,0),$R$6)</f>
        <v>#N/A</v>
      </c>
      <c r="T9" s="19" t="str">
        <f>IF($F9="","",VLOOKUP($F9,'Reference Data - Transport fuel'!$C:$O,T$4,FALSE))</f>
        <v/>
      </c>
      <c r="U9" s="19" t="str">
        <f>IF($F9="","",VLOOKUP($F9,'Reference Data - Transport fuel'!$C:$O,U$4,FALSE))</f>
        <v/>
      </c>
      <c r="V9" s="19" t="str">
        <f>IF($F9="","",VLOOKUP($F9,'Reference Data - Transport fuel'!$C:$O,V$4,FALSE))</f>
        <v/>
      </c>
      <c r="W9" s="19" t="str">
        <f>IF($F9="","",VLOOKUP($F9,'Reference Data - Transport fuel'!$C:$O,W$4,FALSE))</f>
        <v/>
      </c>
      <c r="X9" s="19" t="str">
        <f>IF($F9="","",VLOOKUP($F9,'Reference Data - Transport fuel'!$C:$O,X$4,FALSE))</f>
        <v/>
      </c>
      <c r="Y9" s="19" t="str">
        <f>IF($F9="","",VLOOKUP($F9,'Reference Data - Transport fuel'!$C:$O,Y$4,FALSE))</f>
        <v/>
      </c>
      <c r="Z9" s="19" t="str">
        <f>IF($F9="","",VLOOKUP($F9,'Reference Data - Transport fuel'!$C:$O,Z$4,FALSE))</f>
        <v/>
      </c>
      <c r="AA9" s="19" t="str">
        <f>IF($F9="","",VLOOKUP($F9,'Reference Data - Transport fuel'!$C:$O,AA$4,FALSE))</f>
        <v/>
      </c>
      <c r="AB9" s="19" t="str">
        <f>IF($F9="","",VLOOKUP($F9,'Reference Data - Transport fuel'!$C:$O,AB$4,FALSE))</f>
        <v/>
      </c>
      <c r="AC9" s="19"/>
      <c r="AD9" s="19" t="str">
        <f>IF($F9="","",VLOOKUP($F9,'Reference Data - Transport fuel'!$C:$O,AD$4,FALSE))</f>
        <v/>
      </c>
      <c r="AE9" s="19"/>
      <c r="AF9" s="19" t="str">
        <f>IF($F9="","",VLOOKUP($F9,'Reference Data - Transport fuel'!$C:$O,AF$4,FALSE))</f>
        <v/>
      </c>
      <c r="AH9" s="19" t="str">
        <f t="shared" si="2"/>
        <v/>
      </c>
      <c r="AI9" s="19" t="str">
        <f t="shared" si="3"/>
        <v/>
      </c>
      <c r="AJ9" s="19" t="str">
        <f t="shared" si="4"/>
        <v/>
      </c>
      <c r="AK9" s="19" t="str">
        <f t="shared" si="5"/>
        <v/>
      </c>
      <c r="AL9" s="19" t="str">
        <f t="shared" si="6"/>
        <v/>
      </c>
      <c r="AM9" s="19" t="str">
        <f t="shared" si="7"/>
        <v/>
      </c>
      <c r="AN9" s="19" t="str">
        <f t="shared" si="8"/>
        <v/>
      </c>
      <c r="AO9" s="19" t="str">
        <f t="shared" si="9"/>
        <v/>
      </c>
      <c r="AP9" s="19"/>
      <c r="AQ9" s="19" t="str">
        <f t="shared" si="10"/>
        <v/>
      </c>
      <c r="AR9" s="188"/>
      <c r="AS9" s="19" t="str">
        <f t="shared" si="11"/>
        <v/>
      </c>
      <c r="AT9" s="19" t="str">
        <f t="shared" si="12"/>
        <v/>
      </c>
      <c r="AV9" s="201" t="str">
        <f t="shared" si="13"/>
        <v/>
      </c>
      <c r="AW9" s="201"/>
      <c r="AX9" s="201"/>
      <c r="AY9" s="16" t="e">
        <f>INDEX('Dropdown menus'!$A$1:$D$6,MATCH($M9,'Dropdown menus'!$A$1:$A$6,0),$AY$6)</f>
        <v>#N/A</v>
      </c>
      <c r="BA9" s="19" t="str">
        <f>IF($N9="","",VLOOKUP($N9,'Reference Passenger Transport'!$C:$O,BA$4,FALSE))</f>
        <v/>
      </c>
      <c r="BB9" s="19" t="str">
        <f>IF($N9="","",VLOOKUP($N9,'Reference Passenger Transport'!$C:$O,BB$4,FALSE))</f>
        <v/>
      </c>
      <c r="BC9" s="19" t="str">
        <f>IF($N9="","",VLOOKUP($N9,'Reference Passenger Transport'!$C:$O,BC$4,FALSE))</f>
        <v/>
      </c>
      <c r="BD9" s="19" t="str">
        <f>IF($N9="","",VLOOKUP($N9,'Reference Passenger Transport'!$C:$O,BD$4,FALSE))</f>
        <v/>
      </c>
      <c r="BE9" s="19" t="str">
        <f>IF($N9="","",VLOOKUP($N9,'Reference Passenger Transport'!$C:$O,BE$4,FALSE))</f>
        <v/>
      </c>
      <c r="BF9" s="19" t="str">
        <f>IF($N9="","",VLOOKUP($N9,'Reference Passenger Transport'!$C:$O,BF$4,FALSE))</f>
        <v/>
      </c>
      <c r="BG9" s="19" t="str">
        <f>IF($N9="","",VLOOKUP($N9,'Reference Passenger Transport'!$C:$O,BG$4,FALSE))</f>
        <v/>
      </c>
      <c r="BH9" s="19" t="str">
        <f>IF($N9="","",VLOOKUP($N9,'Reference Passenger Transport'!$C:$O,BH$4,FALSE))</f>
        <v/>
      </c>
      <c r="BI9" s="19" t="str">
        <f>IF($N9="","",VLOOKUP($N9,'Reference Passenger Transport'!$C:$O,BI$4,FALSE))</f>
        <v/>
      </c>
      <c r="BJ9" s="19" t="str">
        <f>IF($N9="","",VLOOKUP($N9,'Reference Passenger Transport'!$C:$O,BJ$4,FALSE))</f>
        <v/>
      </c>
      <c r="BK9" s="19" t="str">
        <f>IF($N9="","",VLOOKUP($N9,'Reference Passenger Transport'!$C:$O,BK$4,FALSE))</f>
        <v/>
      </c>
      <c r="BL9" s="19" t="str">
        <f>IF($N9="","",VLOOKUP($N9,'Reference Passenger Transport'!$C:$O,BL$4,FALSE))</f>
        <v/>
      </c>
      <c r="BM9" s="19" t="str">
        <f>IF($N9="","",VLOOKUP($N9,'Reference Passenger Transport'!$C:$O,BM$4,FALSE))</f>
        <v/>
      </c>
      <c r="BO9" s="19" t="str">
        <f t="shared" si="14"/>
        <v/>
      </c>
      <c r="BP9" s="19" t="str">
        <f t="shared" si="15"/>
        <v/>
      </c>
      <c r="BQ9" s="19" t="str">
        <f t="shared" si="16"/>
        <v/>
      </c>
      <c r="BR9" s="19" t="str">
        <f t="shared" si="17"/>
        <v/>
      </c>
      <c r="BS9" s="19" t="str">
        <f t="shared" si="18"/>
        <v/>
      </c>
      <c r="BT9" s="19" t="str">
        <f t="shared" si="19"/>
        <v/>
      </c>
      <c r="BU9" s="19" t="str">
        <f t="shared" si="20"/>
        <v/>
      </c>
      <c r="BV9" s="19" t="str">
        <f t="shared" si="21"/>
        <v/>
      </c>
      <c r="BW9" s="19"/>
      <c r="BX9" s="19" t="str">
        <f t="shared" si="22"/>
        <v/>
      </c>
      <c r="BY9" s="188"/>
      <c r="BZ9" s="19" t="str">
        <f t="shared" si="23"/>
        <v/>
      </c>
      <c r="CA9" s="19" t="str">
        <f t="shared" si="24"/>
        <v/>
      </c>
      <c r="CC9" s="201" t="str">
        <f t="shared" si="25"/>
        <v/>
      </c>
      <c r="CD9" s="201"/>
      <c r="CE9" s="201"/>
      <c r="CF9" s="201"/>
      <c r="CG9" s="201"/>
      <c r="CH9" s="201"/>
      <c r="CI9" s="201"/>
      <c r="CJ9" s="201"/>
      <c r="CK9" s="201"/>
      <c r="CL9" s="201"/>
      <c r="CM9" s="201"/>
      <c r="CN9" s="201"/>
      <c r="CO9" s="201"/>
      <c r="CP9" s="201"/>
      <c r="CQ9" s="201"/>
      <c r="CR9" s="201"/>
      <c r="CS9" s="201"/>
      <c r="CT9" s="201"/>
      <c r="CU9" s="201"/>
      <c r="CV9" s="201"/>
      <c r="CW9" s="201"/>
      <c r="CX9" s="201"/>
      <c r="CY9" s="201"/>
      <c r="CZ9" s="201"/>
      <c r="DA9" s="201"/>
      <c r="DB9" s="201"/>
      <c r="DC9" s="201"/>
      <c r="DD9" s="201"/>
      <c r="DE9" s="201"/>
      <c r="DF9" s="201"/>
      <c r="DG9" s="201"/>
      <c r="DH9" s="201"/>
      <c r="DI9" s="201"/>
      <c r="DJ9" s="201"/>
      <c r="DK9" s="201"/>
      <c r="DL9" s="201"/>
      <c r="DM9" s="201"/>
      <c r="DN9" s="201"/>
      <c r="DO9" s="201"/>
      <c r="DP9" s="201"/>
      <c r="DQ9" s="201"/>
      <c r="DR9" s="201"/>
    </row>
    <row r="10" spans="1:122">
      <c r="C10" s="84"/>
      <c r="D10" s="34"/>
      <c r="E10" s="146"/>
      <c r="F10" s="146"/>
      <c r="G10" s="153"/>
      <c r="L10" s="34"/>
      <c r="M10" s="146"/>
      <c r="N10" s="146"/>
      <c r="O10" s="147"/>
      <c r="R10" s="16" t="e">
        <f>INDEX('Dropdown menus'!$A$1:$D$6,MATCH($E10,'Dropdown menus'!$A$1:$A$6,0),$R$6)</f>
        <v>#N/A</v>
      </c>
      <c r="T10" s="19" t="str">
        <f>IF($F10="","",VLOOKUP($F10,'Reference Data - Transport fuel'!$C:$O,T$4,FALSE))</f>
        <v/>
      </c>
      <c r="U10" s="19" t="str">
        <f>IF($F10="","",VLOOKUP($F10,'Reference Data - Transport fuel'!$C:$O,U$4,FALSE))</f>
        <v/>
      </c>
      <c r="V10" s="19" t="str">
        <f>IF($F10="","",VLOOKUP($F10,'Reference Data - Transport fuel'!$C:$O,V$4,FALSE))</f>
        <v/>
      </c>
      <c r="W10" s="19" t="str">
        <f>IF($F10="","",VLOOKUP($F10,'Reference Data - Transport fuel'!$C:$O,W$4,FALSE))</f>
        <v/>
      </c>
      <c r="X10" s="19" t="str">
        <f>IF($F10="","",VLOOKUP($F10,'Reference Data - Transport fuel'!$C:$O,X$4,FALSE))</f>
        <v/>
      </c>
      <c r="Y10" s="19" t="str">
        <f>IF($F10="","",VLOOKUP($F10,'Reference Data - Transport fuel'!$C:$O,Y$4,FALSE))</f>
        <v/>
      </c>
      <c r="Z10" s="19" t="str">
        <f>IF($F10="","",VLOOKUP($F10,'Reference Data - Transport fuel'!$C:$O,Z$4,FALSE))</f>
        <v/>
      </c>
      <c r="AA10" s="19" t="str">
        <f>IF($F10="","",VLOOKUP($F10,'Reference Data - Transport fuel'!$C:$O,AA$4,FALSE))</f>
        <v/>
      </c>
      <c r="AB10" s="19" t="str">
        <f>IF($F10="","",VLOOKUP($F10,'Reference Data - Transport fuel'!$C:$O,AB$4,FALSE))</f>
        <v/>
      </c>
      <c r="AC10" s="19"/>
      <c r="AD10" s="19" t="str">
        <f>IF($F10="","",VLOOKUP($F10,'Reference Data - Transport fuel'!$C:$O,AD$4,FALSE))</f>
        <v/>
      </c>
      <c r="AE10" s="19"/>
      <c r="AF10" s="19" t="str">
        <f>IF($F10="","",VLOOKUP($F10,'Reference Data - Transport fuel'!$C:$O,AF$4,FALSE))</f>
        <v/>
      </c>
      <c r="AH10" s="19" t="str">
        <f t="shared" si="2"/>
        <v/>
      </c>
      <c r="AI10" s="19" t="str">
        <f t="shared" si="3"/>
        <v/>
      </c>
      <c r="AJ10" s="19" t="str">
        <f t="shared" si="4"/>
        <v/>
      </c>
      <c r="AK10" s="19" t="str">
        <f t="shared" si="5"/>
        <v/>
      </c>
      <c r="AL10" s="19" t="str">
        <f t="shared" si="6"/>
        <v/>
      </c>
      <c r="AM10" s="19" t="str">
        <f t="shared" si="7"/>
        <v/>
      </c>
      <c r="AN10" s="19" t="str">
        <f t="shared" si="8"/>
        <v/>
      </c>
      <c r="AO10" s="19" t="str">
        <f t="shared" si="9"/>
        <v/>
      </c>
      <c r="AP10" s="19"/>
      <c r="AQ10" s="19" t="str">
        <f t="shared" si="10"/>
        <v/>
      </c>
      <c r="AR10" s="188"/>
      <c r="AS10" s="19" t="str">
        <f t="shared" si="11"/>
        <v/>
      </c>
      <c r="AT10" s="19" t="str">
        <f t="shared" si="12"/>
        <v/>
      </c>
      <c r="AV10" s="201" t="str">
        <f t="shared" si="13"/>
        <v/>
      </c>
      <c r="AW10" s="201"/>
      <c r="AX10" s="201"/>
      <c r="AY10" s="16" t="e">
        <f>INDEX('Dropdown menus'!$A$1:$D$6,MATCH($M10,'Dropdown menus'!$A$1:$A$6,0),$AY$6)</f>
        <v>#N/A</v>
      </c>
      <c r="BA10" s="19" t="str">
        <f>IF($N10="","",VLOOKUP($N10,'Reference Passenger Transport'!$C:$O,BA$4,FALSE))</f>
        <v/>
      </c>
      <c r="BB10" s="19" t="str">
        <f>IF($N10="","",VLOOKUP($N10,'Reference Passenger Transport'!$C:$O,BB$4,FALSE))</f>
        <v/>
      </c>
      <c r="BC10" s="19" t="str">
        <f>IF($N10="","",VLOOKUP($N10,'Reference Passenger Transport'!$C:$O,BC$4,FALSE))</f>
        <v/>
      </c>
      <c r="BD10" s="19" t="str">
        <f>IF($N10="","",VLOOKUP($N10,'Reference Passenger Transport'!$C:$O,BD$4,FALSE))</f>
        <v/>
      </c>
      <c r="BE10" s="19" t="str">
        <f>IF($N10="","",VLOOKUP($N10,'Reference Passenger Transport'!$C:$O,BE$4,FALSE))</f>
        <v/>
      </c>
      <c r="BF10" s="19" t="str">
        <f>IF($N10="","",VLOOKUP($N10,'Reference Passenger Transport'!$C:$O,BF$4,FALSE))</f>
        <v/>
      </c>
      <c r="BG10" s="19" t="str">
        <f>IF($N10="","",VLOOKUP($N10,'Reference Passenger Transport'!$C:$O,BG$4,FALSE))</f>
        <v/>
      </c>
      <c r="BH10" s="19" t="str">
        <f>IF($N10="","",VLOOKUP($N10,'Reference Passenger Transport'!$C:$O,BH$4,FALSE))</f>
        <v/>
      </c>
      <c r="BI10" s="19" t="str">
        <f>IF($N10="","",VLOOKUP($N10,'Reference Passenger Transport'!$C:$O,BI$4,FALSE))</f>
        <v/>
      </c>
      <c r="BJ10" s="19" t="str">
        <f>IF($N10="","",VLOOKUP($N10,'Reference Passenger Transport'!$C:$O,BJ$4,FALSE))</f>
        <v/>
      </c>
      <c r="BK10" s="19" t="str">
        <f>IF($N10="","",VLOOKUP($N10,'Reference Passenger Transport'!$C:$O,BK$4,FALSE))</f>
        <v/>
      </c>
      <c r="BL10" s="19" t="str">
        <f>IF($N10="","",VLOOKUP($N10,'Reference Passenger Transport'!$C:$O,BL$4,FALSE))</f>
        <v/>
      </c>
      <c r="BM10" s="19" t="str">
        <f>IF($N10="","",VLOOKUP($N10,'Reference Passenger Transport'!$C:$O,BM$4,FALSE))</f>
        <v/>
      </c>
      <c r="BO10" s="19" t="str">
        <f t="shared" si="14"/>
        <v/>
      </c>
      <c r="BP10" s="19" t="str">
        <f t="shared" si="15"/>
        <v/>
      </c>
      <c r="BQ10" s="19" t="str">
        <f t="shared" si="16"/>
        <v/>
      </c>
      <c r="BR10" s="19" t="str">
        <f t="shared" si="17"/>
        <v/>
      </c>
      <c r="BS10" s="19" t="str">
        <f t="shared" si="18"/>
        <v/>
      </c>
      <c r="BT10" s="19" t="str">
        <f t="shared" si="19"/>
        <v/>
      </c>
      <c r="BU10" s="19" t="str">
        <f t="shared" si="20"/>
        <v/>
      </c>
      <c r="BV10" s="19" t="str">
        <f t="shared" si="21"/>
        <v/>
      </c>
      <c r="BW10" s="19"/>
      <c r="BX10" s="19" t="str">
        <f t="shared" si="22"/>
        <v/>
      </c>
      <c r="BY10" s="188"/>
      <c r="BZ10" s="19" t="str">
        <f t="shared" si="23"/>
        <v/>
      </c>
      <c r="CA10" s="19" t="str">
        <f t="shared" si="24"/>
        <v/>
      </c>
      <c r="CC10" s="201" t="str">
        <f t="shared" si="25"/>
        <v/>
      </c>
      <c r="CD10" s="201"/>
      <c r="CE10" s="201"/>
      <c r="CF10" s="201"/>
      <c r="CG10" s="201"/>
      <c r="CH10" s="201"/>
      <c r="CI10" s="201"/>
      <c r="CJ10" s="201"/>
      <c r="CK10" s="201"/>
      <c r="CL10" s="201"/>
      <c r="CM10" s="201"/>
      <c r="CN10" s="201"/>
      <c r="CO10" s="201"/>
      <c r="CP10" s="201"/>
      <c r="CQ10" s="201"/>
      <c r="CR10" s="201"/>
      <c r="CS10" s="201"/>
      <c r="CT10" s="201"/>
      <c r="CU10" s="201"/>
      <c r="CV10" s="201"/>
      <c r="CW10" s="201"/>
      <c r="CX10" s="201"/>
      <c r="CY10" s="201"/>
      <c r="CZ10" s="201"/>
      <c r="DA10" s="201"/>
      <c r="DB10" s="201"/>
      <c r="DC10" s="201"/>
      <c r="DD10" s="201"/>
      <c r="DE10" s="201"/>
      <c r="DF10" s="201"/>
      <c r="DG10" s="201"/>
      <c r="DH10" s="201"/>
      <c r="DI10" s="201"/>
      <c r="DJ10" s="201"/>
      <c r="DK10" s="201"/>
      <c r="DL10" s="201"/>
      <c r="DM10" s="201"/>
      <c r="DN10" s="201"/>
      <c r="DO10" s="201"/>
      <c r="DP10" s="201"/>
      <c r="DQ10" s="201"/>
      <c r="DR10" s="201"/>
    </row>
    <row r="11" spans="1:122">
      <c r="B11" s="22"/>
      <c r="C11" s="22"/>
      <c r="D11" s="34"/>
      <c r="E11" s="146"/>
      <c r="F11" s="146"/>
      <c r="G11" s="153"/>
      <c r="L11" s="34"/>
      <c r="M11" s="146"/>
      <c r="N11" s="146"/>
      <c r="O11" s="147"/>
      <c r="R11" s="16" t="e">
        <f>INDEX('Dropdown menus'!$A$1:$D$6,MATCH($E11,'Dropdown menus'!$A$1:$A$6,0),$R$6)</f>
        <v>#N/A</v>
      </c>
      <c r="T11" s="19" t="str">
        <f>IF($F11="","",VLOOKUP($F11,'Reference Data - Transport fuel'!$C:$O,T$4,FALSE))</f>
        <v/>
      </c>
      <c r="U11" s="19" t="str">
        <f>IF($F11="","",VLOOKUP($F11,'Reference Data - Transport fuel'!$C:$O,U$4,FALSE))</f>
        <v/>
      </c>
      <c r="V11" s="19" t="str">
        <f>IF($F11="","",VLOOKUP($F11,'Reference Data - Transport fuel'!$C:$O,V$4,FALSE))</f>
        <v/>
      </c>
      <c r="W11" s="19" t="str">
        <f>IF($F11="","",VLOOKUP($F11,'Reference Data - Transport fuel'!$C:$O,W$4,FALSE))</f>
        <v/>
      </c>
      <c r="X11" s="19" t="str">
        <f>IF($F11="","",VLOOKUP($F11,'Reference Data - Transport fuel'!$C:$O,X$4,FALSE))</f>
        <v/>
      </c>
      <c r="Y11" s="19" t="str">
        <f>IF($F11="","",VLOOKUP($F11,'Reference Data - Transport fuel'!$C:$O,Y$4,FALSE))</f>
        <v/>
      </c>
      <c r="Z11" s="19" t="str">
        <f>IF($F11="","",VLOOKUP($F11,'Reference Data - Transport fuel'!$C:$O,Z$4,FALSE))</f>
        <v/>
      </c>
      <c r="AA11" s="19" t="str">
        <f>IF($F11="","",VLOOKUP($F11,'Reference Data - Transport fuel'!$C:$O,AA$4,FALSE))</f>
        <v/>
      </c>
      <c r="AB11" s="19" t="str">
        <f>IF($F11="","",VLOOKUP($F11,'Reference Data - Transport fuel'!$C:$O,AB$4,FALSE))</f>
        <v/>
      </c>
      <c r="AC11" s="19"/>
      <c r="AD11" s="19" t="str">
        <f>IF($F11="","",VLOOKUP($F11,'Reference Data - Transport fuel'!$C:$O,AD$4,FALSE))</f>
        <v/>
      </c>
      <c r="AE11" s="19"/>
      <c r="AF11" s="19" t="str">
        <f>IF($F11="","",VLOOKUP($F11,'Reference Data - Transport fuel'!$C:$O,AF$4,FALSE))</f>
        <v/>
      </c>
      <c r="AH11" s="19" t="str">
        <f t="shared" si="2"/>
        <v/>
      </c>
      <c r="AI11" s="19" t="str">
        <f t="shared" si="3"/>
        <v/>
      </c>
      <c r="AJ11" s="19" t="str">
        <f t="shared" si="4"/>
        <v/>
      </c>
      <c r="AK11" s="19" t="str">
        <f t="shared" si="5"/>
        <v/>
      </c>
      <c r="AL11" s="19" t="str">
        <f t="shared" si="6"/>
        <v/>
      </c>
      <c r="AM11" s="19" t="str">
        <f t="shared" si="7"/>
        <v/>
      </c>
      <c r="AN11" s="19" t="str">
        <f t="shared" si="8"/>
        <v/>
      </c>
      <c r="AO11" s="19" t="str">
        <f t="shared" si="9"/>
        <v/>
      </c>
      <c r="AP11" s="19"/>
      <c r="AQ11" s="19" t="str">
        <f t="shared" si="10"/>
        <v/>
      </c>
      <c r="AR11" s="188"/>
      <c r="AS11" s="19" t="str">
        <f t="shared" si="11"/>
        <v/>
      </c>
      <c r="AT11" s="19" t="str">
        <f t="shared" si="12"/>
        <v/>
      </c>
      <c r="AV11" s="201" t="str">
        <f t="shared" si="13"/>
        <v/>
      </c>
      <c r="AW11" s="201"/>
      <c r="AX11" s="201"/>
      <c r="AY11" s="16" t="e">
        <f>INDEX('Dropdown menus'!$A$1:$D$6,MATCH($M11,'Dropdown menus'!$A$1:$A$6,0),$AY$6)</f>
        <v>#N/A</v>
      </c>
      <c r="BA11" s="19" t="str">
        <f>IF($N11="","",VLOOKUP($N11,'Reference Passenger Transport'!$C:$O,BA$4,FALSE))</f>
        <v/>
      </c>
      <c r="BB11" s="19" t="str">
        <f>IF($N11="","",VLOOKUP($N11,'Reference Passenger Transport'!$C:$O,BB$4,FALSE))</f>
        <v/>
      </c>
      <c r="BC11" s="19" t="str">
        <f>IF($N11="","",VLOOKUP($N11,'Reference Passenger Transport'!$C:$O,BC$4,FALSE))</f>
        <v/>
      </c>
      <c r="BD11" s="19" t="str">
        <f>IF($N11="","",VLOOKUP($N11,'Reference Passenger Transport'!$C:$O,BD$4,FALSE))</f>
        <v/>
      </c>
      <c r="BE11" s="19" t="str">
        <f>IF($N11="","",VLOOKUP($N11,'Reference Passenger Transport'!$C:$O,BE$4,FALSE))</f>
        <v/>
      </c>
      <c r="BF11" s="19" t="str">
        <f>IF($N11="","",VLOOKUP($N11,'Reference Passenger Transport'!$C:$O,BF$4,FALSE))</f>
        <v/>
      </c>
      <c r="BG11" s="19" t="str">
        <f>IF($N11="","",VLOOKUP($N11,'Reference Passenger Transport'!$C:$O,BG$4,FALSE))</f>
        <v/>
      </c>
      <c r="BH11" s="19" t="str">
        <f>IF($N11="","",VLOOKUP($N11,'Reference Passenger Transport'!$C:$O,BH$4,FALSE))</f>
        <v/>
      </c>
      <c r="BI11" s="19" t="str">
        <f>IF($N11="","",VLOOKUP($N11,'Reference Passenger Transport'!$C:$O,BI$4,FALSE))</f>
        <v/>
      </c>
      <c r="BJ11" s="19" t="str">
        <f>IF($N11="","",VLOOKUP($N11,'Reference Passenger Transport'!$C:$O,BJ$4,FALSE))</f>
        <v/>
      </c>
      <c r="BK11" s="19" t="str">
        <f>IF($N11="","",VLOOKUP($N11,'Reference Passenger Transport'!$C:$O,BK$4,FALSE))</f>
        <v/>
      </c>
      <c r="BL11" s="19" t="str">
        <f>IF($N11="","",VLOOKUP($N11,'Reference Passenger Transport'!$C:$O,BL$4,FALSE))</f>
        <v/>
      </c>
      <c r="BM11" s="19" t="str">
        <f>IF($N11="","",VLOOKUP($N11,'Reference Passenger Transport'!$C:$O,BM$4,FALSE))</f>
        <v/>
      </c>
      <c r="BO11" s="19" t="str">
        <f t="shared" si="14"/>
        <v/>
      </c>
      <c r="BP11" s="19" t="str">
        <f t="shared" si="15"/>
        <v/>
      </c>
      <c r="BQ11" s="19" t="str">
        <f t="shared" si="16"/>
        <v/>
      </c>
      <c r="BR11" s="19" t="str">
        <f t="shared" si="17"/>
        <v/>
      </c>
      <c r="BS11" s="19" t="str">
        <f t="shared" si="18"/>
        <v/>
      </c>
      <c r="BT11" s="19" t="str">
        <f t="shared" si="19"/>
        <v/>
      </c>
      <c r="BU11" s="19" t="str">
        <f t="shared" si="20"/>
        <v/>
      </c>
      <c r="BV11" s="19" t="str">
        <f t="shared" si="21"/>
        <v/>
      </c>
      <c r="BW11" s="19"/>
      <c r="BX11" s="19" t="str">
        <f t="shared" si="22"/>
        <v/>
      </c>
      <c r="BY11" s="188"/>
      <c r="BZ11" s="19" t="str">
        <f t="shared" si="23"/>
        <v/>
      </c>
      <c r="CA11" s="19" t="str">
        <f t="shared" si="24"/>
        <v/>
      </c>
      <c r="CC11" s="201" t="str">
        <f t="shared" si="25"/>
        <v/>
      </c>
      <c r="CD11" s="201"/>
      <c r="CE11" s="201"/>
      <c r="CF11" s="201"/>
      <c r="CG11" s="201"/>
      <c r="CH11" s="201"/>
      <c r="CI11" s="201"/>
      <c r="CJ11" s="201"/>
      <c r="CK11" s="201"/>
      <c r="CL11" s="201"/>
      <c r="CM11" s="201"/>
      <c r="CN11" s="201"/>
      <c r="CO11" s="201"/>
      <c r="CP11" s="201"/>
      <c r="CQ11" s="201"/>
      <c r="CR11" s="201"/>
      <c r="CS11" s="201"/>
      <c r="CT11" s="201"/>
      <c r="CU11" s="201"/>
      <c r="CV11" s="201"/>
      <c r="CW11" s="201"/>
      <c r="CX11" s="201"/>
      <c r="CY11" s="201"/>
      <c r="CZ11" s="201"/>
      <c r="DA11" s="201"/>
      <c r="DB11" s="201"/>
      <c r="DC11" s="201"/>
      <c r="DD11" s="201"/>
      <c r="DE11" s="201"/>
      <c r="DF11" s="201"/>
      <c r="DG11" s="201"/>
      <c r="DH11" s="201"/>
      <c r="DI11" s="201"/>
      <c r="DJ11" s="201"/>
      <c r="DK11" s="201"/>
      <c r="DL11" s="201"/>
      <c r="DM11" s="201"/>
      <c r="DN11" s="201"/>
      <c r="DO11" s="201"/>
      <c r="DP11" s="201"/>
      <c r="DQ11" s="201"/>
      <c r="DR11" s="201"/>
    </row>
    <row r="12" spans="1:122">
      <c r="B12" s="22"/>
      <c r="C12" s="22"/>
      <c r="D12" s="34"/>
      <c r="E12" s="146"/>
      <c r="F12" s="146"/>
      <c r="G12" s="153"/>
      <c r="L12" s="34"/>
      <c r="M12" s="146"/>
      <c r="N12" s="146"/>
      <c r="O12" s="147"/>
      <c r="R12" s="16" t="e">
        <f>INDEX('Dropdown menus'!$A$1:$D$6,MATCH($E12,'Dropdown menus'!$A$1:$A$6,0),$R$6)</f>
        <v>#N/A</v>
      </c>
      <c r="T12" s="19" t="str">
        <f>IF($F12="","",VLOOKUP($F12,'Reference Data - Transport fuel'!$C:$O,T$4,FALSE))</f>
        <v/>
      </c>
      <c r="U12" s="19" t="str">
        <f>IF($F12="","",VLOOKUP($F12,'Reference Data - Transport fuel'!$C:$O,U$4,FALSE))</f>
        <v/>
      </c>
      <c r="V12" s="19" t="str">
        <f>IF($F12="","",VLOOKUP($F12,'Reference Data - Transport fuel'!$C:$O,V$4,FALSE))</f>
        <v/>
      </c>
      <c r="W12" s="19" t="str">
        <f>IF($F12="","",VLOOKUP($F12,'Reference Data - Transport fuel'!$C:$O,W$4,FALSE))</f>
        <v/>
      </c>
      <c r="X12" s="19" t="str">
        <f>IF($F12="","",VLOOKUP($F12,'Reference Data - Transport fuel'!$C:$O,X$4,FALSE))</f>
        <v/>
      </c>
      <c r="Y12" s="19" t="str">
        <f>IF($F12="","",VLOOKUP($F12,'Reference Data - Transport fuel'!$C:$O,Y$4,FALSE))</f>
        <v/>
      </c>
      <c r="Z12" s="19" t="str">
        <f>IF($F12="","",VLOOKUP($F12,'Reference Data - Transport fuel'!$C:$O,Z$4,FALSE))</f>
        <v/>
      </c>
      <c r="AA12" s="19" t="str">
        <f>IF($F12="","",VLOOKUP($F12,'Reference Data - Transport fuel'!$C:$O,AA$4,FALSE))</f>
        <v/>
      </c>
      <c r="AB12" s="19" t="str">
        <f>IF($F12="","",VLOOKUP($F12,'Reference Data - Transport fuel'!$C:$O,AB$4,FALSE))</f>
        <v/>
      </c>
      <c r="AC12" s="19"/>
      <c r="AD12" s="19" t="str">
        <f>IF($F12="","",VLOOKUP($F12,'Reference Data - Transport fuel'!$C:$O,AD$4,FALSE))</f>
        <v/>
      </c>
      <c r="AE12" s="19"/>
      <c r="AF12" s="19" t="str">
        <f>IF($F12="","",VLOOKUP($F12,'Reference Data - Transport fuel'!$C:$O,AF$4,FALSE))</f>
        <v/>
      </c>
      <c r="AH12" s="19" t="str">
        <f t="shared" si="2"/>
        <v/>
      </c>
      <c r="AI12" s="19" t="str">
        <f t="shared" si="3"/>
        <v/>
      </c>
      <c r="AJ12" s="19" t="str">
        <f t="shared" si="4"/>
        <v/>
      </c>
      <c r="AK12" s="19" t="str">
        <f t="shared" si="5"/>
        <v/>
      </c>
      <c r="AL12" s="19" t="str">
        <f t="shared" si="6"/>
        <v/>
      </c>
      <c r="AM12" s="19" t="str">
        <f t="shared" si="7"/>
        <v/>
      </c>
      <c r="AN12" s="19" t="str">
        <f t="shared" si="8"/>
        <v/>
      </c>
      <c r="AO12" s="19" t="str">
        <f t="shared" si="9"/>
        <v/>
      </c>
      <c r="AP12" s="19"/>
      <c r="AQ12" s="19" t="str">
        <f t="shared" si="10"/>
        <v/>
      </c>
      <c r="AR12" s="188"/>
      <c r="AS12" s="19" t="str">
        <f t="shared" si="11"/>
        <v/>
      </c>
      <c r="AT12" s="19" t="str">
        <f t="shared" si="12"/>
        <v/>
      </c>
      <c r="AV12" s="201" t="str">
        <f t="shared" si="13"/>
        <v/>
      </c>
      <c r="AW12" s="201"/>
      <c r="AX12" s="201"/>
      <c r="AY12" s="16" t="e">
        <f>INDEX('Dropdown menus'!$A$1:$D$6,MATCH($M12,'Dropdown menus'!$A$1:$A$6,0),$AY$6)</f>
        <v>#N/A</v>
      </c>
      <c r="BA12" s="19" t="str">
        <f>IF($N12="","",VLOOKUP($N12,'Reference Passenger Transport'!$C:$O,BA$4,FALSE))</f>
        <v/>
      </c>
      <c r="BB12" s="19" t="str">
        <f>IF($N12="","",VLOOKUP($N12,'Reference Passenger Transport'!$C:$O,BB$4,FALSE))</f>
        <v/>
      </c>
      <c r="BC12" s="19" t="str">
        <f>IF($N12="","",VLOOKUP($N12,'Reference Passenger Transport'!$C:$O,BC$4,FALSE))</f>
        <v/>
      </c>
      <c r="BD12" s="19" t="str">
        <f>IF($N12="","",VLOOKUP($N12,'Reference Passenger Transport'!$C:$O,BD$4,FALSE))</f>
        <v/>
      </c>
      <c r="BE12" s="19" t="str">
        <f>IF($N12="","",VLOOKUP($N12,'Reference Passenger Transport'!$C:$O,BE$4,FALSE))</f>
        <v/>
      </c>
      <c r="BF12" s="19" t="str">
        <f>IF($N12="","",VLOOKUP($N12,'Reference Passenger Transport'!$C:$O,BF$4,FALSE))</f>
        <v/>
      </c>
      <c r="BG12" s="19" t="str">
        <f>IF($N12="","",VLOOKUP($N12,'Reference Passenger Transport'!$C:$O,BG$4,FALSE))</f>
        <v/>
      </c>
      <c r="BH12" s="19" t="str">
        <f>IF($N12="","",VLOOKUP($N12,'Reference Passenger Transport'!$C:$O,BH$4,FALSE))</f>
        <v/>
      </c>
      <c r="BI12" s="19" t="str">
        <f>IF($N12="","",VLOOKUP($N12,'Reference Passenger Transport'!$C:$O,BI$4,FALSE))</f>
        <v/>
      </c>
      <c r="BJ12" s="19" t="str">
        <f>IF($N12="","",VLOOKUP($N12,'Reference Passenger Transport'!$C:$O,BJ$4,FALSE))</f>
        <v/>
      </c>
      <c r="BK12" s="19" t="str">
        <f>IF($N12="","",VLOOKUP($N12,'Reference Passenger Transport'!$C:$O,BK$4,FALSE))</f>
        <v/>
      </c>
      <c r="BL12" s="19" t="str">
        <f>IF($N12="","",VLOOKUP($N12,'Reference Passenger Transport'!$C:$O,BL$4,FALSE))</f>
        <v/>
      </c>
      <c r="BM12" s="19" t="str">
        <f>IF($N12="","",VLOOKUP($N12,'Reference Passenger Transport'!$C:$O,BM$4,FALSE))</f>
        <v/>
      </c>
      <c r="BO12" s="19" t="str">
        <f t="shared" si="14"/>
        <v/>
      </c>
      <c r="BP12" s="19" t="str">
        <f t="shared" si="15"/>
        <v/>
      </c>
      <c r="BQ12" s="19" t="str">
        <f t="shared" si="16"/>
        <v/>
      </c>
      <c r="BR12" s="19" t="str">
        <f t="shared" si="17"/>
        <v/>
      </c>
      <c r="BS12" s="19" t="str">
        <f t="shared" si="18"/>
        <v/>
      </c>
      <c r="BT12" s="19" t="str">
        <f t="shared" si="19"/>
        <v/>
      </c>
      <c r="BU12" s="19" t="str">
        <f t="shared" si="20"/>
        <v/>
      </c>
      <c r="BV12" s="19" t="str">
        <f t="shared" si="21"/>
        <v/>
      </c>
      <c r="BW12" s="19"/>
      <c r="BX12" s="19" t="str">
        <f t="shared" si="22"/>
        <v/>
      </c>
      <c r="BY12" s="188"/>
      <c r="BZ12" s="19" t="str">
        <f t="shared" si="23"/>
        <v/>
      </c>
      <c r="CA12" s="19" t="str">
        <f t="shared" si="24"/>
        <v/>
      </c>
      <c r="CC12" s="201" t="str">
        <f t="shared" si="25"/>
        <v/>
      </c>
      <c r="CD12" s="201"/>
      <c r="CE12" s="201"/>
      <c r="CF12" s="201"/>
      <c r="CG12" s="201"/>
      <c r="CH12" s="201"/>
      <c r="CI12" s="201"/>
      <c r="CJ12" s="201"/>
      <c r="CK12" s="201"/>
      <c r="CL12" s="201"/>
      <c r="CM12" s="201"/>
      <c r="CN12" s="201"/>
      <c r="CO12" s="201"/>
      <c r="CP12" s="201"/>
      <c r="CQ12" s="201"/>
      <c r="CR12" s="201"/>
      <c r="CS12" s="201"/>
      <c r="CT12" s="201"/>
      <c r="CU12" s="201"/>
      <c r="CV12" s="201"/>
      <c r="CW12" s="201"/>
      <c r="CX12" s="201"/>
      <c r="CY12" s="201"/>
      <c r="CZ12" s="201"/>
      <c r="DA12" s="201"/>
      <c r="DB12" s="201"/>
      <c r="DC12" s="201"/>
      <c r="DD12" s="201"/>
      <c r="DE12" s="201"/>
      <c r="DF12" s="201"/>
      <c r="DG12" s="201"/>
      <c r="DH12" s="201"/>
      <c r="DI12" s="201"/>
      <c r="DJ12" s="201"/>
      <c r="DK12" s="201"/>
      <c r="DL12" s="201"/>
      <c r="DM12" s="201"/>
      <c r="DN12" s="201"/>
      <c r="DO12" s="201"/>
      <c r="DP12" s="201"/>
      <c r="DQ12" s="201"/>
      <c r="DR12" s="201"/>
    </row>
    <row r="13" spans="1:122">
      <c r="D13" s="34"/>
      <c r="E13" s="146"/>
      <c r="F13" s="146"/>
      <c r="G13" s="153"/>
      <c r="L13" s="34"/>
      <c r="M13" s="146"/>
      <c r="N13" s="146"/>
      <c r="O13" s="147"/>
      <c r="R13" s="16" t="e">
        <f>INDEX('Dropdown menus'!$A$1:$D$6,MATCH($E13,'Dropdown menus'!$A$1:$A$6,0),$R$6)</f>
        <v>#N/A</v>
      </c>
      <c r="T13" s="19" t="str">
        <f>IF($F13="","",VLOOKUP($F13,'Reference Data - Transport fuel'!$C:$O,T$4,FALSE))</f>
        <v/>
      </c>
      <c r="U13" s="19" t="str">
        <f>IF($F13="","",VLOOKUP($F13,'Reference Data - Transport fuel'!$C:$O,U$4,FALSE))</f>
        <v/>
      </c>
      <c r="V13" s="19" t="str">
        <f>IF($F13="","",VLOOKUP($F13,'Reference Data - Transport fuel'!$C:$O,V$4,FALSE))</f>
        <v/>
      </c>
      <c r="W13" s="19" t="str">
        <f>IF($F13="","",VLOOKUP($F13,'Reference Data - Transport fuel'!$C:$O,W$4,FALSE))</f>
        <v/>
      </c>
      <c r="X13" s="19" t="str">
        <f>IF($F13="","",VLOOKUP($F13,'Reference Data - Transport fuel'!$C:$O,X$4,FALSE))</f>
        <v/>
      </c>
      <c r="Y13" s="19" t="str">
        <f>IF($F13="","",VLOOKUP($F13,'Reference Data - Transport fuel'!$C:$O,Y$4,FALSE))</f>
        <v/>
      </c>
      <c r="Z13" s="19" t="str">
        <f>IF($F13="","",VLOOKUP($F13,'Reference Data - Transport fuel'!$C:$O,Z$4,FALSE))</f>
        <v/>
      </c>
      <c r="AA13" s="19" t="str">
        <f>IF($F13="","",VLOOKUP($F13,'Reference Data - Transport fuel'!$C:$O,AA$4,FALSE))</f>
        <v/>
      </c>
      <c r="AB13" s="19" t="str">
        <f>IF($F13="","",VLOOKUP($F13,'Reference Data - Transport fuel'!$C:$O,AB$4,FALSE))</f>
        <v/>
      </c>
      <c r="AC13" s="19"/>
      <c r="AD13" s="19" t="str">
        <f>IF($F13="","",VLOOKUP($F13,'Reference Data - Transport fuel'!$C:$O,AD$4,FALSE))</f>
        <v/>
      </c>
      <c r="AE13" s="19"/>
      <c r="AF13" s="19" t="str">
        <f>IF($F13="","",VLOOKUP($F13,'Reference Data - Transport fuel'!$C:$O,AF$4,FALSE))</f>
        <v/>
      </c>
      <c r="AH13" s="19" t="str">
        <f t="shared" si="2"/>
        <v/>
      </c>
      <c r="AI13" s="19" t="str">
        <f t="shared" si="3"/>
        <v/>
      </c>
      <c r="AJ13" s="19" t="str">
        <f t="shared" si="4"/>
        <v/>
      </c>
      <c r="AK13" s="19" t="str">
        <f t="shared" si="5"/>
        <v/>
      </c>
      <c r="AL13" s="19" t="str">
        <f t="shared" si="6"/>
        <v/>
      </c>
      <c r="AM13" s="19" t="str">
        <f t="shared" si="7"/>
        <v/>
      </c>
      <c r="AN13" s="19" t="str">
        <f t="shared" si="8"/>
        <v/>
      </c>
      <c r="AO13" s="19" t="str">
        <f t="shared" si="9"/>
        <v/>
      </c>
      <c r="AP13" s="19"/>
      <c r="AQ13" s="19" t="str">
        <f t="shared" si="10"/>
        <v/>
      </c>
      <c r="AR13" s="188"/>
      <c r="AS13" s="19" t="str">
        <f t="shared" si="11"/>
        <v/>
      </c>
      <c r="AT13" s="19" t="str">
        <f t="shared" si="12"/>
        <v/>
      </c>
      <c r="AV13" s="201" t="str">
        <f t="shared" si="13"/>
        <v/>
      </c>
      <c r="AW13" s="201"/>
      <c r="AX13" s="201"/>
      <c r="AY13" s="16" t="e">
        <f>INDEX('Dropdown menus'!$A$1:$D$6,MATCH($M13,'Dropdown menus'!$A$1:$A$6,0),$AY$6)</f>
        <v>#N/A</v>
      </c>
      <c r="BA13" s="19" t="str">
        <f>IF($N13="","",VLOOKUP($N13,'Reference Passenger Transport'!$C:$O,BA$4,FALSE))</f>
        <v/>
      </c>
      <c r="BB13" s="19" t="str">
        <f>IF($N13="","",VLOOKUP($N13,'Reference Passenger Transport'!$C:$O,BB$4,FALSE))</f>
        <v/>
      </c>
      <c r="BC13" s="19" t="str">
        <f>IF($N13="","",VLOOKUP($N13,'Reference Passenger Transport'!$C:$O,BC$4,FALSE))</f>
        <v/>
      </c>
      <c r="BD13" s="19" t="str">
        <f>IF($N13="","",VLOOKUP($N13,'Reference Passenger Transport'!$C:$O,BD$4,FALSE))</f>
        <v/>
      </c>
      <c r="BE13" s="19" t="str">
        <f>IF($N13="","",VLOOKUP($N13,'Reference Passenger Transport'!$C:$O,BE$4,FALSE))</f>
        <v/>
      </c>
      <c r="BF13" s="19" t="str">
        <f>IF($N13="","",VLOOKUP($N13,'Reference Passenger Transport'!$C:$O,BF$4,FALSE))</f>
        <v/>
      </c>
      <c r="BG13" s="19" t="str">
        <f>IF($N13="","",VLOOKUP($N13,'Reference Passenger Transport'!$C:$O,BG$4,FALSE))</f>
        <v/>
      </c>
      <c r="BH13" s="19" t="str">
        <f>IF($N13="","",VLOOKUP($N13,'Reference Passenger Transport'!$C:$O,BH$4,FALSE))</f>
        <v/>
      </c>
      <c r="BI13" s="19" t="str">
        <f>IF($N13="","",VLOOKUP($N13,'Reference Passenger Transport'!$C:$O,BI$4,FALSE))</f>
        <v/>
      </c>
      <c r="BJ13" s="19" t="str">
        <f>IF($N13="","",VLOOKUP($N13,'Reference Passenger Transport'!$C:$O,BJ$4,FALSE))</f>
        <v/>
      </c>
      <c r="BK13" s="19" t="str">
        <f>IF($N13="","",VLOOKUP($N13,'Reference Passenger Transport'!$C:$O,BK$4,FALSE))</f>
        <v/>
      </c>
      <c r="BL13" s="19" t="str">
        <f>IF($N13="","",VLOOKUP($N13,'Reference Passenger Transport'!$C:$O,BL$4,FALSE))</f>
        <v/>
      </c>
      <c r="BM13" s="19" t="str">
        <f>IF($N13="","",VLOOKUP($N13,'Reference Passenger Transport'!$C:$O,BM$4,FALSE))</f>
        <v/>
      </c>
      <c r="BO13" s="19" t="str">
        <f t="shared" si="14"/>
        <v/>
      </c>
      <c r="BP13" s="19" t="str">
        <f t="shared" si="15"/>
        <v/>
      </c>
      <c r="BQ13" s="19" t="str">
        <f t="shared" si="16"/>
        <v/>
      </c>
      <c r="BR13" s="19" t="str">
        <f t="shared" si="17"/>
        <v/>
      </c>
      <c r="BS13" s="19" t="str">
        <f t="shared" si="18"/>
        <v/>
      </c>
      <c r="BT13" s="19" t="str">
        <f t="shared" si="19"/>
        <v/>
      </c>
      <c r="BU13" s="19" t="str">
        <f t="shared" si="20"/>
        <v/>
      </c>
      <c r="BV13" s="19" t="str">
        <f t="shared" si="21"/>
        <v/>
      </c>
      <c r="BW13" s="19"/>
      <c r="BX13" s="19" t="str">
        <f t="shared" si="22"/>
        <v/>
      </c>
      <c r="BY13" s="188"/>
      <c r="BZ13" s="19" t="str">
        <f t="shared" si="23"/>
        <v/>
      </c>
      <c r="CA13" s="19" t="str">
        <f t="shared" si="24"/>
        <v/>
      </c>
      <c r="CC13" s="201" t="str">
        <f t="shared" si="25"/>
        <v/>
      </c>
      <c r="CD13" s="201"/>
      <c r="CE13" s="201"/>
      <c r="CF13" s="201"/>
      <c r="CG13" s="201"/>
      <c r="CH13" s="201"/>
      <c r="CI13" s="201"/>
      <c r="CJ13" s="201"/>
      <c r="CK13" s="201"/>
      <c r="CL13" s="201"/>
      <c r="CM13" s="201"/>
      <c r="CN13" s="201"/>
      <c r="CO13" s="201"/>
      <c r="CP13" s="201"/>
      <c r="CQ13" s="201"/>
      <c r="CR13" s="201"/>
      <c r="CS13" s="201"/>
      <c r="CT13" s="201"/>
      <c r="CU13" s="201"/>
      <c r="CV13" s="201"/>
      <c r="CW13" s="201"/>
      <c r="CX13" s="201"/>
      <c r="CY13" s="201"/>
      <c r="CZ13" s="201"/>
      <c r="DA13" s="201"/>
      <c r="DB13" s="201"/>
      <c r="DC13" s="201"/>
      <c r="DD13" s="201"/>
      <c r="DE13" s="201"/>
      <c r="DF13" s="201"/>
      <c r="DG13" s="201"/>
      <c r="DH13" s="201"/>
      <c r="DI13" s="201"/>
      <c r="DJ13" s="201"/>
      <c r="DK13" s="201"/>
      <c r="DL13" s="201"/>
      <c r="DM13" s="201"/>
      <c r="DN13" s="201"/>
      <c r="DO13" s="201"/>
      <c r="DP13" s="201"/>
      <c r="DQ13" s="201"/>
      <c r="DR13" s="201"/>
    </row>
    <row r="14" spans="1:122">
      <c r="D14" s="34"/>
      <c r="E14" s="146"/>
      <c r="F14" s="146"/>
      <c r="G14" s="153"/>
      <c r="L14" s="34"/>
      <c r="M14" s="146"/>
      <c r="N14" s="146"/>
      <c r="O14" s="147"/>
      <c r="R14" s="16" t="e">
        <f>INDEX('Dropdown menus'!$A$1:$D$6,MATCH($E14,'Dropdown menus'!$A$1:$A$6,0),$R$6)</f>
        <v>#N/A</v>
      </c>
      <c r="T14" s="19" t="str">
        <f>IF($F14="","",VLOOKUP($F14,'Reference Data - Transport fuel'!$C:$O,T$4,FALSE))</f>
        <v/>
      </c>
      <c r="U14" s="19" t="str">
        <f>IF($F14="","",VLOOKUP($F14,'Reference Data - Transport fuel'!$C:$O,U$4,FALSE))</f>
        <v/>
      </c>
      <c r="V14" s="19" t="str">
        <f>IF($F14="","",VLOOKUP($F14,'Reference Data - Transport fuel'!$C:$O,V$4,FALSE))</f>
        <v/>
      </c>
      <c r="W14" s="19" t="str">
        <f>IF($F14="","",VLOOKUP($F14,'Reference Data - Transport fuel'!$C:$O,W$4,FALSE))</f>
        <v/>
      </c>
      <c r="X14" s="19" t="str">
        <f>IF($F14="","",VLOOKUP($F14,'Reference Data - Transport fuel'!$C:$O,X$4,FALSE))</f>
        <v/>
      </c>
      <c r="Y14" s="19" t="str">
        <f>IF($F14="","",VLOOKUP($F14,'Reference Data - Transport fuel'!$C:$O,Y$4,FALSE))</f>
        <v/>
      </c>
      <c r="Z14" s="19" t="str">
        <f>IF($F14="","",VLOOKUP($F14,'Reference Data - Transport fuel'!$C:$O,Z$4,FALSE))</f>
        <v/>
      </c>
      <c r="AA14" s="19" t="str">
        <f>IF($F14="","",VLOOKUP($F14,'Reference Data - Transport fuel'!$C:$O,AA$4,FALSE))</f>
        <v/>
      </c>
      <c r="AB14" s="19" t="str">
        <f>IF($F14="","",VLOOKUP($F14,'Reference Data - Transport fuel'!$C:$O,AB$4,FALSE))</f>
        <v/>
      </c>
      <c r="AC14" s="19"/>
      <c r="AD14" s="19" t="str">
        <f>IF($F14="","",VLOOKUP($F14,'Reference Data - Transport fuel'!$C:$O,AD$4,FALSE))</f>
        <v/>
      </c>
      <c r="AE14" s="19"/>
      <c r="AF14" s="19" t="str">
        <f>IF($F14="","",VLOOKUP($F14,'Reference Data - Transport fuel'!$C:$O,AF$4,FALSE))</f>
        <v/>
      </c>
      <c r="AH14" s="19" t="str">
        <f t="shared" si="2"/>
        <v/>
      </c>
      <c r="AI14" s="19" t="str">
        <f t="shared" si="3"/>
        <v/>
      </c>
      <c r="AJ14" s="19" t="str">
        <f t="shared" si="4"/>
        <v/>
      </c>
      <c r="AK14" s="19" t="str">
        <f t="shared" si="5"/>
        <v/>
      </c>
      <c r="AL14" s="19" t="str">
        <f t="shared" si="6"/>
        <v/>
      </c>
      <c r="AM14" s="19" t="str">
        <f t="shared" si="7"/>
        <v/>
      </c>
      <c r="AN14" s="19" t="str">
        <f t="shared" si="8"/>
        <v/>
      </c>
      <c r="AO14" s="19" t="str">
        <f t="shared" si="9"/>
        <v/>
      </c>
      <c r="AP14" s="19"/>
      <c r="AQ14" s="19" t="str">
        <f t="shared" si="10"/>
        <v/>
      </c>
      <c r="AR14" s="188"/>
      <c r="AS14" s="19" t="str">
        <f t="shared" si="11"/>
        <v/>
      </c>
      <c r="AT14" s="19" t="str">
        <f t="shared" si="12"/>
        <v/>
      </c>
      <c r="AV14" s="201" t="str">
        <f t="shared" si="13"/>
        <v/>
      </c>
      <c r="AW14" s="201"/>
      <c r="AX14" s="201"/>
      <c r="AY14" s="16" t="e">
        <f>INDEX('Dropdown menus'!$A$1:$D$6,MATCH($M14,'Dropdown menus'!$A$1:$A$6,0),$AY$6)</f>
        <v>#N/A</v>
      </c>
      <c r="BA14" s="19" t="str">
        <f>IF($N14="","",VLOOKUP($N14,'Reference Passenger Transport'!$C:$O,BA$4,FALSE))</f>
        <v/>
      </c>
      <c r="BB14" s="19" t="str">
        <f>IF($N14="","",VLOOKUP($N14,'Reference Passenger Transport'!$C:$O,BB$4,FALSE))</f>
        <v/>
      </c>
      <c r="BC14" s="19" t="str">
        <f>IF($N14="","",VLOOKUP($N14,'Reference Passenger Transport'!$C:$O,BC$4,FALSE))</f>
        <v/>
      </c>
      <c r="BD14" s="19" t="str">
        <f>IF($N14="","",VLOOKUP($N14,'Reference Passenger Transport'!$C:$O,BD$4,FALSE))</f>
        <v/>
      </c>
      <c r="BE14" s="19" t="str">
        <f>IF($N14="","",VLOOKUP($N14,'Reference Passenger Transport'!$C:$O,BE$4,FALSE))</f>
        <v/>
      </c>
      <c r="BF14" s="19" t="str">
        <f>IF($N14="","",VLOOKUP($N14,'Reference Passenger Transport'!$C:$O,BF$4,FALSE))</f>
        <v/>
      </c>
      <c r="BG14" s="19" t="str">
        <f>IF($N14="","",VLOOKUP($N14,'Reference Passenger Transport'!$C:$O,BG$4,FALSE))</f>
        <v/>
      </c>
      <c r="BH14" s="19" t="str">
        <f>IF($N14="","",VLOOKUP($N14,'Reference Passenger Transport'!$C:$O,BH$4,FALSE))</f>
        <v/>
      </c>
      <c r="BI14" s="19" t="str">
        <f>IF($N14="","",VLOOKUP($N14,'Reference Passenger Transport'!$C:$O,BI$4,FALSE))</f>
        <v/>
      </c>
      <c r="BJ14" s="19" t="str">
        <f>IF($N14="","",VLOOKUP($N14,'Reference Passenger Transport'!$C:$O,BJ$4,FALSE))</f>
        <v/>
      </c>
      <c r="BK14" s="19" t="str">
        <f>IF($N14="","",VLOOKUP($N14,'Reference Passenger Transport'!$C:$O,BK$4,FALSE))</f>
        <v/>
      </c>
      <c r="BL14" s="19" t="str">
        <f>IF($N14="","",VLOOKUP($N14,'Reference Passenger Transport'!$C:$O,BL$4,FALSE))</f>
        <v/>
      </c>
      <c r="BM14" s="19" t="str">
        <f>IF($N14="","",VLOOKUP($N14,'Reference Passenger Transport'!$C:$O,BM$4,FALSE))</f>
        <v/>
      </c>
      <c r="BO14" s="19" t="str">
        <f t="shared" si="14"/>
        <v/>
      </c>
      <c r="BP14" s="19" t="str">
        <f t="shared" si="15"/>
        <v/>
      </c>
      <c r="BQ14" s="19" t="str">
        <f t="shared" si="16"/>
        <v/>
      </c>
      <c r="BR14" s="19" t="str">
        <f t="shared" si="17"/>
        <v/>
      </c>
      <c r="BS14" s="19" t="str">
        <f t="shared" si="18"/>
        <v/>
      </c>
      <c r="BT14" s="19" t="str">
        <f t="shared" si="19"/>
        <v/>
      </c>
      <c r="BU14" s="19" t="str">
        <f t="shared" si="20"/>
        <v/>
      </c>
      <c r="BV14" s="19" t="str">
        <f t="shared" si="21"/>
        <v/>
      </c>
      <c r="BW14" s="19"/>
      <c r="BX14" s="19" t="str">
        <f t="shared" si="22"/>
        <v/>
      </c>
      <c r="BY14" s="188"/>
      <c r="BZ14" s="19" t="str">
        <f t="shared" si="23"/>
        <v/>
      </c>
      <c r="CA14" s="19" t="str">
        <f t="shared" si="24"/>
        <v/>
      </c>
      <c r="CC14" s="201" t="str">
        <f t="shared" si="25"/>
        <v/>
      </c>
      <c r="CD14" s="201"/>
      <c r="CE14" s="201"/>
      <c r="CF14" s="201"/>
      <c r="CG14" s="201"/>
      <c r="CH14" s="201"/>
      <c r="CI14" s="201"/>
      <c r="CJ14" s="201"/>
      <c r="CK14" s="201"/>
      <c r="CL14" s="201"/>
      <c r="CM14" s="201"/>
      <c r="CN14" s="201"/>
      <c r="CO14" s="201"/>
      <c r="CP14" s="201"/>
      <c r="CQ14" s="201"/>
      <c r="CR14" s="201"/>
      <c r="CS14" s="201"/>
      <c r="CT14" s="201"/>
      <c r="CU14" s="201"/>
      <c r="CV14" s="201"/>
      <c r="CW14" s="201"/>
      <c r="CX14" s="201"/>
      <c r="CY14" s="201"/>
      <c r="CZ14" s="201"/>
      <c r="DA14" s="201"/>
      <c r="DB14" s="201"/>
      <c r="DC14" s="201"/>
      <c r="DD14" s="201"/>
      <c r="DE14" s="201"/>
      <c r="DF14" s="201"/>
      <c r="DG14" s="201"/>
      <c r="DH14" s="201"/>
      <c r="DI14" s="201"/>
      <c r="DJ14" s="201"/>
      <c r="DK14" s="201"/>
      <c r="DL14" s="201"/>
      <c r="DM14" s="201"/>
      <c r="DN14" s="201"/>
      <c r="DO14" s="201"/>
      <c r="DP14" s="201"/>
      <c r="DQ14" s="201"/>
      <c r="DR14" s="201"/>
    </row>
    <row r="15" spans="1:122">
      <c r="D15" s="34"/>
      <c r="E15" s="146"/>
      <c r="F15" s="146"/>
      <c r="G15" s="153"/>
      <c r="L15" s="34"/>
      <c r="M15" s="146"/>
      <c r="N15" s="146"/>
      <c r="O15" s="147"/>
      <c r="R15" s="16" t="e">
        <f>INDEX('Dropdown menus'!$A$1:$D$6,MATCH($E15,'Dropdown menus'!$A$1:$A$6,0),$R$6)</f>
        <v>#N/A</v>
      </c>
      <c r="T15" s="19" t="str">
        <f>IF($F15="","",VLOOKUP($F15,'Reference Data - Transport fuel'!$C:$O,T$4,FALSE))</f>
        <v/>
      </c>
      <c r="U15" s="19" t="str">
        <f>IF($F15="","",VLOOKUP($F15,'Reference Data - Transport fuel'!$C:$O,U$4,FALSE))</f>
        <v/>
      </c>
      <c r="V15" s="19" t="str">
        <f>IF($F15="","",VLOOKUP($F15,'Reference Data - Transport fuel'!$C:$O,V$4,FALSE))</f>
        <v/>
      </c>
      <c r="W15" s="19" t="str">
        <f>IF($F15="","",VLOOKUP($F15,'Reference Data - Transport fuel'!$C:$O,W$4,FALSE))</f>
        <v/>
      </c>
      <c r="X15" s="19" t="str">
        <f>IF($F15="","",VLOOKUP($F15,'Reference Data - Transport fuel'!$C:$O,X$4,FALSE))</f>
        <v/>
      </c>
      <c r="Y15" s="19" t="str">
        <f>IF($F15="","",VLOOKUP($F15,'Reference Data - Transport fuel'!$C:$O,Y$4,FALSE))</f>
        <v/>
      </c>
      <c r="Z15" s="19" t="str">
        <f>IF($F15="","",VLOOKUP($F15,'Reference Data - Transport fuel'!$C:$O,Z$4,FALSE))</f>
        <v/>
      </c>
      <c r="AA15" s="19" t="str">
        <f>IF($F15="","",VLOOKUP($F15,'Reference Data - Transport fuel'!$C:$O,AA$4,FALSE))</f>
        <v/>
      </c>
      <c r="AB15" s="19" t="str">
        <f>IF($F15="","",VLOOKUP($F15,'Reference Data - Transport fuel'!$C:$O,AB$4,FALSE))</f>
        <v/>
      </c>
      <c r="AC15" s="19"/>
      <c r="AD15" s="19" t="str">
        <f>IF($F15="","",VLOOKUP($F15,'Reference Data - Transport fuel'!$C:$O,AD$4,FALSE))</f>
        <v/>
      </c>
      <c r="AE15" s="19"/>
      <c r="AF15" s="19" t="str">
        <f>IF($F15="","",VLOOKUP($F15,'Reference Data - Transport fuel'!$C:$O,AF$4,FALSE))</f>
        <v/>
      </c>
      <c r="AH15" s="19" t="str">
        <f t="shared" si="2"/>
        <v/>
      </c>
      <c r="AI15" s="19" t="str">
        <f t="shared" si="3"/>
        <v/>
      </c>
      <c r="AJ15" s="19" t="str">
        <f t="shared" si="4"/>
        <v/>
      </c>
      <c r="AK15" s="19" t="str">
        <f t="shared" si="5"/>
        <v/>
      </c>
      <c r="AL15" s="19" t="str">
        <f t="shared" si="6"/>
        <v/>
      </c>
      <c r="AM15" s="19" t="str">
        <f t="shared" si="7"/>
        <v/>
      </c>
      <c r="AN15" s="19" t="str">
        <f t="shared" si="8"/>
        <v/>
      </c>
      <c r="AO15" s="19" t="str">
        <f t="shared" si="9"/>
        <v/>
      </c>
      <c r="AP15" s="19"/>
      <c r="AQ15" s="19" t="str">
        <f t="shared" si="10"/>
        <v/>
      </c>
      <c r="AR15" s="188"/>
      <c r="AS15" s="19" t="str">
        <f t="shared" si="11"/>
        <v/>
      </c>
      <c r="AT15" s="19" t="str">
        <f t="shared" si="12"/>
        <v/>
      </c>
      <c r="AV15" s="201" t="str">
        <f t="shared" si="13"/>
        <v/>
      </c>
      <c r="AW15" s="201"/>
      <c r="AX15" s="201"/>
      <c r="AY15" s="16" t="e">
        <f>INDEX('Dropdown menus'!$A$1:$D$6,MATCH($M15,'Dropdown menus'!$A$1:$A$6,0),$AY$6)</f>
        <v>#N/A</v>
      </c>
      <c r="BA15" s="19" t="str">
        <f>IF($N15="","",VLOOKUP($N15,'Reference Passenger Transport'!$C:$O,BA$4,FALSE))</f>
        <v/>
      </c>
      <c r="BB15" s="19" t="str">
        <f>IF($N15="","",VLOOKUP($N15,'Reference Passenger Transport'!$C:$O,BB$4,FALSE))</f>
        <v/>
      </c>
      <c r="BC15" s="19" t="str">
        <f>IF($N15="","",VLOOKUP($N15,'Reference Passenger Transport'!$C:$O,BC$4,FALSE))</f>
        <v/>
      </c>
      <c r="BD15" s="19" t="str">
        <f>IF($N15="","",VLOOKUP($N15,'Reference Passenger Transport'!$C:$O,BD$4,FALSE))</f>
        <v/>
      </c>
      <c r="BE15" s="19" t="str">
        <f>IF($N15="","",VLOOKUP($N15,'Reference Passenger Transport'!$C:$O,BE$4,FALSE))</f>
        <v/>
      </c>
      <c r="BF15" s="19" t="str">
        <f>IF($N15="","",VLOOKUP($N15,'Reference Passenger Transport'!$C:$O,BF$4,FALSE))</f>
        <v/>
      </c>
      <c r="BG15" s="19" t="str">
        <f>IF($N15="","",VLOOKUP($N15,'Reference Passenger Transport'!$C:$O,BG$4,FALSE))</f>
        <v/>
      </c>
      <c r="BH15" s="19" t="str">
        <f>IF($N15="","",VLOOKUP($N15,'Reference Passenger Transport'!$C:$O,BH$4,FALSE))</f>
        <v/>
      </c>
      <c r="BI15" s="19" t="str">
        <f>IF($N15="","",VLOOKUP($N15,'Reference Passenger Transport'!$C:$O,BI$4,FALSE))</f>
        <v/>
      </c>
      <c r="BJ15" s="19" t="str">
        <f>IF($N15="","",VLOOKUP($N15,'Reference Passenger Transport'!$C:$O,BJ$4,FALSE))</f>
        <v/>
      </c>
      <c r="BK15" s="19" t="str">
        <f>IF($N15="","",VLOOKUP($N15,'Reference Passenger Transport'!$C:$O,BK$4,FALSE))</f>
        <v/>
      </c>
      <c r="BL15" s="19" t="str">
        <f>IF($N15="","",VLOOKUP($N15,'Reference Passenger Transport'!$C:$O,BL$4,FALSE))</f>
        <v/>
      </c>
      <c r="BM15" s="19" t="str">
        <f>IF($N15="","",VLOOKUP($N15,'Reference Passenger Transport'!$C:$O,BM$4,FALSE))</f>
        <v/>
      </c>
      <c r="BO15" s="19" t="str">
        <f t="shared" si="14"/>
        <v/>
      </c>
      <c r="BP15" s="19" t="str">
        <f t="shared" si="15"/>
        <v/>
      </c>
      <c r="BQ15" s="19" t="str">
        <f t="shared" si="16"/>
        <v/>
      </c>
      <c r="BR15" s="19" t="str">
        <f t="shared" si="17"/>
        <v/>
      </c>
      <c r="BS15" s="19" t="str">
        <f t="shared" si="18"/>
        <v/>
      </c>
      <c r="BT15" s="19" t="str">
        <f t="shared" si="19"/>
        <v/>
      </c>
      <c r="BU15" s="19" t="str">
        <f t="shared" si="20"/>
        <v/>
      </c>
      <c r="BV15" s="19" t="str">
        <f t="shared" si="21"/>
        <v/>
      </c>
      <c r="BW15" s="19"/>
      <c r="BX15" s="19" t="str">
        <f t="shared" si="22"/>
        <v/>
      </c>
      <c r="BY15" s="188"/>
      <c r="BZ15" s="19" t="str">
        <f t="shared" si="23"/>
        <v/>
      </c>
      <c r="CA15" s="19" t="str">
        <f t="shared" si="24"/>
        <v/>
      </c>
      <c r="CC15" s="201" t="str">
        <f t="shared" si="25"/>
        <v/>
      </c>
      <c r="CD15" s="201"/>
      <c r="CE15" s="201"/>
      <c r="CF15" s="201"/>
      <c r="CG15" s="201"/>
      <c r="CH15" s="201"/>
      <c r="CI15" s="201"/>
      <c r="CJ15" s="201"/>
      <c r="CK15" s="201"/>
      <c r="CL15" s="201"/>
      <c r="CM15" s="201"/>
      <c r="CN15" s="201"/>
      <c r="CO15" s="201"/>
      <c r="CP15" s="201"/>
      <c r="CQ15" s="201"/>
      <c r="CR15" s="201"/>
      <c r="CS15" s="201"/>
      <c r="CT15" s="201"/>
      <c r="CU15" s="201"/>
      <c r="CV15" s="201"/>
      <c r="CW15" s="201"/>
      <c r="CX15" s="201"/>
      <c r="CY15" s="201"/>
      <c r="CZ15" s="201"/>
      <c r="DA15" s="201"/>
      <c r="DB15" s="201"/>
      <c r="DC15" s="201"/>
      <c r="DD15" s="201"/>
      <c r="DE15" s="201"/>
      <c r="DF15" s="201"/>
      <c r="DG15" s="201"/>
      <c r="DH15" s="201"/>
      <c r="DI15" s="201"/>
      <c r="DJ15" s="201"/>
      <c r="DK15" s="201"/>
      <c r="DL15" s="201"/>
      <c r="DM15" s="201"/>
      <c r="DN15" s="201"/>
      <c r="DO15" s="201"/>
      <c r="DP15" s="201"/>
      <c r="DQ15" s="201"/>
      <c r="DR15" s="201"/>
    </row>
    <row r="16" spans="1:122">
      <c r="D16" s="34"/>
      <c r="E16" s="146"/>
      <c r="F16" s="146"/>
      <c r="G16" s="153"/>
      <c r="L16" s="34"/>
      <c r="M16" s="146"/>
      <c r="N16" s="146"/>
      <c r="O16" s="147"/>
      <c r="R16" s="16" t="e">
        <f>INDEX('Dropdown menus'!$A$1:$D$6,MATCH($E16,'Dropdown menus'!$A$1:$A$6,0),$R$6)</f>
        <v>#N/A</v>
      </c>
      <c r="T16" s="19" t="str">
        <f>IF($F16="","",VLOOKUP($F16,'Reference Data - Transport fuel'!$C:$O,T$4,FALSE))</f>
        <v/>
      </c>
      <c r="U16" s="19" t="str">
        <f>IF($F16="","",VLOOKUP($F16,'Reference Data - Transport fuel'!$C:$O,U$4,FALSE))</f>
        <v/>
      </c>
      <c r="V16" s="19" t="str">
        <f>IF($F16="","",VLOOKUP($F16,'Reference Data - Transport fuel'!$C:$O,V$4,FALSE))</f>
        <v/>
      </c>
      <c r="W16" s="19" t="str">
        <f>IF($F16="","",VLOOKUP($F16,'Reference Data - Transport fuel'!$C:$O,W$4,FALSE))</f>
        <v/>
      </c>
      <c r="X16" s="19" t="str">
        <f>IF($F16="","",VLOOKUP($F16,'Reference Data - Transport fuel'!$C:$O,X$4,FALSE))</f>
        <v/>
      </c>
      <c r="Y16" s="19" t="str">
        <f>IF($F16="","",VLOOKUP($F16,'Reference Data - Transport fuel'!$C:$O,Y$4,FALSE))</f>
        <v/>
      </c>
      <c r="Z16" s="19" t="str">
        <f>IF($F16="","",VLOOKUP($F16,'Reference Data - Transport fuel'!$C:$O,Z$4,FALSE))</f>
        <v/>
      </c>
      <c r="AA16" s="19" t="str">
        <f>IF($F16="","",VLOOKUP($F16,'Reference Data - Transport fuel'!$C:$O,AA$4,FALSE))</f>
        <v/>
      </c>
      <c r="AB16" s="19" t="str">
        <f>IF($F16="","",VLOOKUP($F16,'Reference Data - Transport fuel'!$C:$O,AB$4,FALSE))</f>
        <v/>
      </c>
      <c r="AC16" s="19"/>
      <c r="AD16" s="19" t="str">
        <f>IF($F16="","",VLOOKUP($F16,'Reference Data - Transport fuel'!$C:$O,AD$4,FALSE))</f>
        <v/>
      </c>
      <c r="AE16" s="19"/>
      <c r="AF16" s="19" t="str">
        <f>IF($F16="","",VLOOKUP($F16,'Reference Data - Transport fuel'!$C:$O,AF$4,FALSE))</f>
        <v/>
      </c>
      <c r="AH16" s="19" t="str">
        <f t="shared" si="2"/>
        <v/>
      </c>
      <c r="AI16" s="19" t="str">
        <f t="shared" si="3"/>
        <v/>
      </c>
      <c r="AJ16" s="19" t="str">
        <f t="shared" si="4"/>
        <v/>
      </c>
      <c r="AK16" s="19" t="str">
        <f t="shared" si="5"/>
        <v/>
      </c>
      <c r="AL16" s="19" t="str">
        <f t="shared" si="6"/>
        <v/>
      </c>
      <c r="AM16" s="19" t="str">
        <f t="shared" si="7"/>
        <v/>
      </c>
      <c r="AN16" s="19" t="str">
        <f t="shared" si="8"/>
        <v/>
      </c>
      <c r="AO16" s="19" t="str">
        <f t="shared" si="9"/>
        <v/>
      </c>
      <c r="AP16" s="19"/>
      <c r="AQ16" s="19" t="str">
        <f t="shared" si="10"/>
        <v/>
      </c>
      <c r="AR16" s="188"/>
      <c r="AS16" s="19" t="str">
        <f t="shared" si="11"/>
        <v/>
      </c>
      <c r="AT16" s="19" t="str">
        <f t="shared" si="12"/>
        <v/>
      </c>
      <c r="AV16" s="201" t="str">
        <f t="shared" si="13"/>
        <v/>
      </c>
      <c r="AW16" s="201"/>
      <c r="AX16" s="201"/>
      <c r="AY16" s="16" t="e">
        <f>INDEX('Dropdown menus'!$A$1:$D$6,MATCH($M16,'Dropdown menus'!$A$1:$A$6,0),$AY$6)</f>
        <v>#N/A</v>
      </c>
      <c r="BA16" s="19" t="str">
        <f>IF($N16="","",VLOOKUP($N16,'Reference Passenger Transport'!$C:$O,BA$4,FALSE))</f>
        <v/>
      </c>
      <c r="BB16" s="19" t="str">
        <f>IF($N16="","",VLOOKUP($N16,'Reference Passenger Transport'!$C:$O,BB$4,FALSE))</f>
        <v/>
      </c>
      <c r="BC16" s="19" t="str">
        <f>IF($N16="","",VLOOKUP($N16,'Reference Passenger Transport'!$C:$O,BC$4,FALSE))</f>
        <v/>
      </c>
      <c r="BD16" s="19" t="str">
        <f>IF($N16="","",VLOOKUP($N16,'Reference Passenger Transport'!$C:$O,BD$4,FALSE))</f>
        <v/>
      </c>
      <c r="BE16" s="19" t="str">
        <f>IF($N16="","",VLOOKUP($N16,'Reference Passenger Transport'!$C:$O,BE$4,FALSE))</f>
        <v/>
      </c>
      <c r="BF16" s="19" t="str">
        <f>IF($N16="","",VLOOKUP($N16,'Reference Passenger Transport'!$C:$O,BF$4,FALSE))</f>
        <v/>
      </c>
      <c r="BG16" s="19" t="str">
        <f>IF($N16="","",VLOOKUP($N16,'Reference Passenger Transport'!$C:$O,BG$4,FALSE))</f>
        <v/>
      </c>
      <c r="BH16" s="19" t="str">
        <f>IF($N16="","",VLOOKUP($N16,'Reference Passenger Transport'!$C:$O,BH$4,FALSE))</f>
        <v/>
      </c>
      <c r="BI16" s="19" t="str">
        <f>IF($N16="","",VLOOKUP($N16,'Reference Passenger Transport'!$C:$O,BI$4,FALSE))</f>
        <v/>
      </c>
      <c r="BJ16" s="19" t="str">
        <f>IF($N16="","",VLOOKUP($N16,'Reference Passenger Transport'!$C:$O,BJ$4,FALSE))</f>
        <v/>
      </c>
      <c r="BK16" s="19" t="str">
        <f>IF($N16="","",VLOOKUP($N16,'Reference Passenger Transport'!$C:$O,BK$4,FALSE))</f>
        <v/>
      </c>
      <c r="BL16" s="19" t="str">
        <f>IF($N16="","",VLOOKUP($N16,'Reference Passenger Transport'!$C:$O,BL$4,FALSE))</f>
        <v/>
      </c>
      <c r="BM16" s="19" t="str">
        <f>IF($N16="","",VLOOKUP($N16,'Reference Passenger Transport'!$C:$O,BM$4,FALSE))</f>
        <v/>
      </c>
      <c r="BO16" s="19" t="str">
        <f t="shared" si="14"/>
        <v/>
      </c>
      <c r="BP16" s="19" t="str">
        <f t="shared" si="15"/>
        <v/>
      </c>
      <c r="BQ16" s="19" t="str">
        <f t="shared" si="16"/>
        <v/>
      </c>
      <c r="BR16" s="19" t="str">
        <f t="shared" si="17"/>
        <v/>
      </c>
      <c r="BS16" s="19" t="str">
        <f t="shared" si="18"/>
        <v/>
      </c>
      <c r="BT16" s="19" t="str">
        <f t="shared" si="19"/>
        <v/>
      </c>
      <c r="BU16" s="19" t="str">
        <f t="shared" si="20"/>
        <v/>
      </c>
      <c r="BV16" s="19" t="str">
        <f t="shared" si="21"/>
        <v/>
      </c>
      <c r="BW16" s="19"/>
      <c r="BX16" s="19" t="str">
        <f t="shared" si="22"/>
        <v/>
      </c>
      <c r="BY16" s="188"/>
      <c r="BZ16" s="19" t="str">
        <f t="shared" si="23"/>
        <v/>
      </c>
      <c r="CA16" s="19" t="str">
        <f t="shared" si="24"/>
        <v/>
      </c>
      <c r="CC16" s="201" t="str">
        <f t="shared" si="25"/>
        <v/>
      </c>
      <c r="CD16" s="201"/>
      <c r="CE16" s="201"/>
      <c r="CF16" s="201"/>
      <c r="CG16" s="201"/>
      <c r="CH16" s="201"/>
      <c r="CI16" s="201"/>
      <c r="CJ16" s="201"/>
      <c r="CK16" s="201"/>
      <c r="CL16" s="201"/>
      <c r="CM16" s="201"/>
      <c r="CN16" s="201"/>
      <c r="CO16" s="201"/>
      <c r="CP16" s="201"/>
      <c r="CQ16" s="201"/>
      <c r="CR16" s="201"/>
      <c r="CS16" s="201"/>
      <c r="CT16" s="201"/>
      <c r="CU16" s="201"/>
      <c r="CV16" s="201"/>
      <c r="CW16" s="201"/>
      <c r="CX16" s="201"/>
      <c r="CY16" s="201"/>
      <c r="CZ16" s="201"/>
      <c r="DA16" s="201"/>
      <c r="DB16" s="201"/>
      <c r="DC16" s="201"/>
      <c r="DD16" s="201"/>
      <c r="DE16" s="201"/>
      <c r="DF16" s="201"/>
      <c r="DG16" s="201"/>
      <c r="DH16" s="201"/>
      <c r="DI16" s="201"/>
      <c r="DJ16" s="201"/>
      <c r="DK16" s="201"/>
      <c r="DL16" s="201"/>
      <c r="DM16" s="201"/>
      <c r="DN16" s="201"/>
      <c r="DO16" s="201"/>
      <c r="DP16" s="201"/>
      <c r="DQ16" s="201"/>
      <c r="DR16" s="201"/>
    </row>
    <row r="17" spans="4:122">
      <c r="D17" s="34"/>
      <c r="E17" s="146"/>
      <c r="F17" s="146"/>
      <c r="G17" s="153"/>
      <c r="L17" s="34"/>
      <c r="M17" s="146"/>
      <c r="N17" s="146"/>
      <c r="O17" s="147"/>
      <c r="R17" s="16" t="e">
        <f>INDEX('Dropdown menus'!$A$1:$D$6,MATCH($E17,'Dropdown menus'!$A$1:$A$6,0),$R$6)</f>
        <v>#N/A</v>
      </c>
      <c r="T17" s="19" t="str">
        <f>IF($F17="","",VLOOKUP($F17,'Reference Data - Transport fuel'!$C:$O,T$4,FALSE))</f>
        <v/>
      </c>
      <c r="U17" s="19" t="str">
        <f>IF($F17="","",VLOOKUP($F17,'Reference Data - Transport fuel'!$C:$O,U$4,FALSE))</f>
        <v/>
      </c>
      <c r="V17" s="19" t="str">
        <f>IF($F17="","",VLOOKUP($F17,'Reference Data - Transport fuel'!$C:$O,V$4,FALSE))</f>
        <v/>
      </c>
      <c r="W17" s="19" t="str">
        <f>IF($F17="","",VLOOKUP($F17,'Reference Data - Transport fuel'!$C:$O,W$4,FALSE))</f>
        <v/>
      </c>
      <c r="X17" s="19" t="str">
        <f>IF($F17="","",VLOOKUP($F17,'Reference Data - Transport fuel'!$C:$O,X$4,FALSE))</f>
        <v/>
      </c>
      <c r="Y17" s="19" t="str">
        <f>IF($F17="","",VLOOKUP($F17,'Reference Data - Transport fuel'!$C:$O,Y$4,FALSE))</f>
        <v/>
      </c>
      <c r="Z17" s="19" t="str">
        <f>IF($F17="","",VLOOKUP($F17,'Reference Data - Transport fuel'!$C:$O,Z$4,FALSE))</f>
        <v/>
      </c>
      <c r="AA17" s="19" t="str">
        <f>IF($F17="","",VLOOKUP($F17,'Reference Data - Transport fuel'!$C:$O,AA$4,FALSE))</f>
        <v/>
      </c>
      <c r="AB17" s="19" t="str">
        <f>IF($F17="","",VLOOKUP($F17,'Reference Data - Transport fuel'!$C:$O,AB$4,FALSE))</f>
        <v/>
      </c>
      <c r="AC17" s="19"/>
      <c r="AD17" s="19" t="str">
        <f>IF($F17="","",VLOOKUP($F17,'Reference Data - Transport fuel'!$C:$O,AD$4,FALSE))</f>
        <v/>
      </c>
      <c r="AE17" s="19"/>
      <c r="AF17" s="19" t="str">
        <f>IF($F17="","",VLOOKUP($F17,'Reference Data - Transport fuel'!$C:$O,AF$4,FALSE))</f>
        <v/>
      </c>
      <c r="AH17" s="19" t="str">
        <f t="shared" si="2"/>
        <v/>
      </c>
      <c r="AI17" s="19" t="str">
        <f t="shared" si="3"/>
        <v/>
      </c>
      <c r="AJ17" s="19" t="str">
        <f t="shared" si="4"/>
        <v/>
      </c>
      <c r="AK17" s="19" t="str">
        <f t="shared" si="5"/>
        <v/>
      </c>
      <c r="AL17" s="19" t="str">
        <f t="shared" si="6"/>
        <v/>
      </c>
      <c r="AM17" s="19" t="str">
        <f t="shared" si="7"/>
        <v/>
      </c>
      <c r="AN17" s="19" t="str">
        <f t="shared" si="8"/>
        <v/>
      </c>
      <c r="AO17" s="19" t="str">
        <f t="shared" si="9"/>
        <v/>
      </c>
      <c r="AP17" s="19"/>
      <c r="AQ17" s="19" t="str">
        <f t="shared" si="10"/>
        <v/>
      </c>
      <c r="AR17" s="188"/>
      <c r="AS17" s="19" t="str">
        <f t="shared" si="11"/>
        <v/>
      </c>
      <c r="AT17" s="19" t="str">
        <f t="shared" si="12"/>
        <v/>
      </c>
      <c r="AV17" s="201" t="str">
        <f t="shared" si="13"/>
        <v/>
      </c>
      <c r="AW17" s="201"/>
      <c r="AX17" s="201"/>
      <c r="AY17" s="16" t="e">
        <f>INDEX('Dropdown menus'!$A$1:$D$6,MATCH($M17,'Dropdown menus'!$A$1:$A$6,0),$AY$6)</f>
        <v>#N/A</v>
      </c>
      <c r="BA17" s="19" t="str">
        <f>IF($N17="","",VLOOKUP($N17,'Reference Passenger Transport'!$C:$O,BA$4,FALSE))</f>
        <v/>
      </c>
      <c r="BB17" s="19" t="str">
        <f>IF($N17="","",VLOOKUP($N17,'Reference Passenger Transport'!$C:$O,BB$4,FALSE))</f>
        <v/>
      </c>
      <c r="BC17" s="19" t="str">
        <f>IF($N17="","",VLOOKUP($N17,'Reference Passenger Transport'!$C:$O,BC$4,FALSE))</f>
        <v/>
      </c>
      <c r="BD17" s="19" t="str">
        <f>IF($N17="","",VLOOKUP($N17,'Reference Passenger Transport'!$C:$O,BD$4,FALSE))</f>
        <v/>
      </c>
      <c r="BE17" s="19" t="str">
        <f>IF($N17="","",VLOOKUP($N17,'Reference Passenger Transport'!$C:$O,BE$4,FALSE))</f>
        <v/>
      </c>
      <c r="BF17" s="19" t="str">
        <f>IF($N17="","",VLOOKUP($N17,'Reference Passenger Transport'!$C:$O,BF$4,FALSE))</f>
        <v/>
      </c>
      <c r="BG17" s="19" t="str">
        <f>IF($N17="","",VLOOKUP($N17,'Reference Passenger Transport'!$C:$O,BG$4,FALSE))</f>
        <v/>
      </c>
      <c r="BH17" s="19" t="str">
        <f>IF($N17="","",VLOOKUP($N17,'Reference Passenger Transport'!$C:$O,BH$4,FALSE))</f>
        <v/>
      </c>
      <c r="BI17" s="19" t="str">
        <f>IF($N17="","",VLOOKUP($N17,'Reference Passenger Transport'!$C:$O,BI$4,FALSE))</f>
        <v/>
      </c>
      <c r="BJ17" s="19" t="str">
        <f>IF($N17="","",VLOOKUP($N17,'Reference Passenger Transport'!$C:$O,BJ$4,FALSE))</f>
        <v/>
      </c>
      <c r="BK17" s="19" t="str">
        <f>IF($N17="","",VLOOKUP($N17,'Reference Passenger Transport'!$C:$O,BK$4,FALSE))</f>
        <v/>
      </c>
      <c r="BL17" s="19" t="str">
        <f>IF($N17="","",VLOOKUP($N17,'Reference Passenger Transport'!$C:$O,BL$4,FALSE))</f>
        <v/>
      </c>
      <c r="BM17" s="19" t="str">
        <f>IF($N17="","",VLOOKUP($N17,'Reference Passenger Transport'!$C:$O,BM$4,FALSE))</f>
        <v/>
      </c>
      <c r="BO17" s="19" t="str">
        <f t="shared" si="14"/>
        <v/>
      </c>
      <c r="BP17" s="19" t="str">
        <f t="shared" si="15"/>
        <v/>
      </c>
      <c r="BQ17" s="19" t="str">
        <f t="shared" si="16"/>
        <v/>
      </c>
      <c r="BR17" s="19" t="str">
        <f t="shared" si="17"/>
        <v/>
      </c>
      <c r="BS17" s="19" t="str">
        <f t="shared" si="18"/>
        <v/>
      </c>
      <c r="BT17" s="19" t="str">
        <f t="shared" si="19"/>
        <v/>
      </c>
      <c r="BU17" s="19" t="str">
        <f t="shared" si="20"/>
        <v/>
      </c>
      <c r="BV17" s="19" t="str">
        <f t="shared" si="21"/>
        <v/>
      </c>
      <c r="BW17" s="19"/>
      <c r="BX17" s="19" t="str">
        <f t="shared" si="22"/>
        <v/>
      </c>
      <c r="BY17" s="188"/>
      <c r="BZ17" s="19" t="str">
        <f t="shared" si="23"/>
        <v/>
      </c>
      <c r="CA17" s="19" t="str">
        <f t="shared" si="24"/>
        <v/>
      </c>
      <c r="CC17" s="201" t="str">
        <f t="shared" si="25"/>
        <v/>
      </c>
      <c r="CD17" s="201"/>
      <c r="CE17" s="201"/>
      <c r="CF17" s="201"/>
      <c r="CG17" s="201"/>
      <c r="CH17" s="201"/>
      <c r="CI17" s="201"/>
      <c r="CJ17" s="201"/>
      <c r="CK17" s="201"/>
      <c r="CL17" s="201"/>
      <c r="CM17" s="201"/>
      <c r="CN17" s="201"/>
      <c r="CO17" s="201"/>
      <c r="CP17" s="201"/>
      <c r="CQ17" s="201"/>
      <c r="CR17" s="201"/>
      <c r="CS17" s="201"/>
      <c r="CT17" s="201"/>
      <c r="CU17" s="201"/>
      <c r="CV17" s="201"/>
      <c r="CW17" s="201"/>
      <c r="CX17" s="201"/>
      <c r="CY17" s="201"/>
      <c r="CZ17" s="201"/>
      <c r="DA17" s="201"/>
      <c r="DB17" s="201"/>
      <c r="DC17" s="201"/>
      <c r="DD17" s="201"/>
      <c r="DE17" s="201"/>
      <c r="DF17" s="201"/>
      <c r="DG17" s="201"/>
      <c r="DH17" s="201"/>
      <c r="DI17" s="201"/>
      <c r="DJ17" s="201"/>
      <c r="DK17" s="201"/>
      <c r="DL17" s="201"/>
      <c r="DM17" s="201"/>
      <c r="DN17" s="201"/>
      <c r="DO17" s="201"/>
      <c r="DP17" s="201"/>
      <c r="DQ17" s="201"/>
      <c r="DR17" s="201"/>
    </row>
    <row r="18" spans="4:122">
      <c r="D18" s="34"/>
      <c r="E18" s="146"/>
      <c r="F18" s="146"/>
      <c r="G18" s="153"/>
      <c r="L18" s="34"/>
      <c r="M18" s="146"/>
      <c r="N18" s="146"/>
      <c r="O18" s="147"/>
      <c r="R18" s="16" t="e">
        <f>INDEX('Dropdown menus'!$A$1:$D$6,MATCH($E18,'Dropdown menus'!$A$1:$A$6,0),$R$6)</f>
        <v>#N/A</v>
      </c>
      <c r="T18" s="19" t="str">
        <f>IF($F18="","",VLOOKUP($F18,'Reference Data - Transport fuel'!$C:$O,T$4,FALSE))</f>
        <v/>
      </c>
      <c r="U18" s="19" t="str">
        <f>IF($F18="","",VLOOKUP($F18,'Reference Data - Transport fuel'!$C:$O,U$4,FALSE))</f>
        <v/>
      </c>
      <c r="V18" s="19" t="str">
        <f>IF($F18="","",VLOOKUP($F18,'Reference Data - Transport fuel'!$C:$O,V$4,FALSE))</f>
        <v/>
      </c>
      <c r="W18" s="19" t="str">
        <f>IF($F18="","",VLOOKUP($F18,'Reference Data - Transport fuel'!$C:$O,W$4,FALSE))</f>
        <v/>
      </c>
      <c r="X18" s="19" t="str">
        <f>IF($F18="","",VLOOKUP($F18,'Reference Data - Transport fuel'!$C:$O,X$4,FALSE))</f>
        <v/>
      </c>
      <c r="Y18" s="19" t="str">
        <f>IF($F18="","",VLOOKUP($F18,'Reference Data - Transport fuel'!$C:$O,Y$4,FALSE))</f>
        <v/>
      </c>
      <c r="Z18" s="19" t="str">
        <f>IF($F18="","",VLOOKUP($F18,'Reference Data - Transport fuel'!$C:$O,Z$4,FALSE))</f>
        <v/>
      </c>
      <c r="AA18" s="19" t="str">
        <f>IF($F18="","",VLOOKUP($F18,'Reference Data - Transport fuel'!$C:$O,AA$4,FALSE))</f>
        <v/>
      </c>
      <c r="AB18" s="19" t="str">
        <f>IF($F18="","",VLOOKUP($F18,'Reference Data - Transport fuel'!$C:$O,AB$4,FALSE))</f>
        <v/>
      </c>
      <c r="AC18" s="19"/>
      <c r="AD18" s="19" t="str">
        <f>IF($F18="","",VLOOKUP($F18,'Reference Data - Transport fuel'!$C:$O,AD$4,FALSE))</f>
        <v/>
      </c>
      <c r="AE18" s="19"/>
      <c r="AF18" s="19" t="str">
        <f>IF($F18="","",VLOOKUP($F18,'Reference Data - Transport fuel'!$C:$O,AF$4,FALSE))</f>
        <v/>
      </c>
      <c r="AH18" s="19" t="str">
        <f t="shared" si="2"/>
        <v/>
      </c>
      <c r="AI18" s="19" t="str">
        <f t="shared" si="3"/>
        <v/>
      </c>
      <c r="AJ18" s="19" t="str">
        <f t="shared" si="4"/>
        <v/>
      </c>
      <c r="AK18" s="19" t="str">
        <f t="shared" si="5"/>
        <v/>
      </c>
      <c r="AL18" s="19" t="str">
        <f t="shared" si="6"/>
        <v/>
      </c>
      <c r="AM18" s="19" t="str">
        <f t="shared" si="7"/>
        <v/>
      </c>
      <c r="AN18" s="19" t="str">
        <f t="shared" si="8"/>
        <v/>
      </c>
      <c r="AO18" s="19" t="str">
        <f t="shared" si="9"/>
        <v/>
      </c>
      <c r="AP18" s="19"/>
      <c r="AQ18" s="19" t="str">
        <f t="shared" si="10"/>
        <v/>
      </c>
      <c r="AR18" s="188"/>
      <c r="AS18" s="19" t="str">
        <f t="shared" si="11"/>
        <v/>
      </c>
      <c r="AT18" s="19" t="str">
        <f t="shared" si="12"/>
        <v/>
      </c>
      <c r="AV18" s="201" t="str">
        <f t="shared" si="13"/>
        <v/>
      </c>
      <c r="AW18" s="201"/>
      <c r="AX18" s="201"/>
      <c r="AY18" s="16" t="e">
        <f>INDEX('Dropdown menus'!$A$1:$D$6,MATCH($M18,'Dropdown menus'!$A$1:$A$6,0),$AY$6)</f>
        <v>#N/A</v>
      </c>
      <c r="BA18" s="19" t="str">
        <f>IF($N18="","",VLOOKUP($N18,'Reference Passenger Transport'!$C:$O,BA$4,FALSE))</f>
        <v/>
      </c>
      <c r="BB18" s="19" t="str">
        <f>IF($N18="","",VLOOKUP($N18,'Reference Passenger Transport'!$C:$O,BB$4,FALSE))</f>
        <v/>
      </c>
      <c r="BC18" s="19" t="str">
        <f>IF($N18="","",VLOOKUP($N18,'Reference Passenger Transport'!$C:$O,BC$4,FALSE))</f>
        <v/>
      </c>
      <c r="BD18" s="19" t="str">
        <f>IF($N18="","",VLOOKUP($N18,'Reference Passenger Transport'!$C:$O,BD$4,FALSE))</f>
        <v/>
      </c>
      <c r="BE18" s="19" t="str">
        <f>IF($N18="","",VLOOKUP($N18,'Reference Passenger Transport'!$C:$O,BE$4,FALSE))</f>
        <v/>
      </c>
      <c r="BF18" s="19" t="str">
        <f>IF($N18="","",VLOOKUP($N18,'Reference Passenger Transport'!$C:$O,BF$4,FALSE))</f>
        <v/>
      </c>
      <c r="BG18" s="19" t="str">
        <f>IF($N18="","",VLOOKUP($N18,'Reference Passenger Transport'!$C:$O,BG$4,FALSE))</f>
        <v/>
      </c>
      <c r="BH18" s="19" t="str">
        <f>IF($N18="","",VLOOKUP($N18,'Reference Passenger Transport'!$C:$O,BH$4,FALSE))</f>
        <v/>
      </c>
      <c r="BI18" s="19" t="str">
        <f>IF($N18="","",VLOOKUP($N18,'Reference Passenger Transport'!$C:$O,BI$4,FALSE))</f>
        <v/>
      </c>
      <c r="BJ18" s="19" t="str">
        <f>IF($N18="","",VLOOKUP($N18,'Reference Passenger Transport'!$C:$O,BJ$4,FALSE))</f>
        <v/>
      </c>
      <c r="BK18" s="19" t="str">
        <f>IF($N18="","",VLOOKUP($N18,'Reference Passenger Transport'!$C:$O,BK$4,FALSE))</f>
        <v/>
      </c>
      <c r="BL18" s="19" t="str">
        <f>IF($N18="","",VLOOKUP($N18,'Reference Passenger Transport'!$C:$O,BL$4,FALSE))</f>
        <v/>
      </c>
      <c r="BM18" s="19" t="str">
        <f>IF($N18="","",VLOOKUP($N18,'Reference Passenger Transport'!$C:$O,BM$4,FALSE))</f>
        <v/>
      </c>
      <c r="BO18" s="19" t="str">
        <f t="shared" si="14"/>
        <v/>
      </c>
      <c r="BP18" s="19" t="str">
        <f t="shared" si="15"/>
        <v/>
      </c>
      <c r="BQ18" s="19" t="str">
        <f t="shared" si="16"/>
        <v/>
      </c>
      <c r="BR18" s="19" t="str">
        <f t="shared" si="17"/>
        <v/>
      </c>
      <c r="BS18" s="19" t="str">
        <f t="shared" si="18"/>
        <v/>
      </c>
      <c r="BT18" s="19" t="str">
        <f t="shared" si="19"/>
        <v/>
      </c>
      <c r="BU18" s="19" t="str">
        <f t="shared" si="20"/>
        <v/>
      </c>
      <c r="BV18" s="19" t="str">
        <f t="shared" si="21"/>
        <v/>
      </c>
      <c r="BW18" s="19"/>
      <c r="BX18" s="19" t="str">
        <f t="shared" si="22"/>
        <v/>
      </c>
      <c r="BY18" s="188"/>
      <c r="BZ18" s="19" t="str">
        <f t="shared" si="23"/>
        <v/>
      </c>
      <c r="CA18" s="19" t="str">
        <f t="shared" si="24"/>
        <v/>
      </c>
      <c r="CC18" s="201" t="str">
        <f t="shared" si="25"/>
        <v/>
      </c>
      <c r="CD18" s="201"/>
      <c r="CE18" s="201"/>
      <c r="CF18" s="201"/>
      <c r="CG18" s="201"/>
      <c r="CH18" s="201"/>
      <c r="CI18" s="201"/>
      <c r="CJ18" s="201"/>
      <c r="CK18" s="201"/>
      <c r="CL18" s="201"/>
      <c r="CM18" s="201"/>
      <c r="CN18" s="201"/>
      <c r="CO18" s="201"/>
      <c r="CP18" s="201"/>
      <c r="CQ18" s="201"/>
      <c r="CR18" s="201"/>
      <c r="CS18" s="201"/>
      <c r="CT18" s="201"/>
      <c r="CU18" s="201"/>
      <c r="CV18" s="201"/>
      <c r="CW18" s="201"/>
      <c r="CX18" s="201"/>
      <c r="CY18" s="201"/>
      <c r="CZ18" s="201"/>
      <c r="DA18" s="201"/>
      <c r="DB18" s="201"/>
      <c r="DC18" s="201"/>
      <c r="DD18" s="201"/>
      <c r="DE18" s="201"/>
      <c r="DF18" s="201"/>
      <c r="DG18" s="201"/>
      <c r="DH18" s="201"/>
      <c r="DI18" s="201"/>
      <c r="DJ18" s="201"/>
      <c r="DK18" s="201"/>
      <c r="DL18" s="201"/>
      <c r="DM18" s="201"/>
      <c r="DN18" s="201"/>
      <c r="DO18" s="201"/>
      <c r="DP18" s="201"/>
      <c r="DQ18" s="201"/>
      <c r="DR18" s="201"/>
    </row>
    <row r="19" spans="4:122">
      <c r="D19" s="34"/>
      <c r="E19" s="146"/>
      <c r="F19" s="146"/>
      <c r="G19" s="153"/>
      <c r="L19" s="34"/>
      <c r="M19" s="146"/>
      <c r="N19" s="146"/>
      <c r="O19" s="147"/>
      <c r="R19" s="16" t="e">
        <f>INDEX('Dropdown menus'!$A$1:$D$6,MATCH($E19,'Dropdown menus'!$A$1:$A$6,0),$R$6)</f>
        <v>#N/A</v>
      </c>
      <c r="T19" s="19" t="str">
        <f>IF($F19="","",VLOOKUP($F19,'Reference Data - Transport fuel'!$C:$O,T$4,FALSE))</f>
        <v/>
      </c>
      <c r="U19" s="19" t="str">
        <f>IF($F19="","",VLOOKUP($F19,'Reference Data - Transport fuel'!$C:$O,U$4,FALSE))</f>
        <v/>
      </c>
      <c r="V19" s="19" t="str">
        <f>IF($F19="","",VLOOKUP($F19,'Reference Data - Transport fuel'!$C:$O,V$4,FALSE))</f>
        <v/>
      </c>
      <c r="W19" s="19" t="str">
        <f>IF($F19="","",VLOOKUP($F19,'Reference Data - Transport fuel'!$C:$O,W$4,FALSE))</f>
        <v/>
      </c>
      <c r="X19" s="19" t="str">
        <f>IF($F19="","",VLOOKUP($F19,'Reference Data - Transport fuel'!$C:$O,X$4,FALSE))</f>
        <v/>
      </c>
      <c r="Y19" s="19" t="str">
        <f>IF($F19="","",VLOOKUP($F19,'Reference Data - Transport fuel'!$C:$O,Y$4,FALSE))</f>
        <v/>
      </c>
      <c r="Z19" s="19" t="str">
        <f>IF($F19="","",VLOOKUP($F19,'Reference Data - Transport fuel'!$C:$O,Z$4,FALSE))</f>
        <v/>
      </c>
      <c r="AA19" s="19" t="str">
        <f>IF($F19="","",VLOOKUP($F19,'Reference Data - Transport fuel'!$C:$O,AA$4,FALSE))</f>
        <v/>
      </c>
      <c r="AB19" s="19" t="str">
        <f>IF($F19="","",VLOOKUP($F19,'Reference Data - Transport fuel'!$C:$O,AB$4,FALSE))</f>
        <v/>
      </c>
      <c r="AC19" s="19"/>
      <c r="AD19" s="19" t="str">
        <f>IF($F19="","",VLOOKUP($F19,'Reference Data - Transport fuel'!$C:$O,AD$4,FALSE))</f>
        <v/>
      </c>
      <c r="AE19" s="19"/>
      <c r="AF19" s="19" t="str">
        <f>IF($F19="","",VLOOKUP($F19,'Reference Data - Transport fuel'!$C:$O,AF$4,FALSE))</f>
        <v/>
      </c>
      <c r="AH19" s="19" t="str">
        <f t="shared" si="2"/>
        <v/>
      </c>
      <c r="AI19" s="19" t="str">
        <f t="shared" si="3"/>
        <v/>
      </c>
      <c r="AJ19" s="19" t="str">
        <f t="shared" si="4"/>
        <v/>
      </c>
      <c r="AK19" s="19" t="str">
        <f t="shared" si="5"/>
        <v/>
      </c>
      <c r="AL19" s="19" t="str">
        <f t="shared" si="6"/>
        <v/>
      </c>
      <c r="AM19" s="19" t="str">
        <f t="shared" si="7"/>
        <v/>
      </c>
      <c r="AN19" s="19" t="str">
        <f t="shared" si="8"/>
        <v/>
      </c>
      <c r="AO19" s="19" t="str">
        <f t="shared" si="9"/>
        <v/>
      </c>
      <c r="AP19" s="19"/>
      <c r="AQ19" s="19" t="str">
        <f t="shared" si="10"/>
        <v/>
      </c>
      <c r="AR19" s="188"/>
      <c r="AS19" s="19" t="str">
        <f t="shared" si="11"/>
        <v/>
      </c>
      <c r="AT19" s="19" t="str">
        <f t="shared" si="12"/>
        <v/>
      </c>
      <c r="AV19" s="201" t="str">
        <f t="shared" si="13"/>
        <v/>
      </c>
      <c r="AW19" s="201"/>
      <c r="AX19" s="201"/>
      <c r="AY19" s="16" t="e">
        <f>INDEX('Dropdown menus'!$A$1:$D$6,MATCH($M19,'Dropdown menus'!$A$1:$A$6,0),$AY$6)</f>
        <v>#N/A</v>
      </c>
      <c r="BA19" s="19" t="str">
        <f>IF($N19="","",VLOOKUP($N19,'Reference Passenger Transport'!$C:$O,BA$4,FALSE))</f>
        <v/>
      </c>
      <c r="BB19" s="19" t="str">
        <f>IF($N19="","",VLOOKUP($N19,'Reference Passenger Transport'!$C:$O,BB$4,FALSE))</f>
        <v/>
      </c>
      <c r="BC19" s="19" t="str">
        <f>IF($N19="","",VLOOKUP($N19,'Reference Passenger Transport'!$C:$O,BC$4,FALSE))</f>
        <v/>
      </c>
      <c r="BD19" s="19" t="str">
        <f>IF($N19="","",VLOOKUP($N19,'Reference Passenger Transport'!$C:$O,BD$4,FALSE))</f>
        <v/>
      </c>
      <c r="BE19" s="19" t="str">
        <f>IF($N19="","",VLOOKUP($N19,'Reference Passenger Transport'!$C:$O,BE$4,FALSE))</f>
        <v/>
      </c>
      <c r="BF19" s="19" t="str">
        <f>IF($N19="","",VLOOKUP($N19,'Reference Passenger Transport'!$C:$O,BF$4,FALSE))</f>
        <v/>
      </c>
      <c r="BG19" s="19" t="str">
        <f>IF($N19="","",VLOOKUP($N19,'Reference Passenger Transport'!$C:$O,BG$4,FALSE))</f>
        <v/>
      </c>
      <c r="BH19" s="19" t="str">
        <f>IF($N19="","",VLOOKUP($N19,'Reference Passenger Transport'!$C:$O,BH$4,FALSE))</f>
        <v/>
      </c>
      <c r="BI19" s="19" t="str">
        <f>IF($N19="","",VLOOKUP($N19,'Reference Passenger Transport'!$C:$O,BI$4,FALSE))</f>
        <v/>
      </c>
      <c r="BJ19" s="19" t="str">
        <f>IF($N19="","",VLOOKUP($N19,'Reference Passenger Transport'!$C:$O,BJ$4,FALSE))</f>
        <v/>
      </c>
      <c r="BK19" s="19" t="str">
        <f>IF($N19="","",VLOOKUP($N19,'Reference Passenger Transport'!$C:$O,BK$4,FALSE))</f>
        <v/>
      </c>
      <c r="BL19" s="19" t="str">
        <f>IF($N19="","",VLOOKUP($N19,'Reference Passenger Transport'!$C:$O,BL$4,FALSE))</f>
        <v/>
      </c>
      <c r="BM19" s="19" t="str">
        <f>IF($N19="","",VLOOKUP($N19,'Reference Passenger Transport'!$C:$O,BM$4,FALSE))</f>
        <v/>
      </c>
      <c r="BO19" s="19" t="str">
        <f t="shared" si="14"/>
        <v/>
      </c>
      <c r="BP19" s="19" t="str">
        <f t="shared" si="15"/>
        <v/>
      </c>
      <c r="BQ19" s="19" t="str">
        <f t="shared" si="16"/>
        <v/>
      </c>
      <c r="BR19" s="19" t="str">
        <f t="shared" si="17"/>
        <v/>
      </c>
      <c r="BS19" s="19" t="str">
        <f t="shared" si="18"/>
        <v/>
      </c>
      <c r="BT19" s="19" t="str">
        <f t="shared" si="19"/>
        <v/>
      </c>
      <c r="BU19" s="19" t="str">
        <f t="shared" si="20"/>
        <v/>
      </c>
      <c r="BV19" s="19" t="str">
        <f t="shared" si="21"/>
        <v/>
      </c>
      <c r="BW19" s="19"/>
      <c r="BX19" s="19" t="str">
        <f t="shared" si="22"/>
        <v/>
      </c>
      <c r="BY19" s="188"/>
      <c r="BZ19" s="19" t="str">
        <f t="shared" si="23"/>
        <v/>
      </c>
      <c r="CA19" s="19" t="str">
        <f t="shared" si="24"/>
        <v/>
      </c>
      <c r="CC19" s="201" t="str">
        <f t="shared" si="25"/>
        <v/>
      </c>
      <c r="CD19" s="201"/>
      <c r="CE19" s="201"/>
      <c r="CF19" s="201"/>
      <c r="CG19" s="201"/>
      <c r="CH19" s="201"/>
      <c r="CI19" s="201"/>
      <c r="CJ19" s="201"/>
      <c r="CK19" s="201"/>
      <c r="CL19" s="201"/>
      <c r="CM19" s="201"/>
      <c r="CN19" s="201"/>
      <c r="CO19" s="201"/>
      <c r="CP19" s="201"/>
      <c r="CQ19" s="201"/>
      <c r="CR19" s="201"/>
      <c r="CS19" s="201"/>
      <c r="CT19" s="201"/>
      <c r="CU19" s="201"/>
      <c r="CV19" s="201"/>
      <c r="CW19" s="201"/>
      <c r="CX19" s="201"/>
      <c r="CY19" s="201"/>
      <c r="CZ19" s="201"/>
      <c r="DA19" s="201"/>
      <c r="DB19" s="201"/>
      <c r="DC19" s="201"/>
      <c r="DD19" s="201"/>
      <c r="DE19" s="201"/>
      <c r="DF19" s="201"/>
      <c r="DG19" s="201"/>
      <c r="DH19" s="201"/>
      <c r="DI19" s="201"/>
      <c r="DJ19" s="201"/>
      <c r="DK19" s="201"/>
      <c r="DL19" s="201"/>
      <c r="DM19" s="201"/>
      <c r="DN19" s="201"/>
      <c r="DO19" s="201"/>
      <c r="DP19" s="201"/>
      <c r="DQ19" s="201"/>
      <c r="DR19" s="201"/>
    </row>
    <row r="20" spans="4:122">
      <c r="D20" s="34"/>
      <c r="E20" s="146"/>
      <c r="F20" s="146"/>
      <c r="G20" s="153"/>
      <c r="L20" s="34"/>
      <c r="M20" s="146"/>
      <c r="N20" s="146"/>
      <c r="O20" s="147"/>
      <c r="R20" s="16" t="e">
        <f>INDEX('Dropdown menus'!$A$1:$D$6,MATCH($E20,'Dropdown menus'!$A$1:$A$6,0),$R$6)</f>
        <v>#N/A</v>
      </c>
      <c r="T20" s="19" t="str">
        <f>IF($F20="","",VLOOKUP($F20,'Reference Data - Transport fuel'!$C:$O,T$4,FALSE))</f>
        <v/>
      </c>
      <c r="U20" s="19" t="str">
        <f>IF($F20="","",VLOOKUP($F20,'Reference Data - Transport fuel'!$C:$O,U$4,FALSE))</f>
        <v/>
      </c>
      <c r="V20" s="19" t="str">
        <f>IF($F20="","",VLOOKUP($F20,'Reference Data - Transport fuel'!$C:$O,V$4,FALSE))</f>
        <v/>
      </c>
      <c r="W20" s="19" t="str">
        <f>IF($F20="","",VLOOKUP($F20,'Reference Data - Transport fuel'!$C:$O,W$4,FALSE))</f>
        <v/>
      </c>
      <c r="X20" s="19" t="str">
        <f>IF($F20="","",VLOOKUP($F20,'Reference Data - Transport fuel'!$C:$O,X$4,FALSE))</f>
        <v/>
      </c>
      <c r="Y20" s="19" t="str">
        <f>IF($F20="","",VLOOKUP($F20,'Reference Data - Transport fuel'!$C:$O,Y$4,FALSE))</f>
        <v/>
      </c>
      <c r="Z20" s="19" t="str">
        <f>IF($F20="","",VLOOKUP($F20,'Reference Data - Transport fuel'!$C:$O,Z$4,FALSE))</f>
        <v/>
      </c>
      <c r="AA20" s="19" t="str">
        <f>IF($F20="","",VLOOKUP($F20,'Reference Data - Transport fuel'!$C:$O,AA$4,FALSE))</f>
        <v/>
      </c>
      <c r="AB20" s="19" t="str">
        <f>IF($F20="","",VLOOKUP($F20,'Reference Data - Transport fuel'!$C:$O,AB$4,FALSE))</f>
        <v/>
      </c>
      <c r="AC20" s="19"/>
      <c r="AD20" s="19" t="str">
        <f>IF($F20="","",VLOOKUP($F20,'Reference Data - Transport fuel'!$C:$O,AD$4,FALSE))</f>
        <v/>
      </c>
      <c r="AE20" s="19"/>
      <c r="AF20" s="19" t="str">
        <f>IF($F20="","",VLOOKUP($F20,'Reference Data - Transport fuel'!$C:$O,AF$4,FALSE))</f>
        <v/>
      </c>
      <c r="AH20" s="19" t="str">
        <f t="shared" si="2"/>
        <v/>
      </c>
      <c r="AI20" s="19" t="str">
        <f t="shared" si="3"/>
        <v/>
      </c>
      <c r="AJ20" s="19" t="str">
        <f t="shared" si="4"/>
        <v/>
      </c>
      <c r="AK20" s="19" t="str">
        <f t="shared" si="5"/>
        <v/>
      </c>
      <c r="AL20" s="19" t="str">
        <f t="shared" si="6"/>
        <v/>
      </c>
      <c r="AM20" s="19" t="str">
        <f t="shared" si="7"/>
        <v/>
      </c>
      <c r="AN20" s="19" t="str">
        <f t="shared" si="8"/>
        <v/>
      </c>
      <c r="AO20" s="19" t="str">
        <f t="shared" si="9"/>
        <v/>
      </c>
      <c r="AP20" s="19"/>
      <c r="AQ20" s="19" t="str">
        <f t="shared" si="10"/>
        <v/>
      </c>
      <c r="AR20" s="188"/>
      <c r="AS20" s="19" t="str">
        <f t="shared" si="11"/>
        <v/>
      </c>
      <c r="AT20" s="19" t="str">
        <f t="shared" si="12"/>
        <v/>
      </c>
      <c r="AV20" s="201" t="str">
        <f t="shared" si="13"/>
        <v/>
      </c>
      <c r="AW20" s="201"/>
      <c r="AX20" s="201"/>
      <c r="AY20" s="16" t="e">
        <f>INDEX('Dropdown menus'!$A$1:$D$6,MATCH($M20,'Dropdown menus'!$A$1:$A$6,0),$AY$6)</f>
        <v>#N/A</v>
      </c>
      <c r="BA20" s="19" t="str">
        <f>IF($N20="","",VLOOKUP($N20,'Reference Passenger Transport'!$C:$O,BA$4,FALSE))</f>
        <v/>
      </c>
      <c r="BB20" s="19" t="str">
        <f>IF($N20="","",VLOOKUP($N20,'Reference Passenger Transport'!$C:$O,BB$4,FALSE))</f>
        <v/>
      </c>
      <c r="BC20" s="19" t="str">
        <f>IF($N20="","",VLOOKUP($N20,'Reference Passenger Transport'!$C:$O,BC$4,FALSE))</f>
        <v/>
      </c>
      <c r="BD20" s="19" t="str">
        <f>IF($N20="","",VLOOKUP($N20,'Reference Passenger Transport'!$C:$O,BD$4,FALSE))</f>
        <v/>
      </c>
      <c r="BE20" s="19" t="str">
        <f>IF($N20="","",VLOOKUP($N20,'Reference Passenger Transport'!$C:$O,BE$4,FALSE))</f>
        <v/>
      </c>
      <c r="BF20" s="19" t="str">
        <f>IF($N20="","",VLOOKUP($N20,'Reference Passenger Transport'!$C:$O,BF$4,FALSE))</f>
        <v/>
      </c>
      <c r="BG20" s="19" t="str">
        <f>IF($N20="","",VLOOKUP($N20,'Reference Passenger Transport'!$C:$O,BG$4,FALSE))</f>
        <v/>
      </c>
      <c r="BH20" s="19" t="str">
        <f>IF($N20="","",VLOOKUP($N20,'Reference Passenger Transport'!$C:$O,BH$4,FALSE))</f>
        <v/>
      </c>
      <c r="BI20" s="19" t="str">
        <f>IF($N20="","",VLOOKUP($N20,'Reference Passenger Transport'!$C:$O,BI$4,FALSE))</f>
        <v/>
      </c>
      <c r="BJ20" s="19" t="str">
        <f>IF($N20="","",VLOOKUP($N20,'Reference Passenger Transport'!$C:$O,BJ$4,FALSE))</f>
        <v/>
      </c>
      <c r="BK20" s="19" t="str">
        <f>IF($N20="","",VLOOKUP($N20,'Reference Passenger Transport'!$C:$O,BK$4,FALSE))</f>
        <v/>
      </c>
      <c r="BL20" s="19" t="str">
        <f>IF($N20="","",VLOOKUP($N20,'Reference Passenger Transport'!$C:$O,BL$4,FALSE))</f>
        <v/>
      </c>
      <c r="BM20" s="19" t="str">
        <f>IF($N20="","",VLOOKUP($N20,'Reference Passenger Transport'!$C:$O,BM$4,FALSE))</f>
        <v/>
      </c>
      <c r="BO20" s="19" t="str">
        <f t="shared" si="14"/>
        <v/>
      </c>
      <c r="BP20" s="19" t="str">
        <f t="shared" si="15"/>
        <v/>
      </c>
      <c r="BQ20" s="19" t="str">
        <f t="shared" si="16"/>
        <v/>
      </c>
      <c r="BR20" s="19" t="str">
        <f t="shared" si="17"/>
        <v/>
      </c>
      <c r="BS20" s="19" t="str">
        <f t="shared" si="18"/>
        <v/>
      </c>
      <c r="BT20" s="19" t="str">
        <f t="shared" si="19"/>
        <v/>
      </c>
      <c r="BU20" s="19" t="str">
        <f t="shared" si="20"/>
        <v/>
      </c>
      <c r="BV20" s="19" t="str">
        <f t="shared" si="21"/>
        <v/>
      </c>
      <c r="BW20" s="19"/>
      <c r="BX20" s="19" t="str">
        <f t="shared" si="22"/>
        <v/>
      </c>
      <c r="BY20" s="188"/>
      <c r="BZ20" s="19" t="str">
        <f t="shared" si="23"/>
        <v/>
      </c>
      <c r="CA20" s="19" t="str">
        <f t="shared" si="24"/>
        <v/>
      </c>
      <c r="CC20" s="201" t="str">
        <f t="shared" si="25"/>
        <v/>
      </c>
      <c r="CD20" s="201"/>
      <c r="CE20" s="201"/>
      <c r="CF20" s="201"/>
      <c r="CG20" s="201"/>
      <c r="CH20" s="201"/>
      <c r="CI20" s="201"/>
      <c r="CJ20" s="201"/>
      <c r="CK20" s="201"/>
      <c r="CL20" s="201"/>
      <c r="CM20" s="201"/>
      <c r="CN20" s="201"/>
      <c r="CO20" s="201"/>
      <c r="CP20" s="201"/>
      <c r="CQ20" s="201"/>
      <c r="CR20" s="201"/>
      <c r="CS20" s="201"/>
      <c r="CT20" s="201"/>
      <c r="CU20" s="201"/>
      <c r="CV20" s="201"/>
      <c r="CW20" s="201"/>
      <c r="CX20" s="201"/>
      <c r="CY20" s="201"/>
      <c r="CZ20" s="201"/>
      <c r="DA20" s="201"/>
      <c r="DB20" s="201"/>
      <c r="DC20" s="201"/>
      <c r="DD20" s="201"/>
      <c r="DE20" s="201"/>
      <c r="DF20" s="201"/>
      <c r="DG20" s="201"/>
      <c r="DH20" s="201"/>
      <c r="DI20" s="201"/>
      <c r="DJ20" s="201"/>
      <c r="DK20" s="201"/>
      <c r="DL20" s="201"/>
      <c r="DM20" s="201"/>
      <c r="DN20" s="201"/>
      <c r="DO20" s="201"/>
      <c r="DP20" s="201"/>
      <c r="DQ20" s="201"/>
      <c r="DR20" s="201"/>
    </row>
    <row r="21" spans="4:122">
      <c r="D21" s="34"/>
      <c r="E21" s="146"/>
      <c r="F21" s="146"/>
      <c r="G21" s="153"/>
      <c r="L21" s="34"/>
      <c r="M21" s="146"/>
      <c r="N21" s="146"/>
      <c r="O21" s="147"/>
      <c r="R21" s="16" t="e">
        <f>INDEX('Dropdown menus'!$A$1:$D$6,MATCH($E21,'Dropdown menus'!$A$1:$A$6,0),$R$6)</f>
        <v>#N/A</v>
      </c>
      <c r="T21" s="19" t="str">
        <f>IF($F21="","",VLOOKUP($F21,'Reference Data - Transport fuel'!$C:$O,T$4,FALSE))</f>
        <v/>
      </c>
      <c r="U21" s="19" t="str">
        <f>IF($F21="","",VLOOKUP($F21,'Reference Data - Transport fuel'!$C:$O,U$4,FALSE))</f>
        <v/>
      </c>
      <c r="V21" s="19" t="str">
        <f>IF($F21="","",VLOOKUP($F21,'Reference Data - Transport fuel'!$C:$O,V$4,FALSE))</f>
        <v/>
      </c>
      <c r="W21" s="19" t="str">
        <f>IF($F21="","",VLOOKUP($F21,'Reference Data - Transport fuel'!$C:$O,W$4,FALSE))</f>
        <v/>
      </c>
      <c r="X21" s="19" t="str">
        <f>IF($F21="","",VLOOKUP($F21,'Reference Data - Transport fuel'!$C:$O,X$4,FALSE))</f>
        <v/>
      </c>
      <c r="Y21" s="19" t="str">
        <f>IF($F21="","",VLOOKUP($F21,'Reference Data - Transport fuel'!$C:$O,Y$4,FALSE))</f>
        <v/>
      </c>
      <c r="Z21" s="19" t="str">
        <f>IF($F21="","",VLOOKUP($F21,'Reference Data - Transport fuel'!$C:$O,Z$4,FALSE))</f>
        <v/>
      </c>
      <c r="AA21" s="19" t="str">
        <f>IF($F21="","",VLOOKUP($F21,'Reference Data - Transport fuel'!$C:$O,AA$4,FALSE))</f>
        <v/>
      </c>
      <c r="AB21" s="19" t="str">
        <f>IF($F21="","",VLOOKUP($F21,'Reference Data - Transport fuel'!$C:$O,AB$4,FALSE))</f>
        <v/>
      </c>
      <c r="AC21" s="19"/>
      <c r="AD21" s="19" t="str">
        <f>IF($F21="","",VLOOKUP($F21,'Reference Data - Transport fuel'!$C:$O,AD$4,FALSE))</f>
        <v/>
      </c>
      <c r="AE21" s="19"/>
      <c r="AF21" s="19" t="str">
        <f>IF($F21="","",VLOOKUP($F21,'Reference Data - Transport fuel'!$C:$O,AF$4,FALSE))</f>
        <v/>
      </c>
      <c r="AH21" s="19" t="str">
        <f t="shared" si="2"/>
        <v/>
      </c>
      <c r="AI21" s="19" t="str">
        <f t="shared" si="3"/>
        <v/>
      </c>
      <c r="AJ21" s="19" t="str">
        <f t="shared" si="4"/>
        <v/>
      </c>
      <c r="AK21" s="19" t="str">
        <f t="shared" si="5"/>
        <v/>
      </c>
      <c r="AL21" s="19" t="str">
        <f t="shared" si="6"/>
        <v/>
      </c>
      <c r="AM21" s="19" t="str">
        <f t="shared" si="7"/>
        <v/>
      </c>
      <c r="AN21" s="19" t="str">
        <f t="shared" si="8"/>
        <v/>
      </c>
      <c r="AO21" s="19" t="str">
        <f t="shared" si="9"/>
        <v/>
      </c>
      <c r="AP21" s="19"/>
      <c r="AQ21" s="19" t="str">
        <f t="shared" si="10"/>
        <v/>
      </c>
      <c r="AR21" s="188"/>
      <c r="AS21" s="19" t="str">
        <f t="shared" si="11"/>
        <v/>
      </c>
      <c r="AT21" s="19" t="str">
        <f t="shared" si="12"/>
        <v/>
      </c>
      <c r="AV21" s="201" t="str">
        <f t="shared" si="13"/>
        <v/>
      </c>
      <c r="AW21" s="201"/>
      <c r="AX21" s="201"/>
      <c r="AY21" s="16" t="e">
        <f>INDEX('Dropdown menus'!$A$1:$D$6,MATCH($M21,'Dropdown menus'!$A$1:$A$6,0),$AY$6)</f>
        <v>#N/A</v>
      </c>
      <c r="BA21" s="19" t="str">
        <f>IF($N21="","",VLOOKUP($N21,'Reference Passenger Transport'!$C:$O,BA$4,FALSE))</f>
        <v/>
      </c>
      <c r="BB21" s="19" t="str">
        <f>IF($N21="","",VLOOKUP($N21,'Reference Passenger Transport'!$C:$O,BB$4,FALSE))</f>
        <v/>
      </c>
      <c r="BC21" s="19" t="str">
        <f>IF($N21="","",VLOOKUP($N21,'Reference Passenger Transport'!$C:$O,BC$4,FALSE))</f>
        <v/>
      </c>
      <c r="BD21" s="19" t="str">
        <f>IF($N21="","",VLOOKUP($N21,'Reference Passenger Transport'!$C:$O,BD$4,FALSE))</f>
        <v/>
      </c>
      <c r="BE21" s="19" t="str">
        <f>IF($N21="","",VLOOKUP($N21,'Reference Passenger Transport'!$C:$O,BE$4,FALSE))</f>
        <v/>
      </c>
      <c r="BF21" s="19" t="str">
        <f>IF($N21="","",VLOOKUP($N21,'Reference Passenger Transport'!$C:$O,BF$4,FALSE))</f>
        <v/>
      </c>
      <c r="BG21" s="19" t="str">
        <f>IF($N21="","",VLOOKUP($N21,'Reference Passenger Transport'!$C:$O,BG$4,FALSE))</f>
        <v/>
      </c>
      <c r="BH21" s="19" t="str">
        <f>IF($N21="","",VLOOKUP($N21,'Reference Passenger Transport'!$C:$O,BH$4,FALSE))</f>
        <v/>
      </c>
      <c r="BI21" s="19" t="str">
        <f>IF($N21="","",VLOOKUP($N21,'Reference Passenger Transport'!$C:$O,BI$4,FALSE))</f>
        <v/>
      </c>
      <c r="BJ21" s="19" t="str">
        <f>IF($N21="","",VLOOKUP($N21,'Reference Passenger Transport'!$C:$O,BJ$4,FALSE))</f>
        <v/>
      </c>
      <c r="BK21" s="19" t="str">
        <f>IF($N21="","",VLOOKUP($N21,'Reference Passenger Transport'!$C:$O,BK$4,FALSE))</f>
        <v/>
      </c>
      <c r="BL21" s="19" t="str">
        <f>IF($N21="","",VLOOKUP($N21,'Reference Passenger Transport'!$C:$O,BL$4,FALSE))</f>
        <v/>
      </c>
      <c r="BM21" s="19" t="str">
        <f>IF($N21="","",VLOOKUP($N21,'Reference Passenger Transport'!$C:$O,BM$4,FALSE))</f>
        <v/>
      </c>
      <c r="BO21" s="19" t="str">
        <f t="shared" si="14"/>
        <v/>
      </c>
      <c r="BP21" s="19" t="str">
        <f t="shared" si="15"/>
        <v/>
      </c>
      <c r="BQ21" s="19" t="str">
        <f t="shared" si="16"/>
        <v/>
      </c>
      <c r="BR21" s="19" t="str">
        <f t="shared" si="17"/>
        <v/>
      </c>
      <c r="BS21" s="19" t="str">
        <f t="shared" si="18"/>
        <v/>
      </c>
      <c r="BT21" s="19" t="str">
        <f t="shared" si="19"/>
        <v/>
      </c>
      <c r="BU21" s="19" t="str">
        <f t="shared" si="20"/>
        <v/>
      </c>
      <c r="BV21" s="19" t="str">
        <f t="shared" si="21"/>
        <v/>
      </c>
      <c r="BW21" s="19"/>
      <c r="BX21" s="19" t="str">
        <f t="shared" si="22"/>
        <v/>
      </c>
      <c r="BY21" s="188"/>
      <c r="BZ21" s="19" t="str">
        <f t="shared" si="23"/>
        <v/>
      </c>
      <c r="CA21" s="19" t="str">
        <f t="shared" si="24"/>
        <v/>
      </c>
      <c r="CC21" s="201" t="str">
        <f t="shared" si="25"/>
        <v/>
      </c>
      <c r="CD21" s="201"/>
      <c r="CE21" s="201"/>
      <c r="CF21" s="201"/>
      <c r="CG21" s="201"/>
      <c r="CH21" s="201"/>
      <c r="CI21" s="201"/>
      <c r="CJ21" s="201"/>
      <c r="CK21" s="201"/>
      <c r="CL21" s="201"/>
      <c r="CM21" s="201"/>
      <c r="CN21" s="201"/>
      <c r="CO21" s="201"/>
      <c r="CP21" s="201"/>
      <c r="CQ21" s="201"/>
      <c r="CR21" s="201"/>
      <c r="CS21" s="201"/>
      <c r="CT21" s="201"/>
      <c r="CU21" s="201"/>
      <c r="CV21" s="201"/>
      <c r="CW21" s="201"/>
      <c r="CX21" s="201"/>
      <c r="CY21" s="201"/>
      <c r="CZ21" s="201"/>
      <c r="DA21" s="201"/>
      <c r="DB21" s="201"/>
      <c r="DC21" s="201"/>
      <c r="DD21" s="201"/>
      <c r="DE21" s="201"/>
      <c r="DF21" s="201"/>
      <c r="DG21" s="201"/>
      <c r="DH21" s="201"/>
      <c r="DI21" s="201"/>
      <c r="DJ21" s="201"/>
      <c r="DK21" s="201"/>
      <c r="DL21" s="201"/>
      <c r="DM21" s="201"/>
      <c r="DN21" s="201"/>
      <c r="DO21" s="201"/>
      <c r="DP21" s="201"/>
      <c r="DQ21" s="201"/>
      <c r="DR21" s="201"/>
    </row>
    <row r="22" spans="4:122">
      <c r="D22" s="34"/>
      <c r="E22" s="146"/>
      <c r="F22" s="146"/>
      <c r="G22" s="153"/>
      <c r="L22" s="34"/>
      <c r="M22" s="146"/>
      <c r="N22" s="146"/>
      <c r="O22" s="147"/>
      <c r="R22" s="16" t="e">
        <f>INDEX('Dropdown menus'!$A$1:$D$6,MATCH($E22,'Dropdown menus'!$A$1:$A$6,0),$R$6)</f>
        <v>#N/A</v>
      </c>
      <c r="T22" s="19" t="str">
        <f>IF($F22="","",VLOOKUP($F22,'Reference Data - Transport fuel'!$C:$O,T$4,FALSE))</f>
        <v/>
      </c>
      <c r="U22" s="19" t="str">
        <f>IF($F22="","",VLOOKUP($F22,'Reference Data - Transport fuel'!$C:$O,U$4,FALSE))</f>
        <v/>
      </c>
      <c r="V22" s="19" t="str">
        <f>IF($F22="","",VLOOKUP($F22,'Reference Data - Transport fuel'!$C:$O,V$4,FALSE))</f>
        <v/>
      </c>
      <c r="W22" s="19" t="str">
        <f>IF($F22="","",VLOOKUP($F22,'Reference Data - Transport fuel'!$C:$O,W$4,FALSE))</f>
        <v/>
      </c>
      <c r="X22" s="19" t="str">
        <f>IF($F22="","",VLOOKUP($F22,'Reference Data - Transport fuel'!$C:$O,X$4,FALSE))</f>
        <v/>
      </c>
      <c r="Y22" s="19" t="str">
        <f>IF($F22="","",VLOOKUP($F22,'Reference Data - Transport fuel'!$C:$O,Y$4,FALSE))</f>
        <v/>
      </c>
      <c r="Z22" s="19" t="str">
        <f>IF($F22="","",VLOOKUP($F22,'Reference Data - Transport fuel'!$C:$O,Z$4,FALSE))</f>
        <v/>
      </c>
      <c r="AA22" s="19" t="str">
        <f>IF($F22="","",VLOOKUP($F22,'Reference Data - Transport fuel'!$C:$O,AA$4,FALSE))</f>
        <v/>
      </c>
      <c r="AB22" s="19" t="str">
        <f>IF($F22="","",VLOOKUP($F22,'Reference Data - Transport fuel'!$C:$O,AB$4,FALSE))</f>
        <v/>
      </c>
      <c r="AC22" s="19"/>
      <c r="AD22" s="19" t="str">
        <f>IF($F22="","",VLOOKUP($F22,'Reference Data - Transport fuel'!$C:$O,AD$4,FALSE))</f>
        <v/>
      </c>
      <c r="AE22" s="19"/>
      <c r="AF22" s="19" t="str">
        <f>IF($F22="","",VLOOKUP($F22,'Reference Data - Transport fuel'!$C:$O,AF$4,FALSE))</f>
        <v/>
      </c>
      <c r="AH22" s="19" t="str">
        <f t="shared" si="2"/>
        <v/>
      </c>
      <c r="AI22" s="19" t="str">
        <f t="shared" si="3"/>
        <v/>
      </c>
      <c r="AJ22" s="19" t="str">
        <f t="shared" si="4"/>
        <v/>
      </c>
      <c r="AK22" s="19" t="str">
        <f t="shared" si="5"/>
        <v/>
      </c>
      <c r="AL22" s="19" t="str">
        <f t="shared" si="6"/>
        <v/>
      </c>
      <c r="AM22" s="19" t="str">
        <f t="shared" si="7"/>
        <v/>
      </c>
      <c r="AN22" s="19" t="str">
        <f t="shared" si="8"/>
        <v/>
      </c>
      <c r="AO22" s="19" t="str">
        <f t="shared" si="9"/>
        <v/>
      </c>
      <c r="AP22" s="19"/>
      <c r="AQ22" s="19" t="str">
        <f t="shared" si="10"/>
        <v/>
      </c>
      <c r="AR22" s="188"/>
      <c r="AS22" s="19" t="str">
        <f t="shared" si="11"/>
        <v/>
      </c>
      <c r="AT22" s="19" t="str">
        <f t="shared" si="12"/>
        <v/>
      </c>
      <c r="AV22" s="201" t="str">
        <f t="shared" si="13"/>
        <v/>
      </c>
      <c r="AW22" s="201"/>
      <c r="AX22" s="201"/>
      <c r="AY22" s="16" t="e">
        <f>INDEX('Dropdown menus'!$A$1:$D$6,MATCH($M22,'Dropdown menus'!$A$1:$A$6,0),$AY$6)</f>
        <v>#N/A</v>
      </c>
      <c r="BA22" s="19" t="str">
        <f>IF($N22="","",VLOOKUP($N22,'Reference Passenger Transport'!$C:$O,BA$4,FALSE))</f>
        <v/>
      </c>
      <c r="BB22" s="19" t="str">
        <f>IF($N22="","",VLOOKUP($N22,'Reference Passenger Transport'!$C:$O,BB$4,FALSE))</f>
        <v/>
      </c>
      <c r="BC22" s="19" t="str">
        <f>IF($N22="","",VLOOKUP($N22,'Reference Passenger Transport'!$C:$O,BC$4,FALSE))</f>
        <v/>
      </c>
      <c r="BD22" s="19" t="str">
        <f>IF($N22="","",VLOOKUP($N22,'Reference Passenger Transport'!$C:$O,BD$4,FALSE))</f>
        <v/>
      </c>
      <c r="BE22" s="19" t="str">
        <f>IF($N22="","",VLOOKUP($N22,'Reference Passenger Transport'!$C:$O,BE$4,FALSE))</f>
        <v/>
      </c>
      <c r="BF22" s="19" t="str">
        <f>IF($N22="","",VLOOKUP($N22,'Reference Passenger Transport'!$C:$O,BF$4,FALSE))</f>
        <v/>
      </c>
      <c r="BG22" s="19" t="str">
        <f>IF($N22="","",VLOOKUP($N22,'Reference Passenger Transport'!$C:$O,BG$4,FALSE))</f>
        <v/>
      </c>
      <c r="BH22" s="19" t="str">
        <f>IF($N22="","",VLOOKUP($N22,'Reference Passenger Transport'!$C:$O,BH$4,FALSE))</f>
        <v/>
      </c>
      <c r="BI22" s="19" t="str">
        <f>IF($N22="","",VLOOKUP($N22,'Reference Passenger Transport'!$C:$O,BI$4,FALSE))</f>
        <v/>
      </c>
      <c r="BJ22" s="19" t="str">
        <f>IF($N22="","",VLOOKUP($N22,'Reference Passenger Transport'!$C:$O,BJ$4,FALSE))</f>
        <v/>
      </c>
      <c r="BK22" s="19" t="str">
        <f>IF($N22="","",VLOOKUP($N22,'Reference Passenger Transport'!$C:$O,BK$4,FALSE))</f>
        <v/>
      </c>
      <c r="BL22" s="19" t="str">
        <f>IF($N22="","",VLOOKUP($N22,'Reference Passenger Transport'!$C:$O,BL$4,FALSE))</f>
        <v/>
      </c>
      <c r="BM22" s="19" t="str">
        <f>IF($N22="","",VLOOKUP($N22,'Reference Passenger Transport'!$C:$O,BM$4,FALSE))</f>
        <v/>
      </c>
      <c r="BO22" s="19" t="str">
        <f t="shared" si="14"/>
        <v/>
      </c>
      <c r="BP22" s="19" t="str">
        <f t="shared" si="15"/>
        <v/>
      </c>
      <c r="BQ22" s="19" t="str">
        <f t="shared" si="16"/>
        <v/>
      </c>
      <c r="BR22" s="19" t="str">
        <f t="shared" si="17"/>
        <v/>
      </c>
      <c r="BS22" s="19" t="str">
        <f t="shared" si="18"/>
        <v/>
      </c>
      <c r="BT22" s="19" t="str">
        <f t="shared" si="19"/>
        <v/>
      </c>
      <c r="BU22" s="19" t="str">
        <f t="shared" si="20"/>
        <v/>
      </c>
      <c r="BV22" s="19" t="str">
        <f t="shared" si="21"/>
        <v/>
      </c>
      <c r="BW22" s="19"/>
      <c r="BX22" s="19" t="str">
        <f t="shared" si="22"/>
        <v/>
      </c>
      <c r="BY22" s="188"/>
      <c r="BZ22" s="19" t="str">
        <f t="shared" si="23"/>
        <v/>
      </c>
      <c r="CA22" s="19" t="str">
        <f t="shared" si="24"/>
        <v/>
      </c>
      <c r="CC22" s="201" t="str">
        <f t="shared" si="25"/>
        <v/>
      </c>
      <c r="CD22" s="201"/>
      <c r="CE22" s="201"/>
      <c r="CF22" s="201"/>
      <c r="CG22" s="201"/>
      <c r="CH22" s="201"/>
      <c r="CI22" s="201"/>
      <c r="CJ22" s="201"/>
      <c r="CK22" s="201"/>
      <c r="CL22" s="201"/>
      <c r="CM22" s="201"/>
      <c r="CN22" s="201"/>
      <c r="CO22" s="201"/>
      <c r="CP22" s="201"/>
      <c r="CQ22" s="201"/>
      <c r="CR22" s="201"/>
      <c r="CS22" s="201"/>
      <c r="CT22" s="201"/>
      <c r="CU22" s="201"/>
      <c r="CV22" s="201"/>
      <c r="CW22" s="201"/>
      <c r="CX22" s="201"/>
      <c r="CY22" s="201"/>
      <c r="CZ22" s="201"/>
      <c r="DA22" s="201"/>
      <c r="DB22" s="201"/>
      <c r="DC22" s="201"/>
      <c r="DD22" s="201"/>
      <c r="DE22" s="201"/>
      <c r="DF22" s="201"/>
      <c r="DG22" s="201"/>
      <c r="DH22" s="201"/>
      <c r="DI22" s="201"/>
      <c r="DJ22" s="201"/>
      <c r="DK22" s="201"/>
      <c r="DL22" s="201"/>
      <c r="DM22" s="201"/>
      <c r="DN22" s="201"/>
      <c r="DO22" s="201"/>
      <c r="DP22" s="201"/>
      <c r="DQ22" s="201"/>
      <c r="DR22" s="201"/>
    </row>
    <row r="23" spans="4:122">
      <c r="D23" s="34"/>
      <c r="E23" s="146"/>
      <c r="F23" s="146"/>
      <c r="G23" s="153"/>
      <c r="L23" s="34"/>
      <c r="M23" s="146"/>
      <c r="N23" s="146"/>
      <c r="O23" s="147"/>
      <c r="R23" s="16" t="e">
        <f>INDEX('Dropdown menus'!$A$1:$D$6,MATCH($E23,'Dropdown menus'!$A$1:$A$6,0),$R$6)</f>
        <v>#N/A</v>
      </c>
      <c r="T23" s="19" t="str">
        <f>IF($F23="","",VLOOKUP($F23,'Reference Data - Transport fuel'!$C:$O,T$4,FALSE))</f>
        <v/>
      </c>
      <c r="U23" s="19" t="str">
        <f>IF($F23="","",VLOOKUP($F23,'Reference Data - Transport fuel'!$C:$O,U$4,FALSE))</f>
        <v/>
      </c>
      <c r="V23" s="19" t="str">
        <f>IF($F23="","",VLOOKUP($F23,'Reference Data - Transport fuel'!$C:$O,V$4,FALSE))</f>
        <v/>
      </c>
      <c r="W23" s="19" t="str">
        <f>IF($F23="","",VLOOKUP($F23,'Reference Data - Transport fuel'!$C:$O,W$4,FALSE))</f>
        <v/>
      </c>
      <c r="X23" s="19" t="str">
        <f>IF($F23="","",VLOOKUP($F23,'Reference Data - Transport fuel'!$C:$O,X$4,FALSE))</f>
        <v/>
      </c>
      <c r="Y23" s="19" t="str">
        <f>IF($F23="","",VLOOKUP($F23,'Reference Data - Transport fuel'!$C:$O,Y$4,FALSE))</f>
        <v/>
      </c>
      <c r="Z23" s="19" t="str">
        <f>IF($F23="","",VLOOKUP($F23,'Reference Data - Transport fuel'!$C:$O,Z$4,FALSE))</f>
        <v/>
      </c>
      <c r="AA23" s="19" t="str">
        <f>IF($F23="","",VLOOKUP($F23,'Reference Data - Transport fuel'!$C:$O,AA$4,FALSE))</f>
        <v/>
      </c>
      <c r="AB23" s="19" t="str">
        <f>IF($F23="","",VLOOKUP($F23,'Reference Data - Transport fuel'!$C:$O,AB$4,FALSE))</f>
        <v/>
      </c>
      <c r="AC23" s="19"/>
      <c r="AD23" s="19" t="str">
        <f>IF($F23="","",VLOOKUP($F23,'Reference Data - Transport fuel'!$C:$O,AD$4,FALSE))</f>
        <v/>
      </c>
      <c r="AE23" s="19"/>
      <c r="AF23" s="19" t="str">
        <f>IF($F23="","",VLOOKUP($F23,'Reference Data - Transport fuel'!$C:$O,AF$4,FALSE))</f>
        <v/>
      </c>
      <c r="AH23" s="19" t="str">
        <f t="shared" si="2"/>
        <v/>
      </c>
      <c r="AI23" s="19" t="str">
        <f t="shared" si="3"/>
        <v/>
      </c>
      <c r="AJ23" s="19" t="str">
        <f t="shared" si="4"/>
        <v/>
      </c>
      <c r="AK23" s="19" t="str">
        <f t="shared" si="5"/>
        <v/>
      </c>
      <c r="AL23" s="19" t="str">
        <f t="shared" si="6"/>
        <v/>
      </c>
      <c r="AM23" s="19" t="str">
        <f t="shared" si="7"/>
        <v/>
      </c>
      <c r="AN23" s="19" t="str">
        <f t="shared" si="8"/>
        <v/>
      </c>
      <c r="AO23" s="19" t="str">
        <f t="shared" si="9"/>
        <v/>
      </c>
      <c r="AP23" s="19"/>
      <c r="AQ23" s="19" t="str">
        <f t="shared" si="10"/>
        <v/>
      </c>
      <c r="AR23" s="188"/>
      <c r="AS23" s="19" t="str">
        <f t="shared" si="11"/>
        <v/>
      </c>
      <c r="AT23" s="19" t="str">
        <f t="shared" si="12"/>
        <v/>
      </c>
      <c r="AV23" s="201" t="str">
        <f t="shared" si="13"/>
        <v/>
      </c>
      <c r="AW23" s="201"/>
      <c r="AX23" s="201"/>
      <c r="AY23" s="16" t="e">
        <f>INDEX('Dropdown menus'!$A$1:$D$6,MATCH($M23,'Dropdown menus'!$A$1:$A$6,0),$AY$6)</f>
        <v>#N/A</v>
      </c>
      <c r="BA23" s="19" t="str">
        <f>IF($N23="","",VLOOKUP($N23,'Reference Passenger Transport'!$C:$O,BA$4,FALSE))</f>
        <v/>
      </c>
      <c r="BB23" s="19" t="str">
        <f>IF($N23="","",VLOOKUP($N23,'Reference Passenger Transport'!$C:$O,BB$4,FALSE))</f>
        <v/>
      </c>
      <c r="BC23" s="19" t="str">
        <f>IF($N23="","",VLOOKUP($N23,'Reference Passenger Transport'!$C:$O,BC$4,FALSE))</f>
        <v/>
      </c>
      <c r="BD23" s="19" t="str">
        <f>IF($N23="","",VLOOKUP($N23,'Reference Passenger Transport'!$C:$O,BD$4,FALSE))</f>
        <v/>
      </c>
      <c r="BE23" s="19" t="str">
        <f>IF($N23="","",VLOOKUP($N23,'Reference Passenger Transport'!$C:$O,BE$4,FALSE))</f>
        <v/>
      </c>
      <c r="BF23" s="19" t="str">
        <f>IF($N23="","",VLOOKUP($N23,'Reference Passenger Transport'!$C:$O,BF$4,FALSE))</f>
        <v/>
      </c>
      <c r="BG23" s="19" t="str">
        <f>IF($N23="","",VLOOKUP($N23,'Reference Passenger Transport'!$C:$O,BG$4,FALSE))</f>
        <v/>
      </c>
      <c r="BH23" s="19" t="str">
        <f>IF($N23="","",VLOOKUP($N23,'Reference Passenger Transport'!$C:$O,BH$4,FALSE))</f>
        <v/>
      </c>
      <c r="BI23" s="19" t="str">
        <f>IF($N23="","",VLOOKUP($N23,'Reference Passenger Transport'!$C:$O,BI$4,FALSE))</f>
        <v/>
      </c>
      <c r="BJ23" s="19" t="str">
        <f>IF($N23="","",VLOOKUP($N23,'Reference Passenger Transport'!$C:$O,BJ$4,FALSE))</f>
        <v/>
      </c>
      <c r="BK23" s="19" t="str">
        <f>IF($N23="","",VLOOKUP($N23,'Reference Passenger Transport'!$C:$O,BK$4,FALSE))</f>
        <v/>
      </c>
      <c r="BL23" s="19" t="str">
        <f>IF($N23="","",VLOOKUP($N23,'Reference Passenger Transport'!$C:$O,BL$4,FALSE))</f>
        <v/>
      </c>
      <c r="BM23" s="19" t="str">
        <f>IF($N23="","",VLOOKUP($N23,'Reference Passenger Transport'!$C:$O,BM$4,FALSE))</f>
        <v/>
      </c>
      <c r="BO23" s="19" t="str">
        <f t="shared" si="14"/>
        <v/>
      </c>
      <c r="BP23" s="19" t="str">
        <f t="shared" si="15"/>
        <v/>
      </c>
      <c r="BQ23" s="19" t="str">
        <f t="shared" si="16"/>
        <v/>
      </c>
      <c r="BR23" s="19" t="str">
        <f t="shared" si="17"/>
        <v/>
      </c>
      <c r="BS23" s="19" t="str">
        <f t="shared" si="18"/>
        <v/>
      </c>
      <c r="BT23" s="19" t="str">
        <f t="shared" si="19"/>
        <v/>
      </c>
      <c r="BU23" s="19" t="str">
        <f t="shared" si="20"/>
        <v/>
      </c>
      <c r="BV23" s="19" t="str">
        <f t="shared" si="21"/>
        <v/>
      </c>
      <c r="BW23" s="19"/>
      <c r="BX23" s="19" t="str">
        <f t="shared" si="22"/>
        <v/>
      </c>
      <c r="BY23" s="188"/>
      <c r="BZ23" s="19" t="str">
        <f t="shared" si="23"/>
        <v/>
      </c>
      <c r="CA23" s="19" t="str">
        <f t="shared" si="24"/>
        <v/>
      </c>
      <c r="CC23" s="201" t="str">
        <f t="shared" si="25"/>
        <v/>
      </c>
      <c r="CD23" s="201"/>
      <c r="CE23" s="201"/>
      <c r="CF23" s="201"/>
      <c r="CG23" s="201"/>
      <c r="CH23" s="201"/>
      <c r="CI23" s="201"/>
      <c r="CJ23" s="201"/>
      <c r="CK23" s="201"/>
      <c r="CL23" s="201"/>
      <c r="CM23" s="201"/>
      <c r="CN23" s="201"/>
      <c r="CO23" s="201"/>
      <c r="CP23" s="201"/>
      <c r="CQ23" s="201"/>
      <c r="CR23" s="201"/>
      <c r="CS23" s="201"/>
      <c r="CT23" s="201"/>
      <c r="CU23" s="201"/>
      <c r="CV23" s="201"/>
      <c r="CW23" s="201"/>
      <c r="CX23" s="201"/>
      <c r="CY23" s="201"/>
      <c r="CZ23" s="201"/>
      <c r="DA23" s="201"/>
      <c r="DB23" s="201"/>
      <c r="DC23" s="201"/>
      <c r="DD23" s="201"/>
      <c r="DE23" s="201"/>
      <c r="DF23" s="201"/>
      <c r="DG23" s="201"/>
      <c r="DH23" s="201"/>
      <c r="DI23" s="201"/>
      <c r="DJ23" s="201"/>
      <c r="DK23" s="201"/>
      <c r="DL23" s="201"/>
      <c r="DM23" s="201"/>
      <c r="DN23" s="201"/>
      <c r="DO23" s="201"/>
      <c r="DP23" s="201"/>
      <c r="DQ23" s="201"/>
      <c r="DR23" s="201"/>
    </row>
    <row r="24" spans="4:122">
      <c r="D24" s="34"/>
      <c r="E24" s="146"/>
      <c r="F24" s="146"/>
      <c r="G24" s="153"/>
      <c r="L24" s="34"/>
      <c r="M24" s="146"/>
      <c r="N24" s="146"/>
      <c r="O24" s="147"/>
      <c r="R24" s="16" t="e">
        <f>INDEX('Dropdown menus'!$A$1:$D$6,MATCH($E24,'Dropdown menus'!$A$1:$A$6,0),$R$6)</f>
        <v>#N/A</v>
      </c>
      <c r="T24" s="19" t="str">
        <f>IF($F24="","",VLOOKUP($F24,'Reference Data - Transport fuel'!$C:$O,T$4,FALSE))</f>
        <v/>
      </c>
      <c r="U24" s="19" t="str">
        <f>IF($F24="","",VLOOKUP($F24,'Reference Data - Transport fuel'!$C:$O,U$4,FALSE))</f>
        <v/>
      </c>
      <c r="V24" s="19" t="str">
        <f>IF($F24="","",VLOOKUP($F24,'Reference Data - Transport fuel'!$C:$O,V$4,FALSE))</f>
        <v/>
      </c>
      <c r="W24" s="19" t="str">
        <f>IF($F24="","",VLOOKUP($F24,'Reference Data - Transport fuel'!$C:$O,W$4,FALSE))</f>
        <v/>
      </c>
      <c r="X24" s="19" t="str">
        <f>IF($F24="","",VLOOKUP($F24,'Reference Data - Transport fuel'!$C:$O,X$4,FALSE))</f>
        <v/>
      </c>
      <c r="Y24" s="19" t="str">
        <f>IF($F24="","",VLOOKUP($F24,'Reference Data - Transport fuel'!$C:$O,Y$4,FALSE))</f>
        <v/>
      </c>
      <c r="Z24" s="19" t="str">
        <f>IF($F24="","",VLOOKUP($F24,'Reference Data - Transport fuel'!$C:$O,Z$4,FALSE))</f>
        <v/>
      </c>
      <c r="AA24" s="19" t="str">
        <f>IF($F24="","",VLOOKUP($F24,'Reference Data - Transport fuel'!$C:$O,AA$4,FALSE))</f>
        <v/>
      </c>
      <c r="AB24" s="19" t="str">
        <f>IF($F24="","",VLOOKUP($F24,'Reference Data - Transport fuel'!$C:$O,AB$4,FALSE))</f>
        <v/>
      </c>
      <c r="AC24" s="19"/>
      <c r="AD24" s="19" t="str">
        <f>IF($F24="","",VLOOKUP($F24,'Reference Data - Transport fuel'!$C:$O,AD$4,FALSE))</f>
        <v/>
      </c>
      <c r="AE24" s="19"/>
      <c r="AF24" s="19" t="str">
        <f>IF($F24="","",VLOOKUP($F24,'Reference Data - Transport fuel'!$C:$O,AF$4,FALSE))</f>
        <v/>
      </c>
      <c r="AH24" s="19" t="str">
        <f t="shared" si="2"/>
        <v/>
      </c>
      <c r="AI24" s="19" t="str">
        <f t="shared" si="3"/>
        <v/>
      </c>
      <c r="AJ24" s="19" t="str">
        <f t="shared" si="4"/>
        <v/>
      </c>
      <c r="AK24" s="19" t="str">
        <f t="shared" si="5"/>
        <v/>
      </c>
      <c r="AL24" s="19" t="str">
        <f t="shared" si="6"/>
        <v/>
      </c>
      <c r="AM24" s="19" t="str">
        <f t="shared" si="7"/>
        <v/>
      </c>
      <c r="AN24" s="19" t="str">
        <f t="shared" si="8"/>
        <v/>
      </c>
      <c r="AO24" s="19" t="str">
        <f t="shared" si="9"/>
        <v/>
      </c>
      <c r="AP24" s="19"/>
      <c r="AQ24" s="19" t="str">
        <f t="shared" si="10"/>
        <v/>
      </c>
      <c r="AR24" s="188"/>
      <c r="AS24" s="19" t="str">
        <f t="shared" si="11"/>
        <v/>
      </c>
      <c r="AT24" s="19" t="str">
        <f t="shared" si="12"/>
        <v/>
      </c>
      <c r="AV24" s="201" t="str">
        <f t="shared" si="13"/>
        <v/>
      </c>
      <c r="AW24" s="201"/>
      <c r="AX24" s="201"/>
      <c r="AY24" s="16" t="e">
        <f>INDEX('Dropdown menus'!$A$1:$D$6,MATCH($M24,'Dropdown menus'!$A$1:$A$6,0),$AY$6)</f>
        <v>#N/A</v>
      </c>
      <c r="BA24" s="19" t="str">
        <f>IF($N24="","",VLOOKUP($N24,'Reference Passenger Transport'!$C:$O,BA$4,FALSE))</f>
        <v/>
      </c>
      <c r="BB24" s="19" t="str">
        <f>IF($N24="","",VLOOKUP($N24,'Reference Passenger Transport'!$C:$O,BB$4,FALSE))</f>
        <v/>
      </c>
      <c r="BC24" s="19" t="str">
        <f>IF($N24="","",VLOOKUP($N24,'Reference Passenger Transport'!$C:$O,BC$4,FALSE))</f>
        <v/>
      </c>
      <c r="BD24" s="19" t="str">
        <f>IF($N24="","",VLOOKUP($N24,'Reference Passenger Transport'!$C:$O,BD$4,FALSE))</f>
        <v/>
      </c>
      <c r="BE24" s="19" t="str">
        <f>IF($N24="","",VLOOKUP($N24,'Reference Passenger Transport'!$C:$O,BE$4,FALSE))</f>
        <v/>
      </c>
      <c r="BF24" s="19" t="str">
        <f>IF($N24="","",VLOOKUP($N24,'Reference Passenger Transport'!$C:$O,BF$4,FALSE))</f>
        <v/>
      </c>
      <c r="BG24" s="19" t="str">
        <f>IF($N24="","",VLOOKUP($N24,'Reference Passenger Transport'!$C:$O,BG$4,FALSE))</f>
        <v/>
      </c>
      <c r="BH24" s="19" t="str">
        <f>IF($N24="","",VLOOKUP($N24,'Reference Passenger Transport'!$C:$O,BH$4,FALSE))</f>
        <v/>
      </c>
      <c r="BI24" s="19" t="str">
        <f>IF($N24="","",VLOOKUP($N24,'Reference Passenger Transport'!$C:$O,BI$4,FALSE))</f>
        <v/>
      </c>
      <c r="BJ24" s="19" t="str">
        <f>IF($N24="","",VLOOKUP($N24,'Reference Passenger Transport'!$C:$O,BJ$4,FALSE))</f>
        <v/>
      </c>
      <c r="BK24" s="19" t="str">
        <f>IF($N24="","",VLOOKUP($N24,'Reference Passenger Transport'!$C:$O,BK$4,FALSE))</f>
        <v/>
      </c>
      <c r="BL24" s="19" t="str">
        <f>IF($N24="","",VLOOKUP($N24,'Reference Passenger Transport'!$C:$O,BL$4,FALSE))</f>
        <v/>
      </c>
      <c r="BM24" s="19" t="str">
        <f>IF($N24="","",VLOOKUP($N24,'Reference Passenger Transport'!$C:$O,BM$4,FALSE))</f>
        <v/>
      </c>
      <c r="BO24" s="19" t="str">
        <f t="shared" si="14"/>
        <v/>
      </c>
      <c r="BP24" s="19" t="str">
        <f t="shared" si="15"/>
        <v/>
      </c>
      <c r="BQ24" s="19" t="str">
        <f t="shared" si="16"/>
        <v/>
      </c>
      <c r="BR24" s="19" t="str">
        <f t="shared" si="17"/>
        <v/>
      </c>
      <c r="BS24" s="19" t="str">
        <f t="shared" si="18"/>
        <v/>
      </c>
      <c r="BT24" s="19" t="str">
        <f t="shared" si="19"/>
        <v/>
      </c>
      <c r="BU24" s="19" t="str">
        <f t="shared" si="20"/>
        <v/>
      </c>
      <c r="BV24" s="19" t="str">
        <f t="shared" si="21"/>
        <v/>
      </c>
      <c r="BW24" s="19"/>
      <c r="BX24" s="19" t="str">
        <f t="shared" si="22"/>
        <v/>
      </c>
      <c r="BY24" s="188"/>
      <c r="BZ24" s="19" t="str">
        <f t="shared" si="23"/>
        <v/>
      </c>
      <c r="CA24" s="19" t="str">
        <f t="shared" si="24"/>
        <v/>
      </c>
      <c r="CC24" s="201" t="str">
        <f t="shared" si="25"/>
        <v/>
      </c>
      <c r="CD24" s="201"/>
      <c r="CE24" s="201"/>
      <c r="CF24" s="201"/>
      <c r="CG24" s="201"/>
      <c r="CH24" s="201"/>
      <c r="CI24" s="201"/>
      <c r="CJ24" s="201"/>
      <c r="CK24" s="201"/>
      <c r="CL24" s="201"/>
      <c r="CM24" s="201"/>
      <c r="CN24" s="201"/>
      <c r="CO24" s="201"/>
      <c r="CP24" s="201"/>
      <c r="CQ24" s="201"/>
      <c r="CR24" s="201"/>
      <c r="CS24" s="201"/>
      <c r="CT24" s="201"/>
      <c r="CU24" s="201"/>
      <c r="CV24" s="201"/>
      <c r="CW24" s="201"/>
      <c r="CX24" s="201"/>
      <c r="CY24" s="201"/>
      <c r="CZ24" s="201"/>
      <c r="DA24" s="201"/>
      <c r="DB24" s="201"/>
      <c r="DC24" s="201"/>
      <c r="DD24" s="201"/>
      <c r="DE24" s="201"/>
      <c r="DF24" s="201"/>
      <c r="DG24" s="201"/>
      <c r="DH24" s="201"/>
      <c r="DI24" s="201"/>
      <c r="DJ24" s="201"/>
      <c r="DK24" s="201"/>
      <c r="DL24" s="201"/>
      <c r="DM24" s="201"/>
      <c r="DN24" s="201"/>
      <c r="DO24" s="201"/>
      <c r="DP24" s="201"/>
      <c r="DQ24" s="201"/>
      <c r="DR24" s="201"/>
    </row>
    <row r="25" spans="4:122">
      <c r="D25" s="34"/>
      <c r="E25" s="146"/>
      <c r="F25" s="146"/>
      <c r="G25" s="153"/>
      <c r="L25" s="34"/>
      <c r="M25" s="146"/>
      <c r="N25" s="146"/>
      <c r="O25" s="147"/>
      <c r="R25" s="16" t="e">
        <f>INDEX('Dropdown menus'!$A$1:$D$6,MATCH($E25,'Dropdown menus'!$A$1:$A$6,0),$R$6)</f>
        <v>#N/A</v>
      </c>
      <c r="T25" s="19" t="str">
        <f>IF($F25="","",VLOOKUP($F25,'Reference Data - Transport fuel'!$C:$O,T$4,FALSE))</f>
        <v/>
      </c>
      <c r="U25" s="19" t="str">
        <f>IF($F25="","",VLOOKUP($F25,'Reference Data - Transport fuel'!$C:$O,U$4,FALSE))</f>
        <v/>
      </c>
      <c r="V25" s="19" t="str">
        <f>IF($F25="","",VLOOKUP($F25,'Reference Data - Transport fuel'!$C:$O,V$4,FALSE))</f>
        <v/>
      </c>
      <c r="W25" s="19" t="str">
        <f>IF($F25="","",VLOOKUP($F25,'Reference Data - Transport fuel'!$C:$O,W$4,FALSE))</f>
        <v/>
      </c>
      <c r="X25" s="19" t="str">
        <f>IF($F25="","",VLOOKUP($F25,'Reference Data - Transport fuel'!$C:$O,X$4,FALSE))</f>
        <v/>
      </c>
      <c r="Y25" s="19" t="str">
        <f>IF($F25="","",VLOOKUP($F25,'Reference Data - Transport fuel'!$C:$O,Y$4,FALSE))</f>
        <v/>
      </c>
      <c r="Z25" s="19" t="str">
        <f>IF($F25="","",VLOOKUP($F25,'Reference Data - Transport fuel'!$C:$O,Z$4,FALSE))</f>
        <v/>
      </c>
      <c r="AA25" s="19" t="str">
        <f>IF($F25="","",VLOOKUP($F25,'Reference Data - Transport fuel'!$C:$O,AA$4,FALSE))</f>
        <v/>
      </c>
      <c r="AB25" s="19" t="str">
        <f>IF($F25="","",VLOOKUP($F25,'Reference Data - Transport fuel'!$C:$O,AB$4,FALSE))</f>
        <v/>
      </c>
      <c r="AC25" s="19"/>
      <c r="AD25" s="19" t="str">
        <f>IF($F25="","",VLOOKUP($F25,'Reference Data - Transport fuel'!$C:$O,AD$4,FALSE))</f>
        <v/>
      </c>
      <c r="AE25" s="19"/>
      <c r="AF25" s="19" t="str">
        <f>IF($F25="","",VLOOKUP($F25,'Reference Data - Transport fuel'!$C:$O,AF$4,FALSE))</f>
        <v/>
      </c>
      <c r="AH25" s="19" t="str">
        <f t="shared" si="2"/>
        <v/>
      </c>
      <c r="AI25" s="19" t="str">
        <f t="shared" si="3"/>
        <v/>
      </c>
      <c r="AJ25" s="19" t="str">
        <f t="shared" si="4"/>
        <v/>
      </c>
      <c r="AK25" s="19" t="str">
        <f t="shared" si="5"/>
        <v/>
      </c>
      <c r="AL25" s="19" t="str">
        <f t="shared" si="6"/>
        <v/>
      </c>
      <c r="AM25" s="19" t="str">
        <f t="shared" si="7"/>
        <v/>
      </c>
      <c r="AN25" s="19" t="str">
        <f t="shared" si="8"/>
        <v/>
      </c>
      <c r="AO25" s="19" t="str">
        <f t="shared" si="9"/>
        <v/>
      </c>
      <c r="AP25" s="19"/>
      <c r="AQ25" s="19" t="str">
        <f t="shared" si="10"/>
        <v/>
      </c>
      <c r="AR25" s="188"/>
      <c r="AS25" s="19" t="str">
        <f t="shared" si="11"/>
        <v/>
      </c>
      <c r="AT25" s="19" t="str">
        <f t="shared" si="12"/>
        <v/>
      </c>
      <c r="AV25" s="201" t="str">
        <f t="shared" si="13"/>
        <v/>
      </c>
      <c r="AW25" s="201"/>
      <c r="AX25" s="201"/>
      <c r="AY25" s="16" t="e">
        <f>INDEX('Dropdown menus'!$A$1:$D$6,MATCH($M25,'Dropdown menus'!$A$1:$A$6,0),$AY$6)</f>
        <v>#N/A</v>
      </c>
      <c r="BA25" s="19" t="str">
        <f>IF($N25="","",VLOOKUP($N25,'Reference Passenger Transport'!$C:$O,BA$4,FALSE))</f>
        <v/>
      </c>
      <c r="BB25" s="19" t="str">
        <f>IF($N25="","",VLOOKUP($N25,'Reference Passenger Transport'!$C:$O,BB$4,FALSE))</f>
        <v/>
      </c>
      <c r="BC25" s="19" t="str">
        <f>IF($N25="","",VLOOKUP($N25,'Reference Passenger Transport'!$C:$O,BC$4,FALSE))</f>
        <v/>
      </c>
      <c r="BD25" s="19" t="str">
        <f>IF($N25="","",VLOOKUP($N25,'Reference Passenger Transport'!$C:$O,BD$4,FALSE))</f>
        <v/>
      </c>
      <c r="BE25" s="19" t="str">
        <f>IF($N25="","",VLOOKUP($N25,'Reference Passenger Transport'!$C:$O,BE$4,FALSE))</f>
        <v/>
      </c>
      <c r="BF25" s="19" t="str">
        <f>IF($N25="","",VLOOKUP($N25,'Reference Passenger Transport'!$C:$O,BF$4,FALSE))</f>
        <v/>
      </c>
      <c r="BG25" s="19" t="str">
        <f>IF($N25="","",VLOOKUP($N25,'Reference Passenger Transport'!$C:$O,BG$4,FALSE))</f>
        <v/>
      </c>
      <c r="BH25" s="19" t="str">
        <f>IF($N25="","",VLOOKUP($N25,'Reference Passenger Transport'!$C:$O,BH$4,FALSE))</f>
        <v/>
      </c>
      <c r="BI25" s="19" t="str">
        <f>IF($N25="","",VLOOKUP($N25,'Reference Passenger Transport'!$C:$O,BI$4,FALSE))</f>
        <v/>
      </c>
      <c r="BJ25" s="19" t="str">
        <f>IF($N25="","",VLOOKUP($N25,'Reference Passenger Transport'!$C:$O,BJ$4,FALSE))</f>
        <v/>
      </c>
      <c r="BK25" s="19" t="str">
        <f>IF($N25="","",VLOOKUP($N25,'Reference Passenger Transport'!$C:$O,BK$4,FALSE))</f>
        <v/>
      </c>
      <c r="BL25" s="19" t="str">
        <f>IF($N25="","",VLOOKUP($N25,'Reference Passenger Transport'!$C:$O,BL$4,FALSE))</f>
        <v/>
      </c>
      <c r="BM25" s="19" t="str">
        <f>IF($N25="","",VLOOKUP($N25,'Reference Passenger Transport'!$C:$O,BM$4,FALSE))</f>
        <v/>
      </c>
      <c r="BO25" s="19" t="str">
        <f t="shared" si="14"/>
        <v/>
      </c>
      <c r="BP25" s="19" t="str">
        <f t="shared" si="15"/>
        <v/>
      </c>
      <c r="BQ25" s="19" t="str">
        <f t="shared" si="16"/>
        <v/>
      </c>
      <c r="BR25" s="19" t="str">
        <f t="shared" si="17"/>
        <v/>
      </c>
      <c r="BS25" s="19" t="str">
        <f t="shared" si="18"/>
        <v/>
      </c>
      <c r="BT25" s="19" t="str">
        <f t="shared" si="19"/>
        <v/>
      </c>
      <c r="BU25" s="19" t="str">
        <f t="shared" si="20"/>
        <v/>
      </c>
      <c r="BV25" s="19" t="str">
        <f t="shared" si="21"/>
        <v/>
      </c>
      <c r="BW25" s="19"/>
      <c r="BX25" s="19" t="str">
        <f t="shared" si="22"/>
        <v/>
      </c>
      <c r="BY25" s="188"/>
      <c r="BZ25" s="19" t="str">
        <f t="shared" si="23"/>
        <v/>
      </c>
      <c r="CA25" s="19" t="str">
        <f t="shared" si="24"/>
        <v/>
      </c>
      <c r="CC25" s="201" t="str">
        <f t="shared" si="25"/>
        <v/>
      </c>
      <c r="CD25" s="201"/>
      <c r="CE25" s="201"/>
      <c r="CF25" s="201"/>
      <c r="CG25" s="201"/>
      <c r="CH25" s="201"/>
      <c r="CI25" s="201"/>
      <c r="CJ25" s="201"/>
      <c r="CK25" s="201"/>
      <c r="CL25" s="201"/>
      <c r="CM25" s="201"/>
      <c r="CN25" s="201"/>
      <c r="CO25" s="201"/>
      <c r="CP25" s="201"/>
      <c r="CQ25" s="201"/>
      <c r="CR25" s="201"/>
      <c r="CS25" s="201"/>
      <c r="CT25" s="201"/>
      <c r="CU25" s="201"/>
      <c r="CV25" s="201"/>
      <c r="CW25" s="201"/>
      <c r="CX25" s="201"/>
      <c r="CY25" s="201"/>
      <c r="CZ25" s="201"/>
      <c r="DA25" s="201"/>
      <c r="DB25" s="201"/>
      <c r="DC25" s="201"/>
      <c r="DD25" s="201"/>
      <c r="DE25" s="201"/>
      <c r="DF25" s="201"/>
      <c r="DG25" s="201"/>
      <c r="DH25" s="201"/>
      <c r="DI25" s="201"/>
      <c r="DJ25" s="201"/>
      <c r="DK25" s="201"/>
      <c r="DL25" s="201"/>
      <c r="DM25" s="201"/>
      <c r="DN25" s="201"/>
      <c r="DO25" s="201"/>
      <c r="DP25" s="201"/>
      <c r="DQ25" s="201"/>
      <c r="DR25" s="201"/>
    </row>
    <row r="26" spans="4:122">
      <c r="D26" s="34"/>
      <c r="E26" s="146"/>
      <c r="F26" s="146"/>
      <c r="G26" s="153"/>
      <c r="L26" s="34"/>
      <c r="M26" s="146"/>
      <c r="N26" s="146"/>
      <c r="O26" s="147"/>
      <c r="R26" s="16" t="e">
        <f>INDEX('Dropdown menus'!$A$1:$D$6,MATCH($E26,'Dropdown menus'!$A$1:$A$6,0),$R$6)</f>
        <v>#N/A</v>
      </c>
      <c r="T26" s="19" t="str">
        <f>IF($F26="","",VLOOKUP($F26,'Reference Data - Transport fuel'!$C:$O,T$4,FALSE))</f>
        <v/>
      </c>
      <c r="U26" s="19" t="str">
        <f>IF($F26="","",VLOOKUP($F26,'Reference Data - Transport fuel'!$C:$O,U$4,FALSE))</f>
        <v/>
      </c>
      <c r="V26" s="19" t="str">
        <f>IF($F26="","",VLOOKUP($F26,'Reference Data - Transport fuel'!$C:$O,V$4,FALSE))</f>
        <v/>
      </c>
      <c r="W26" s="19" t="str">
        <f>IF($F26="","",VLOOKUP($F26,'Reference Data - Transport fuel'!$C:$O,W$4,FALSE))</f>
        <v/>
      </c>
      <c r="X26" s="19" t="str">
        <f>IF($F26="","",VLOOKUP($F26,'Reference Data - Transport fuel'!$C:$O,X$4,FALSE))</f>
        <v/>
      </c>
      <c r="Y26" s="19" t="str">
        <f>IF($F26="","",VLOOKUP($F26,'Reference Data - Transport fuel'!$C:$O,Y$4,FALSE))</f>
        <v/>
      </c>
      <c r="Z26" s="19" t="str">
        <f>IF($F26="","",VLOOKUP($F26,'Reference Data - Transport fuel'!$C:$O,Z$4,FALSE))</f>
        <v/>
      </c>
      <c r="AA26" s="19" t="str">
        <f>IF($F26="","",VLOOKUP($F26,'Reference Data - Transport fuel'!$C:$O,AA$4,FALSE))</f>
        <v/>
      </c>
      <c r="AB26" s="19" t="str">
        <f>IF($F26="","",VLOOKUP($F26,'Reference Data - Transport fuel'!$C:$O,AB$4,FALSE))</f>
        <v/>
      </c>
      <c r="AC26" s="19"/>
      <c r="AD26" s="19" t="str">
        <f>IF($F26="","",VLOOKUP($F26,'Reference Data - Transport fuel'!$C:$O,AD$4,FALSE))</f>
        <v/>
      </c>
      <c r="AE26" s="19"/>
      <c r="AF26" s="19" t="str">
        <f>IF($F26="","",VLOOKUP($F26,'Reference Data - Transport fuel'!$C:$O,AF$4,FALSE))</f>
        <v/>
      </c>
      <c r="AH26" s="19" t="str">
        <f t="shared" si="2"/>
        <v/>
      </c>
      <c r="AI26" s="19" t="str">
        <f t="shared" si="3"/>
        <v/>
      </c>
      <c r="AJ26" s="19" t="str">
        <f t="shared" si="4"/>
        <v/>
      </c>
      <c r="AK26" s="19" t="str">
        <f t="shared" si="5"/>
        <v/>
      </c>
      <c r="AL26" s="19" t="str">
        <f t="shared" si="6"/>
        <v/>
      </c>
      <c r="AM26" s="19" t="str">
        <f t="shared" si="7"/>
        <v/>
      </c>
      <c r="AN26" s="19" t="str">
        <f t="shared" si="8"/>
        <v/>
      </c>
      <c r="AO26" s="19" t="str">
        <f t="shared" si="9"/>
        <v/>
      </c>
      <c r="AP26" s="19"/>
      <c r="AQ26" s="19" t="str">
        <f t="shared" si="10"/>
        <v/>
      </c>
      <c r="AR26" s="188"/>
      <c r="AS26" s="19" t="str">
        <f t="shared" si="11"/>
        <v/>
      </c>
      <c r="AT26" s="19" t="str">
        <f t="shared" si="12"/>
        <v/>
      </c>
      <c r="AV26" s="201" t="str">
        <f t="shared" si="13"/>
        <v/>
      </c>
      <c r="AW26" s="201"/>
      <c r="AX26" s="201"/>
      <c r="AY26" s="16" t="e">
        <f>INDEX('Dropdown menus'!$A$1:$D$6,MATCH($M26,'Dropdown menus'!$A$1:$A$6,0),$AY$6)</f>
        <v>#N/A</v>
      </c>
      <c r="BA26" s="19" t="str">
        <f>IF($N26="","",VLOOKUP($N26,'Reference Passenger Transport'!$C:$O,BA$4,FALSE))</f>
        <v/>
      </c>
      <c r="BB26" s="19" t="str">
        <f>IF($N26="","",VLOOKUP($N26,'Reference Passenger Transport'!$C:$O,BB$4,FALSE))</f>
        <v/>
      </c>
      <c r="BC26" s="19" t="str">
        <f>IF($N26="","",VLOOKUP($N26,'Reference Passenger Transport'!$C:$O,BC$4,FALSE))</f>
        <v/>
      </c>
      <c r="BD26" s="19" t="str">
        <f>IF($N26="","",VLOOKUP($N26,'Reference Passenger Transport'!$C:$O,BD$4,FALSE))</f>
        <v/>
      </c>
      <c r="BE26" s="19" t="str">
        <f>IF($N26="","",VLOOKUP($N26,'Reference Passenger Transport'!$C:$O,BE$4,FALSE))</f>
        <v/>
      </c>
      <c r="BF26" s="19" t="str">
        <f>IF($N26="","",VLOOKUP($N26,'Reference Passenger Transport'!$C:$O,BF$4,FALSE))</f>
        <v/>
      </c>
      <c r="BG26" s="19" t="str">
        <f>IF($N26="","",VLOOKUP($N26,'Reference Passenger Transport'!$C:$O,BG$4,FALSE))</f>
        <v/>
      </c>
      <c r="BH26" s="19" t="str">
        <f>IF($N26="","",VLOOKUP($N26,'Reference Passenger Transport'!$C:$O,BH$4,FALSE))</f>
        <v/>
      </c>
      <c r="BI26" s="19" t="str">
        <f>IF($N26="","",VLOOKUP($N26,'Reference Passenger Transport'!$C:$O,BI$4,FALSE))</f>
        <v/>
      </c>
      <c r="BJ26" s="19" t="str">
        <f>IF($N26="","",VLOOKUP($N26,'Reference Passenger Transport'!$C:$O,BJ$4,FALSE))</f>
        <v/>
      </c>
      <c r="BK26" s="19" t="str">
        <f>IF($N26="","",VLOOKUP($N26,'Reference Passenger Transport'!$C:$O,BK$4,FALSE))</f>
        <v/>
      </c>
      <c r="BL26" s="19" t="str">
        <f>IF($N26="","",VLOOKUP($N26,'Reference Passenger Transport'!$C:$O,BL$4,FALSE))</f>
        <v/>
      </c>
      <c r="BM26" s="19" t="str">
        <f>IF($N26="","",VLOOKUP($N26,'Reference Passenger Transport'!$C:$O,BM$4,FALSE))</f>
        <v/>
      </c>
      <c r="BO26" s="19" t="str">
        <f t="shared" si="14"/>
        <v/>
      </c>
      <c r="BP26" s="19" t="str">
        <f t="shared" si="15"/>
        <v/>
      </c>
      <c r="BQ26" s="19" t="str">
        <f t="shared" si="16"/>
        <v/>
      </c>
      <c r="BR26" s="19" t="str">
        <f t="shared" si="17"/>
        <v/>
      </c>
      <c r="BS26" s="19" t="str">
        <f t="shared" si="18"/>
        <v/>
      </c>
      <c r="BT26" s="19" t="str">
        <f t="shared" si="19"/>
        <v/>
      </c>
      <c r="BU26" s="19" t="str">
        <f t="shared" si="20"/>
        <v/>
      </c>
      <c r="BV26" s="19" t="str">
        <f t="shared" si="21"/>
        <v/>
      </c>
      <c r="BW26" s="19"/>
      <c r="BX26" s="19" t="str">
        <f t="shared" si="22"/>
        <v/>
      </c>
      <c r="BY26" s="188"/>
      <c r="BZ26" s="19" t="str">
        <f t="shared" si="23"/>
        <v/>
      </c>
      <c r="CA26" s="19" t="str">
        <f t="shared" si="24"/>
        <v/>
      </c>
      <c r="CC26" s="201" t="str">
        <f t="shared" si="25"/>
        <v/>
      </c>
      <c r="CD26" s="201"/>
      <c r="CE26" s="201"/>
      <c r="CF26" s="201"/>
      <c r="CG26" s="201"/>
      <c r="CH26" s="201"/>
      <c r="CI26" s="201"/>
      <c r="CJ26" s="201"/>
      <c r="CK26" s="201"/>
      <c r="CL26" s="201"/>
      <c r="CM26" s="201"/>
      <c r="CN26" s="201"/>
      <c r="CO26" s="201"/>
      <c r="CP26" s="201"/>
      <c r="CQ26" s="201"/>
      <c r="CR26" s="201"/>
      <c r="CS26" s="201"/>
      <c r="CT26" s="201"/>
      <c r="CU26" s="201"/>
      <c r="CV26" s="201"/>
      <c r="CW26" s="201"/>
      <c r="CX26" s="201"/>
      <c r="CY26" s="201"/>
      <c r="CZ26" s="201"/>
      <c r="DA26" s="201"/>
      <c r="DB26" s="201"/>
      <c r="DC26" s="201"/>
      <c r="DD26" s="201"/>
      <c r="DE26" s="201"/>
      <c r="DF26" s="201"/>
      <c r="DG26" s="201"/>
      <c r="DH26" s="201"/>
      <c r="DI26" s="201"/>
      <c r="DJ26" s="201"/>
      <c r="DK26" s="201"/>
      <c r="DL26" s="201"/>
      <c r="DM26" s="201"/>
      <c r="DN26" s="201"/>
      <c r="DO26" s="201"/>
      <c r="DP26" s="201"/>
      <c r="DQ26" s="201"/>
      <c r="DR26" s="201"/>
    </row>
    <row r="27" spans="4:122">
      <c r="D27" s="34"/>
      <c r="E27" s="146"/>
      <c r="F27" s="146"/>
      <c r="G27" s="153"/>
      <c r="L27" s="34"/>
      <c r="M27" s="146"/>
      <c r="N27" s="146"/>
      <c r="O27" s="147"/>
      <c r="R27" s="16" t="e">
        <f>INDEX('Dropdown menus'!$A$1:$D$6,MATCH($E27,'Dropdown menus'!$A$1:$A$6,0),$R$6)</f>
        <v>#N/A</v>
      </c>
      <c r="T27" s="19" t="str">
        <f>IF($F27="","",VLOOKUP($F27,'Reference Data - Transport fuel'!$C:$O,T$4,FALSE))</f>
        <v/>
      </c>
      <c r="U27" s="19" t="str">
        <f>IF($F27="","",VLOOKUP($F27,'Reference Data - Transport fuel'!$C:$O,U$4,FALSE))</f>
        <v/>
      </c>
      <c r="V27" s="19" t="str">
        <f>IF($F27="","",VLOOKUP($F27,'Reference Data - Transport fuel'!$C:$O,V$4,FALSE))</f>
        <v/>
      </c>
      <c r="W27" s="19" t="str">
        <f>IF($F27="","",VLOOKUP($F27,'Reference Data - Transport fuel'!$C:$O,W$4,FALSE))</f>
        <v/>
      </c>
      <c r="X27" s="19" t="str">
        <f>IF($F27="","",VLOOKUP($F27,'Reference Data - Transport fuel'!$C:$O,X$4,FALSE))</f>
        <v/>
      </c>
      <c r="Y27" s="19" t="str">
        <f>IF($F27="","",VLOOKUP($F27,'Reference Data - Transport fuel'!$C:$O,Y$4,FALSE))</f>
        <v/>
      </c>
      <c r="Z27" s="19" t="str">
        <f>IF($F27="","",VLOOKUP($F27,'Reference Data - Transport fuel'!$C:$O,Z$4,FALSE))</f>
        <v/>
      </c>
      <c r="AA27" s="19" t="str">
        <f>IF($F27="","",VLOOKUP($F27,'Reference Data - Transport fuel'!$C:$O,AA$4,FALSE))</f>
        <v/>
      </c>
      <c r="AB27" s="19" t="str">
        <f>IF($F27="","",VLOOKUP($F27,'Reference Data - Transport fuel'!$C:$O,AB$4,FALSE))</f>
        <v/>
      </c>
      <c r="AC27" s="19"/>
      <c r="AD27" s="19" t="str">
        <f>IF($F27="","",VLOOKUP($F27,'Reference Data - Transport fuel'!$C:$O,AD$4,FALSE))</f>
        <v/>
      </c>
      <c r="AE27" s="19"/>
      <c r="AF27" s="19" t="str">
        <f>IF($F27="","",VLOOKUP($F27,'Reference Data - Transport fuel'!$C:$O,AF$4,FALSE))</f>
        <v/>
      </c>
      <c r="AH27" s="19" t="str">
        <f t="shared" si="2"/>
        <v/>
      </c>
      <c r="AI27" s="19" t="str">
        <f t="shared" si="3"/>
        <v/>
      </c>
      <c r="AJ27" s="19" t="str">
        <f t="shared" si="4"/>
        <v/>
      </c>
      <c r="AK27" s="19" t="str">
        <f t="shared" si="5"/>
        <v/>
      </c>
      <c r="AL27" s="19" t="str">
        <f t="shared" si="6"/>
        <v/>
      </c>
      <c r="AM27" s="19" t="str">
        <f t="shared" si="7"/>
        <v/>
      </c>
      <c r="AN27" s="19" t="str">
        <f t="shared" si="8"/>
        <v/>
      </c>
      <c r="AO27" s="19" t="str">
        <f t="shared" si="9"/>
        <v/>
      </c>
      <c r="AP27" s="19"/>
      <c r="AQ27" s="19" t="str">
        <f t="shared" si="10"/>
        <v/>
      </c>
      <c r="AR27" s="188"/>
      <c r="AS27" s="19" t="str">
        <f t="shared" si="11"/>
        <v/>
      </c>
      <c r="AT27" s="19" t="str">
        <f t="shared" si="12"/>
        <v/>
      </c>
      <c r="AV27" s="201" t="str">
        <f t="shared" si="13"/>
        <v/>
      </c>
      <c r="AW27" s="201"/>
      <c r="AX27" s="201"/>
      <c r="AY27" s="16" t="e">
        <f>INDEX('Dropdown menus'!$A$1:$D$6,MATCH($M27,'Dropdown menus'!$A$1:$A$6,0),$AY$6)</f>
        <v>#N/A</v>
      </c>
      <c r="BA27" s="19" t="str">
        <f>IF($N27="","",VLOOKUP($N27,'Reference Passenger Transport'!$C:$O,BA$4,FALSE))</f>
        <v/>
      </c>
      <c r="BB27" s="19" t="str">
        <f>IF($N27="","",VLOOKUP($N27,'Reference Passenger Transport'!$C:$O,BB$4,FALSE))</f>
        <v/>
      </c>
      <c r="BC27" s="19" t="str">
        <f>IF($N27="","",VLOOKUP($N27,'Reference Passenger Transport'!$C:$O,BC$4,FALSE))</f>
        <v/>
      </c>
      <c r="BD27" s="19" t="str">
        <f>IF($N27="","",VLOOKUP($N27,'Reference Passenger Transport'!$C:$O,BD$4,FALSE))</f>
        <v/>
      </c>
      <c r="BE27" s="19" t="str">
        <f>IF($N27="","",VLOOKUP($N27,'Reference Passenger Transport'!$C:$O,BE$4,FALSE))</f>
        <v/>
      </c>
      <c r="BF27" s="19" t="str">
        <f>IF($N27="","",VLOOKUP($N27,'Reference Passenger Transport'!$C:$O,BF$4,FALSE))</f>
        <v/>
      </c>
      <c r="BG27" s="19" t="str">
        <f>IF($N27="","",VLOOKUP($N27,'Reference Passenger Transport'!$C:$O,BG$4,FALSE))</f>
        <v/>
      </c>
      <c r="BH27" s="19" t="str">
        <f>IF($N27="","",VLOOKUP($N27,'Reference Passenger Transport'!$C:$O,BH$4,FALSE))</f>
        <v/>
      </c>
      <c r="BI27" s="19" t="str">
        <f>IF($N27="","",VLOOKUP($N27,'Reference Passenger Transport'!$C:$O,BI$4,FALSE))</f>
        <v/>
      </c>
      <c r="BJ27" s="19" t="str">
        <f>IF($N27="","",VLOOKUP($N27,'Reference Passenger Transport'!$C:$O,BJ$4,FALSE))</f>
        <v/>
      </c>
      <c r="BK27" s="19" t="str">
        <f>IF($N27="","",VLOOKUP($N27,'Reference Passenger Transport'!$C:$O,BK$4,FALSE))</f>
        <v/>
      </c>
      <c r="BL27" s="19" t="str">
        <f>IF($N27="","",VLOOKUP($N27,'Reference Passenger Transport'!$C:$O,BL$4,FALSE))</f>
        <v/>
      </c>
      <c r="BM27" s="19" t="str">
        <f>IF($N27="","",VLOOKUP($N27,'Reference Passenger Transport'!$C:$O,BM$4,FALSE))</f>
        <v/>
      </c>
      <c r="BO27" s="19" t="str">
        <f t="shared" si="14"/>
        <v/>
      </c>
      <c r="BP27" s="19" t="str">
        <f t="shared" si="15"/>
        <v/>
      </c>
      <c r="BQ27" s="19" t="str">
        <f t="shared" si="16"/>
        <v/>
      </c>
      <c r="BR27" s="19" t="str">
        <f t="shared" si="17"/>
        <v/>
      </c>
      <c r="BS27" s="19" t="str">
        <f t="shared" si="18"/>
        <v/>
      </c>
      <c r="BT27" s="19" t="str">
        <f t="shared" si="19"/>
        <v/>
      </c>
      <c r="BU27" s="19" t="str">
        <f t="shared" si="20"/>
        <v/>
      </c>
      <c r="BV27" s="19" t="str">
        <f t="shared" si="21"/>
        <v/>
      </c>
      <c r="BW27" s="19"/>
      <c r="BX27" s="19" t="str">
        <f t="shared" si="22"/>
        <v/>
      </c>
      <c r="BY27" s="188"/>
      <c r="BZ27" s="19" t="str">
        <f t="shared" si="23"/>
        <v/>
      </c>
      <c r="CA27" s="19" t="str">
        <f t="shared" si="24"/>
        <v/>
      </c>
      <c r="CC27" s="201" t="str">
        <f t="shared" si="25"/>
        <v/>
      </c>
      <c r="CD27" s="201"/>
      <c r="CE27" s="201"/>
      <c r="CF27" s="201"/>
      <c r="CG27" s="201"/>
      <c r="CH27" s="201"/>
      <c r="CI27" s="201"/>
      <c r="CJ27" s="201"/>
      <c r="CK27" s="201"/>
      <c r="CL27" s="201"/>
      <c r="CM27" s="201"/>
      <c r="CN27" s="201"/>
      <c r="CO27" s="201"/>
      <c r="CP27" s="201"/>
      <c r="CQ27" s="201"/>
      <c r="CR27" s="201"/>
      <c r="CS27" s="201"/>
      <c r="CT27" s="201"/>
      <c r="CU27" s="201"/>
      <c r="CV27" s="201"/>
      <c r="CW27" s="201"/>
      <c r="CX27" s="201"/>
      <c r="CY27" s="201"/>
      <c r="CZ27" s="201"/>
      <c r="DA27" s="201"/>
      <c r="DB27" s="201"/>
      <c r="DC27" s="201"/>
      <c r="DD27" s="201"/>
      <c r="DE27" s="201"/>
      <c r="DF27" s="201"/>
      <c r="DG27" s="201"/>
      <c r="DH27" s="201"/>
      <c r="DI27" s="201"/>
      <c r="DJ27" s="201"/>
      <c r="DK27" s="201"/>
      <c r="DL27" s="201"/>
      <c r="DM27" s="201"/>
      <c r="DN27" s="201"/>
      <c r="DO27" s="201"/>
      <c r="DP27" s="201"/>
      <c r="DQ27" s="201"/>
      <c r="DR27" s="201"/>
    </row>
    <row r="28" spans="4:122">
      <c r="D28" s="34"/>
      <c r="E28" s="146"/>
      <c r="F28" s="146"/>
      <c r="G28" s="153"/>
      <c r="L28" s="34"/>
      <c r="M28" s="146"/>
      <c r="N28" s="146"/>
      <c r="O28" s="147"/>
      <c r="R28" s="16" t="e">
        <f>INDEX('Dropdown menus'!$A$1:$D$6,MATCH($E28,'Dropdown menus'!$A$1:$A$6,0),$R$6)</f>
        <v>#N/A</v>
      </c>
      <c r="T28" s="19" t="str">
        <f>IF($F28="","",VLOOKUP($F28,'Reference Data - Transport fuel'!$C:$O,T$4,FALSE))</f>
        <v/>
      </c>
      <c r="U28" s="19" t="str">
        <f>IF($F28="","",VLOOKUP($F28,'Reference Data - Transport fuel'!$C:$O,U$4,FALSE))</f>
        <v/>
      </c>
      <c r="V28" s="19" t="str">
        <f>IF($F28="","",VLOOKUP($F28,'Reference Data - Transport fuel'!$C:$O,V$4,FALSE))</f>
        <v/>
      </c>
      <c r="W28" s="19" t="str">
        <f>IF($F28="","",VLOOKUP($F28,'Reference Data - Transport fuel'!$C:$O,W$4,FALSE))</f>
        <v/>
      </c>
      <c r="X28" s="19" t="str">
        <f>IF($F28="","",VLOOKUP($F28,'Reference Data - Transport fuel'!$C:$O,X$4,FALSE))</f>
        <v/>
      </c>
      <c r="Y28" s="19" t="str">
        <f>IF($F28="","",VLOOKUP($F28,'Reference Data - Transport fuel'!$C:$O,Y$4,FALSE))</f>
        <v/>
      </c>
      <c r="Z28" s="19" t="str">
        <f>IF($F28="","",VLOOKUP($F28,'Reference Data - Transport fuel'!$C:$O,Z$4,FALSE))</f>
        <v/>
      </c>
      <c r="AA28" s="19" t="str">
        <f>IF($F28="","",VLOOKUP($F28,'Reference Data - Transport fuel'!$C:$O,AA$4,FALSE))</f>
        <v/>
      </c>
      <c r="AB28" s="19" t="str">
        <f>IF($F28="","",VLOOKUP($F28,'Reference Data - Transport fuel'!$C:$O,AB$4,FALSE))</f>
        <v/>
      </c>
      <c r="AC28" s="19"/>
      <c r="AD28" s="19" t="str">
        <f>IF($F28="","",VLOOKUP($F28,'Reference Data - Transport fuel'!$C:$O,AD$4,FALSE))</f>
        <v/>
      </c>
      <c r="AE28" s="19"/>
      <c r="AF28" s="19" t="str">
        <f>IF($F28="","",VLOOKUP($F28,'Reference Data - Transport fuel'!$C:$O,AF$4,FALSE))</f>
        <v/>
      </c>
      <c r="AH28" s="19" t="str">
        <f t="shared" si="2"/>
        <v/>
      </c>
      <c r="AI28" s="19" t="str">
        <f t="shared" si="3"/>
        <v/>
      </c>
      <c r="AJ28" s="19" t="str">
        <f t="shared" si="4"/>
        <v/>
      </c>
      <c r="AK28" s="19" t="str">
        <f t="shared" si="5"/>
        <v/>
      </c>
      <c r="AL28" s="19" t="str">
        <f t="shared" si="6"/>
        <v/>
      </c>
      <c r="AM28" s="19" t="str">
        <f t="shared" si="7"/>
        <v/>
      </c>
      <c r="AN28" s="19" t="str">
        <f t="shared" si="8"/>
        <v/>
      </c>
      <c r="AO28" s="19" t="str">
        <f t="shared" si="9"/>
        <v/>
      </c>
      <c r="AP28" s="19"/>
      <c r="AQ28" s="19" t="str">
        <f t="shared" si="10"/>
        <v/>
      </c>
      <c r="AR28" s="188"/>
      <c r="AS28" s="19" t="str">
        <f t="shared" si="11"/>
        <v/>
      </c>
      <c r="AT28" s="19" t="str">
        <f t="shared" si="12"/>
        <v/>
      </c>
      <c r="AV28" s="201" t="str">
        <f t="shared" si="13"/>
        <v/>
      </c>
      <c r="AW28" s="201"/>
      <c r="AX28" s="201"/>
      <c r="AY28" s="16" t="e">
        <f>INDEX('Dropdown menus'!$A$1:$D$6,MATCH($M28,'Dropdown menus'!$A$1:$A$6,0),$AY$6)</f>
        <v>#N/A</v>
      </c>
      <c r="BA28" s="19" t="str">
        <f>IF($N28="","",VLOOKUP($N28,'Reference Passenger Transport'!$C:$O,BA$4,FALSE))</f>
        <v/>
      </c>
      <c r="BB28" s="19" t="str">
        <f>IF($N28="","",VLOOKUP($N28,'Reference Passenger Transport'!$C:$O,BB$4,FALSE))</f>
        <v/>
      </c>
      <c r="BC28" s="19" t="str">
        <f>IF($N28="","",VLOOKUP($N28,'Reference Passenger Transport'!$C:$O,BC$4,FALSE))</f>
        <v/>
      </c>
      <c r="BD28" s="19" t="str">
        <f>IF($N28="","",VLOOKUP($N28,'Reference Passenger Transport'!$C:$O,BD$4,FALSE))</f>
        <v/>
      </c>
      <c r="BE28" s="19" t="str">
        <f>IF($N28="","",VLOOKUP($N28,'Reference Passenger Transport'!$C:$O,BE$4,FALSE))</f>
        <v/>
      </c>
      <c r="BF28" s="19" t="str">
        <f>IF($N28="","",VLOOKUP($N28,'Reference Passenger Transport'!$C:$O,BF$4,FALSE))</f>
        <v/>
      </c>
      <c r="BG28" s="19" t="str">
        <f>IF($N28="","",VLOOKUP($N28,'Reference Passenger Transport'!$C:$O,BG$4,FALSE))</f>
        <v/>
      </c>
      <c r="BH28" s="19" t="str">
        <f>IF($N28="","",VLOOKUP($N28,'Reference Passenger Transport'!$C:$O,BH$4,FALSE))</f>
        <v/>
      </c>
      <c r="BI28" s="19" t="str">
        <f>IF($N28="","",VLOOKUP($N28,'Reference Passenger Transport'!$C:$O,BI$4,FALSE))</f>
        <v/>
      </c>
      <c r="BJ28" s="19" t="str">
        <f>IF($N28="","",VLOOKUP($N28,'Reference Passenger Transport'!$C:$O,BJ$4,FALSE))</f>
        <v/>
      </c>
      <c r="BK28" s="19" t="str">
        <f>IF($N28="","",VLOOKUP($N28,'Reference Passenger Transport'!$C:$O,BK$4,FALSE))</f>
        <v/>
      </c>
      <c r="BL28" s="19" t="str">
        <f>IF($N28="","",VLOOKUP($N28,'Reference Passenger Transport'!$C:$O,BL$4,FALSE))</f>
        <v/>
      </c>
      <c r="BM28" s="19" t="str">
        <f>IF($N28="","",VLOOKUP($N28,'Reference Passenger Transport'!$C:$O,BM$4,FALSE))</f>
        <v/>
      </c>
      <c r="BO28" s="19" t="str">
        <f t="shared" si="14"/>
        <v/>
      </c>
      <c r="BP28" s="19" t="str">
        <f t="shared" si="15"/>
        <v/>
      </c>
      <c r="BQ28" s="19" t="str">
        <f t="shared" si="16"/>
        <v/>
      </c>
      <c r="BR28" s="19" t="str">
        <f t="shared" si="17"/>
        <v/>
      </c>
      <c r="BS28" s="19" t="str">
        <f t="shared" si="18"/>
        <v/>
      </c>
      <c r="BT28" s="19" t="str">
        <f t="shared" si="19"/>
        <v/>
      </c>
      <c r="BU28" s="19" t="str">
        <f t="shared" si="20"/>
        <v/>
      </c>
      <c r="BV28" s="19" t="str">
        <f t="shared" si="21"/>
        <v/>
      </c>
      <c r="BW28" s="19"/>
      <c r="BX28" s="19" t="str">
        <f t="shared" si="22"/>
        <v/>
      </c>
      <c r="BY28" s="188"/>
      <c r="BZ28" s="19" t="str">
        <f t="shared" si="23"/>
        <v/>
      </c>
      <c r="CA28" s="19" t="str">
        <f t="shared" si="24"/>
        <v/>
      </c>
      <c r="CC28" s="201" t="str">
        <f t="shared" si="25"/>
        <v/>
      </c>
      <c r="CD28" s="201"/>
      <c r="CE28" s="201"/>
      <c r="CF28" s="201"/>
      <c r="CG28" s="201"/>
      <c r="CH28" s="201"/>
      <c r="CI28" s="201"/>
      <c r="CJ28" s="201"/>
      <c r="CK28" s="201"/>
      <c r="CL28" s="201"/>
      <c r="CM28" s="201"/>
      <c r="CN28" s="201"/>
      <c r="CO28" s="201"/>
      <c r="CP28" s="201"/>
      <c r="CQ28" s="201"/>
      <c r="CR28" s="201"/>
      <c r="CS28" s="201"/>
      <c r="CT28" s="201"/>
      <c r="CU28" s="201"/>
      <c r="CV28" s="201"/>
      <c r="CW28" s="201"/>
      <c r="CX28" s="201"/>
      <c r="CY28" s="201"/>
      <c r="CZ28" s="201"/>
      <c r="DA28" s="201"/>
      <c r="DB28" s="201"/>
      <c r="DC28" s="201"/>
      <c r="DD28" s="201"/>
      <c r="DE28" s="201"/>
      <c r="DF28" s="201"/>
      <c r="DG28" s="201"/>
      <c r="DH28" s="201"/>
      <c r="DI28" s="201"/>
      <c r="DJ28" s="201"/>
      <c r="DK28" s="201"/>
      <c r="DL28" s="201"/>
      <c r="DM28" s="201"/>
      <c r="DN28" s="201"/>
      <c r="DO28" s="201"/>
      <c r="DP28" s="201"/>
      <c r="DQ28" s="201"/>
      <c r="DR28" s="201"/>
    </row>
    <row r="29" spans="4:122">
      <c r="D29" s="34"/>
      <c r="E29" s="146"/>
      <c r="F29" s="146"/>
      <c r="G29" s="153"/>
      <c r="L29" s="34"/>
      <c r="M29" s="146"/>
      <c r="N29" s="146"/>
      <c r="O29" s="147"/>
      <c r="R29" s="16" t="e">
        <f>INDEX('Dropdown menus'!$A$1:$D$6,MATCH($E29,'Dropdown menus'!$A$1:$A$6,0),$R$6)</f>
        <v>#N/A</v>
      </c>
      <c r="T29" s="19" t="str">
        <f>IF($F29="","",VLOOKUP($F29,'Reference Data - Transport fuel'!$C:$O,T$4,FALSE))</f>
        <v/>
      </c>
      <c r="U29" s="19" t="str">
        <f>IF($F29="","",VLOOKUP($F29,'Reference Data - Transport fuel'!$C:$O,U$4,FALSE))</f>
        <v/>
      </c>
      <c r="V29" s="19" t="str">
        <f>IF($F29="","",VLOOKUP($F29,'Reference Data - Transport fuel'!$C:$O,V$4,FALSE))</f>
        <v/>
      </c>
      <c r="W29" s="19" t="str">
        <f>IF($F29="","",VLOOKUP($F29,'Reference Data - Transport fuel'!$C:$O,W$4,FALSE))</f>
        <v/>
      </c>
      <c r="X29" s="19" t="str">
        <f>IF($F29="","",VLOOKUP($F29,'Reference Data - Transport fuel'!$C:$O,X$4,FALSE))</f>
        <v/>
      </c>
      <c r="Y29" s="19" t="str">
        <f>IF($F29="","",VLOOKUP($F29,'Reference Data - Transport fuel'!$C:$O,Y$4,FALSE))</f>
        <v/>
      </c>
      <c r="Z29" s="19" t="str">
        <f>IF($F29="","",VLOOKUP($F29,'Reference Data - Transport fuel'!$C:$O,Z$4,FALSE))</f>
        <v/>
      </c>
      <c r="AA29" s="19" t="str">
        <f>IF($F29="","",VLOOKUP($F29,'Reference Data - Transport fuel'!$C:$O,AA$4,FALSE))</f>
        <v/>
      </c>
      <c r="AB29" s="19" t="str">
        <f>IF($F29="","",VLOOKUP($F29,'Reference Data - Transport fuel'!$C:$O,AB$4,FALSE))</f>
        <v/>
      </c>
      <c r="AC29" s="19"/>
      <c r="AD29" s="19" t="str">
        <f>IF($F29="","",VLOOKUP($F29,'Reference Data - Transport fuel'!$C:$O,AD$4,FALSE))</f>
        <v/>
      </c>
      <c r="AE29" s="19"/>
      <c r="AF29" s="19" t="str">
        <f>IF($F29="","",VLOOKUP($F29,'Reference Data - Transport fuel'!$C:$O,AF$4,FALSE))</f>
        <v/>
      </c>
      <c r="AH29" s="19" t="str">
        <f t="shared" si="2"/>
        <v/>
      </c>
      <c r="AI29" s="19" t="str">
        <f t="shared" si="3"/>
        <v/>
      </c>
      <c r="AJ29" s="19" t="str">
        <f t="shared" si="4"/>
        <v/>
      </c>
      <c r="AK29" s="19" t="str">
        <f t="shared" si="5"/>
        <v/>
      </c>
      <c r="AL29" s="19" t="str">
        <f t="shared" si="6"/>
        <v/>
      </c>
      <c r="AM29" s="19" t="str">
        <f t="shared" si="7"/>
        <v/>
      </c>
      <c r="AN29" s="19" t="str">
        <f t="shared" si="8"/>
        <v/>
      </c>
      <c r="AO29" s="19" t="str">
        <f t="shared" si="9"/>
        <v/>
      </c>
      <c r="AP29" s="19"/>
      <c r="AQ29" s="19" t="str">
        <f t="shared" si="10"/>
        <v/>
      </c>
      <c r="AR29" s="188"/>
      <c r="AS29" s="19" t="str">
        <f t="shared" si="11"/>
        <v/>
      </c>
      <c r="AT29" s="19" t="str">
        <f t="shared" si="12"/>
        <v/>
      </c>
      <c r="AV29" s="201" t="str">
        <f t="shared" si="13"/>
        <v/>
      </c>
      <c r="AW29" s="201"/>
      <c r="AX29" s="201"/>
      <c r="AY29" s="16" t="e">
        <f>INDEX('Dropdown menus'!$A$1:$D$6,MATCH($M29,'Dropdown menus'!$A$1:$A$6,0),$AY$6)</f>
        <v>#N/A</v>
      </c>
      <c r="BA29" s="19" t="str">
        <f>IF($N29="","",VLOOKUP($N29,'Reference Passenger Transport'!$C:$O,BA$4,FALSE))</f>
        <v/>
      </c>
      <c r="BB29" s="19" t="str">
        <f>IF($N29="","",VLOOKUP($N29,'Reference Passenger Transport'!$C:$O,BB$4,FALSE))</f>
        <v/>
      </c>
      <c r="BC29" s="19" t="str">
        <f>IF($N29="","",VLOOKUP($N29,'Reference Passenger Transport'!$C:$O,BC$4,FALSE))</f>
        <v/>
      </c>
      <c r="BD29" s="19" t="str">
        <f>IF($N29="","",VLOOKUP($N29,'Reference Passenger Transport'!$C:$O,BD$4,FALSE))</f>
        <v/>
      </c>
      <c r="BE29" s="19" t="str">
        <f>IF($N29="","",VLOOKUP($N29,'Reference Passenger Transport'!$C:$O,BE$4,FALSE))</f>
        <v/>
      </c>
      <c r="BF29" s="19" t="str">
        <f>IF($N29="","",VLOOKUP($N29,'Reference Passenger Transport'!$C:$O,BF$4,FALSE))</f>
        <v/>
      </c>
      <c r="BG29" s="19" t="str">
        <f>IF($N29="","",VLOOKUP($N29,'Reference Passenger Transport'!$C:$O,BG$4,FALSE))</f>
        <v/>
      </c>
      <c r="BH29" s="19" t="str">
        <f>IF($N29="","",VLOOKUP($N29,'Reference Passenger Transport'!$C:$O,BH$4,FALSE))</f>
        <v/>
      </c>
      <c r="BI29" s="19" t="str">
        <f>IF($N29="","",VLOOKUP($N29,'Reference Passenger Transport'!$C:$O,BI$4,FALSE))</f>
        <v/>
      </c>
      <c r="BJ29" s="19" t="str">
        <f>IF($N29="","",VLOOKUP($N29,'Reference Passenger Transport'!$C:$O,BJ$4,FALSE))</f>
        <v/>
      </c>
      <c r="BK29" s="19" t="str">
        <f>IF($N29="","",VLOOKUP($N29,'Reference Passenger Transport'!$C:$O,BK$4,FALSE))</f>
        <v/>
      </c>
      <c r="BL29" s="19" t="str">
        <f>IF($N29="","",VLOOKUP($N29,'Reference Passenger Transport'!$C:$O,BL$4,FALSE))</f>
        <v/>
      </c>
      <c r="BM29" s="19" t="str">
        <f>IF($N29="","",VLOOKUP($N29,'Reference Passenger Transport'!$C:$O,BM$4,FALSE))</f>
        <v/>
      </c>
      <c r="BO29" s="19" t="str">
        <f t="shared" si="14"/>
        <v/>
      </c>
      <c r="BP29" s="19" t="str">
        <f t="shared" si="15"/>
        <v/>
      </c>
      <c r="BQ29" s="19" t="str">
        <f t="shared" si="16"/>
        <v/>
      </c>
      <c r="BR29" s="19" t="str">
        <f t="shared" si="17"/>
        <v/>
      </c>
      <c r="BS29" s="19" t="str">
        <f t="shared" si="18"/>
        <v/>
      </c>
      <c r="BT29" s="19" t="str">
        <f t="shared" si="19"/>
        <v/>
      </c>
      <c r="BU29" s="19" t="str">
        <f t="shared" si="20"/>
        <v/>
      </c>
      <c r="BV29" s="19" t="str">
        <f t="shared" si="21"/>
        <v/>
      </c>
      <c r="BW29" s="19"/>
      <c r="BX29" s="19" t="str">
        <f t="shared" si="22"/>
        <v/>
      </c>
      <c r="BY29" s="188"/>
      <c r="BZ29" s="19" t="str">
        <f t="shared" si="23"/>
        <v/>
      </c>
      <c r="CA29" s="19" t="str">
        <f t="shared" si="24"/>
        <v/>
      </c>
      <c r="CC29" s="201" t="str">
        <f t="shared" si="25"/>
        <v/>
      </c>
      <c r="CD29" s="201"/>
      <c r="CE29" s="201"/>
      <c r="CF29" s="201"/>
      <c r="CG29" s="201"/>
      <c r="CH29" s="201"/>
      <c r="CI29" s="201"/>
      <c r="CJ29" s="201"/>
      <c r="CK29" s="201"/>
      <c r="CL29" s="201"/>
      <c r="CM29" s="201"/>
      <c r="CN29" s="201"/>
      <c r="CO29" s="201"/>
      <c r="CP29" s="201"/>
      <c r="CQ29" s="201"/>
      <c r="CR29" s="201"/>
      <c r="CS29" s="201"/>
      <c r="CT29" s="201"/>
      <c r="CU29" s="201"/>
      <c r="CV29" s="201"/>
      <c r="CW29" s="201"/>
      <c r="CX29" s="201"/>
      <c r="CY29" s="201"/>
      <c r="CZ29" s="201"/>
      <c r="DA29" s="201"/>
      <c r="DB29" s="201"/>
      <c r="DC29" s="201"/>
      <c r="DD29" s="201"/>
      <c r="DE29" s="201"/>
      <c r="DF29" s="201"/>
      <c r="DG29" s="201"/>
      <c r="DH29" s="201"/>
      <c r="DI29" s="201"/>
      <c r="DJ29" s="201"/>
      <c r="DK29" s="201"/>
      <c r="DL29" s="201"/>
      <c r="DM29" s="201"/>
      <c r="DN29" s="201"/>
      <c r="DO29" s="201"/>
      <c r="DP29" s="201"/>
      <c r="DQ29" s="201"/>
      <c r="DR29" s="201"/>
    </row>
    <row r="30" spans="4:122">
      <c r="D30" s="34"/>
      <c r="E30" s="146"/>
      <c r="F30" s="146"/>
      <c r="G30" s="153"/>
      <c r="L30" s="34"/>
      <c r="M30" s="146"/>
      <c r="N30" s="146"/>
      <c r="O30" s="147"/>
      <c r="R30" s="16" t="e">
        <f>INDEX('Dropdown menus'!$A$1:$D$6,MATCH($E30,'Dropdown menus'!$A$1:$A$6,0),$R$6)</f>
        <v>#N/A</v>
      </c>
      <c r="T30" s="19" t="str">
        <f>IF($F30="","",VLOOKUP($F30,'Reference Data - Transport fuel'!$C:$O,T$4,FALSE))</f>
        <v/>
      </c>
      <c r="U30" s="19" t="str">
        <f>IF($F30="","",VLOOKUP($F30,'Reference Data - Transport fuel'!$C:$O,U$4,FALSE))</f>
        <v/>
      </c>
      <c r="V30" s="19" t="str">
        <f>IF($F30="","",VLOOKUP($F30,'Reference Data - Transport fuel'!$C:$O,V$4,FALSE))</f>
        <v/>
      </c>
      <c r="W30" s="19" t="str">
        <f>IF($F30="","",VLOOKUP($F30,'Reference Data - Transport fuel'!$C:$O,W$4,FALSE))</f>
        <v/>
      </c>
      <c r="X30" s="19" t="str">
        <f>IF($F30="","",VLOOKUP($F30,'Reference Data - Transport fuel'!$C:$O,X$4,FALSE))</f>
        <v/>
      </c>
      <c r="Y30" s="19" t="str">
        <f>IF($F30="","",VLOOKUP($F30,'Reference Data - Transport fuel'!$C:$O,Y$4,FALSE))</f>
        <v/>
      </c>
      <c r="Z30" s="19" t="str">
        <f>IF($F30="","",VLOOKUP($F30,'Reference Data - Transport fuel'!$C:$O,Z$4,FALSE))</f>
        <v/>
      </c>
      <c r="AA30" s="19" t="str">
        <f>IF($F30="","",VLOOKUP($F30,'Reference Data - Transport fuel'!$C:$O,AA$4,FALSE))</f>
        <v/>
      </c>
      <c r="AB30" s="19" t="str">
        <f>IF($F30="","",VLOOKUP($F30,'Reference Data - Transport fuel'!$C:$O,AB$4,FALSE))</f>
        <v/>
      </c>
      <c r="AC30" s="19"/>
      <c r="AD30" s="19" t="str">
        <f>IF($F30="","",VLOOKUP($F30,'Reference Data - Transport fuel'!$C:$O,AD$4,FALSE))</f>
        <v/>
      </c>
      <c r="AE30" s="19"/>
      <c r="AF30" s="19" t="str">
        <f>IF($F30="","",VLOOKUP($F30,'Reference Data - Transport fuel'!$C:$O,AF$4,FALSE))</f>
        <v/>
      </c>
      <c r="AH30" s="19" t="str">
        <f t="shared" si="2"/>
        <v/>
      </c>
      <c r="AI30" s="19" t="str">
        <f t="shared" si="3"/>
        <v/>
      </c>
      <c r="AJ30" s="19" t="str">
        <f t="shared" si="4"/>
        <v/>
      </c>
      <c r="AK30" s="19" t="str">
        <f t="shared" si="5"/>
        <v/>
      </c>
      <c r="AL30" s="19" t="str">
        <f t="shared" si="6"/>
        <v/>
      </c>
      <c r="AM30" s="19" t="str">
        <f t="shared" si="7"/>
        <v/>
      </c>
      <c r="AN30" s="19" t="str">
        <f t="shared" si="8"/>
        <v/>
      </c>
      <c r="AO30" s="19" t="str">
        <f t="shared" si="9"/>
        <v/>
      </c>
      <c r="AP30" s="19"/>
      <c r="AQ30" s="19" t="str">
        <f t="shared" si="10"/>
        <v/>
      </c>
      <c r="AR30" s="188"/>
      <c r="AS30" s="19" t="str">
        <f t="shared" si="11"/>
        <v/>
      </c>
      <c r="AT30" s="19" t="str">
        <f t="shared" si="12"/>
        <v/>
      </c>
      <c r="AV30" s="201" t="str">
        <f t="shared" si="13"/>
        <v/>
      </c>
      <c r="AW30" s="201"/>
      <c r="AX30" s="201"/>
      <c r="AY30" s="16" t="e">
        <f>INDEX('Dropdown menus'!$A$1:$D$6,MATCH($M30,'Dropdown menus'!$A$1:$A$6,0),$AY$6)</f>
        <v>#N/A</v>
      </c>
      <c r="BA30" s="19" t="str">
        <f>IF($N30="","",VLOOKUP($N30,'Reference Passenger Transport'!$C:$O,BA$4,FALSE))</f>
        <v/>
      </c>
      <c r="BB30" s="19" t="str">
        <f>IF($N30="","",VLOOKUP($N30,'Reference Passenger Transport'!$C:$O,BB$4,FALSE))</f>
        <v/>
      </c>
      <c r="BC30" s="19" t="str">
        <f>IF($N30="","",VLOOKUP($N30,'Reference Passenger Transport'!$C:$O,BC$4,FALSE))</f>
        <v/>
      </c>
      <c r="BD30" s="19" t="str">
        <f>IF($N30="","",VLOOKUP($N30,'Reference Passenger Transport'!$C:$O,BD$4,FALSE))</f>
        <v/>
      </c>
      <c r="BE30" s="19" t="str">
        <f>IF($N30="","",VLOOKUP($N30,'Reference Passenger Transport'!$C:$O,BE$4,FALSE))</f>
        <v/>
      </c>
      <c r="BF30" s="19" t="str">
        <f>IF($N30="","",VLOOKUP($N30,'Reference Passenger Transport'!$C:$O,BF$4,FALSE))</f>
        <v/>
      </c>
      <c r="BG30" s="19" t="str">
        <f>IF($N30="","",VLOOKUP($N30,'Reference Passenger Transport'!$C:$O,BG$4,FALSE))</f>
        <v/>
      </c>
      <c r="BH30" s="19" t="str">
        <f>IF($N30="","",VLOOKUP($N30,'Reference Passenger Transport'!$C:$O,BH$4,FALSE))</f>
        <v/>
      </c>
      <c r="BI30" s="19" t="str">
        <f>IF($N30="","",VLOOKUP($N30,'Reference Passenger Transport'!$C:$O,BI$4,FALSE))</f>
        <v/>
      </c>
      <c r="BJ30" s="19" t="str">
        <f>IF($N30="","",VLOOKUP($N30,'Reference Passenger Transport'!$C:$O,BJ$4,FALSE))</f>
        <v/>
      </c>
      <c r="BK30" s="19" t="str">
        <f>IF($N30="","",VLOOKUP($N30,'Reference Passenger Transport'!$C:$O,BK$4,FALSE))</f>
        <v/>
      </c>
      <c r="BL30" s="19" t="str">
        <f>IF($N30="","",VLOOKUP($N30,'Reference Passenger Transport'!$C:$O,BL$4,FALSE))</f>
        <v/>
      </c>
      <c r="BM30" s="19" t="str">
        <f>IF($N30="","",VLOOKUP($N30,'Reference Passenger Transport'!$C:$O,BM$4,FALSE))</f>
        <v/>
      </c>
      <c r="BO30" s="19" t="str">
        <f t="shared" si="14"/>
        <v/>
      </c>
      <c r="BP30" s="19" t="str">
        <f t="shared" si="15"/>
        <v/>
      </c>
      <c r="BQ30" s="19" t="str">
        <f t="shared" si="16"/>
        <v/>
      </c>
      <c r="BR30" s="19" t="str">
        <f t="shared" si="17"/>
        <v/>
      </c>
      <c r="BS30" s="19" t="str">
        <f t="shared" si="18"/>
        <v/>
      </c>
      <c r="BT30" s="19" t="str">
        <f t="shared" si="19"/>
        <v/>
      </c>
      <c r="BU30" s="19" t="str">
        <f t="shared" si="20"/>
        <v/>
      </c>
      <c r="BV30" s="19" t="str">
        <f t="shared" si="21"/>
        <v/>
      </c>
      <c r="BW30" s="19"/>
      <c r="BX30" s="19" t="str">
        <f t="shared" si="22"/>
        <v/>
      </c>
      <c r="BY30" s="188"/>
      <c r="BZ30" s="19" t="str">
        <f t="shared" si="23"/>
        <v/>
      </c>
      <c r="CA30" s="19" t="str">
        <f t="shared" si="24"/>
        <v/>
      </c>
      <c r="CC30" s="201" t="str">
        <f t="shared" si="25"/>
        <v/>
      </c>
      <c r="CD30" s="201"/>
      <c r="CE30" s="201"/>
      <c r="CF30" s="201"/>
      <c r="CG30" s="201"/>
      <c r="CH30" s="201"/>
      <c r="CI30" s="201"/>
      <c r="CJ30" s="201"/>
      <c r="CK30" s="201"/>
      <c r="CL30" s="201"/>
      <c r="CM30" s="201"/>
      <c r="CN30" s="201"/>
      <c r="CO30" s="201"/>
      <c r="CP30" s="201"/>
      <c r="CQ30" s="201"/>
      <c r="CR30" s="201"/>
      <c r="CS30" s="201"/>
      <c r="CT30" s="201"/>
      <c r="CU30" s="201"/>
      <c r="CV30" s="201"/>
      <c r="CW30" s="201"/>
      <c r="CX30" s="201"/>
      <c r="CY30" s="201"/>
      <c r="CZ30" s="201"/>
      <c r="DA30" s="201"/>
      <c r="DB30" s="201"/>
      <c r="DC30" s="201"/>
      <c r="DD30" s="201"/>
      <c r="DE30" s="201"/>
      <c r="DF30" s="201"/>
      <c r="DG30" s="201"/>
      <c r="DH30" s="201"/>
      <c r="DI30" s="201"/>
      <c r="DJ30" s="201"/>
      <c r="DK30" s="201"/>
      <c r="DL30" s="201"/>
      <c r="DM30" s="201"/>
      <c r="DN30" s="201"/>
      <c r="DO30" s="201"/>
      <c r="DP30" s="201"/>
      <c r="DQ30" s="201"/>
      <c r="DR30" s="201"/>
    </row>
    <row r="31" spans="4:122">
      <c r="D31" s="34"/>
      <c r="E31" s="146"/>
      <c r="F31" s="146"/>
      <c r="G31" s="153"/>
      <c r="L31" s="34"/>
      <c r="M31" s="146"/>
      <c r="N31" s="146"/>
      <c r="O31" s="147"/>
      <c r="R31" s="16" t="e">
        <f>INDEX('Dropdown menus'!$A$1:$D$6,MATCH($E31,'Dropdown menus'!$A$1:$A$6,0),$R$6)</f>
        <v>#N/A</v>
      </c>
      <c r="T31" s="19" t="str">
        <f>IF($F31="","",VLOOKUP($F31,'Reference Data - Transport fuel'!$C:$O,T$4,FALSE))</f>
        <v/>
      </c>
      <c r="U31" s="19" t="str">
        <f>IF($F31="","",VLOOKUP($F31,'Reference Data - Transport fuel'!$C:$O,U$4,FALSE))</f>
        <v/>
      </c>
      <c r="V31" s="19" t="str">
        <f>IF($F31="","",VLOOKUP($F31,'Reference Data - Transport fuel'!$C:$O,V$4,FALSE))</f>
        <v/>
      </c>
      <c r="W31" s="19" t="str">
        <f>IF($F31="","",VLOOKUP($F31,'Reference Data - Transport fuel'!$C:$O,W$4,FALSE))</f>
        <v/>
      </c>
      <c r="X31" s="19" t="str">
        <f>IF($F31="","",VLOOKUP($F31,'Reference Data - Transport fuel'!$C:$O,X$4,FALSE))</f>
        <v/>
      </c>
      <c r="Y31" s="19" t="str">
        <f>IF($F31="","",VLOOKUP($F31,'Reference Data - Transport fuel'!$C:$O,Y$4,FALSE))</f>
        <v/>
      </c>
      <c r="Z31" s="19" t="str">
        <f>IF($F31="","",VLOOKUP($F31,'Reference Data - Transport fuel'!$C:$O,Z$4,FALSE))</f>
        <v/>
      </c>
      <c r="AA31" s="19" t="str">
        <f>IF($F31="","",VLOOKUP($F31,'Reference Data - Transport fuel'!$C:$O,AA$4,FALSE))</f>
        <v/>
      </c>
      <c r="AB31" s="19" t="str">
        <f>IF($F31="","",VLOOKUP($F31,'Reference Data - Transport fuel'!$C:$O,AB$4,FALSE))</f>
        <v/>
      </c>
      <c r="AC31" s="19"/>
      <c r="AD31" s="19" t="str">
        <f>IF($F31="","",VLOOKUP($F31,'Reference Data - Transport fuel'!$C:$O,AD$4,FALSE))</f>
        <v/>
      </c>
      <c r="AE31" s="19"/>
      <c r="AF31" s="19" t="str">
        <f>IF($F31="","",VLOOKUP($F31,'Reference Data - Transport fuel'!$C:$O,AF$4,FALSE))</f>
        <v/>
      </c>
      <c r="AH31" s="19" t="str">
        <f t="shared" si="2"/>
        <v/>
      </c>
      <c r="AI31" s="19" t="str">
        <f t="shared" si="3"/>
        <v/>
      </c>
      <c r="AJ31" s="19" t="str">
        <f t="shared" si="4"/>
        <v/>
      </c>
      <c r="AK31" s="19" t="str">
        <f t="shared" si="5"/>
        <v/>
      </c>
      <c r="AL31" s="19" t="str">
        <f t="shared" si="6"/>
        <v/>
      </c>
      <c r="AM31" s="19" t="str">
        <f t="shared" si="7"/>
        <v/>
      </c>
      <c r="AN31" s="19" t="str">
        <f t="shared" si="8"/>
        <v/>
      </c>
      <c r="AO31" s="19" t="str">
        <f t="shared" si="9"/>
        <v/>
      </c>
      <c r="AP31" s="19"/>
      <c r="AQ31" s="19" t="str">
        <f t="shared" si="10"/>
        <v/>
      </c>
      <c r="AR31" s="188"/>
      <c r="AS31" s="19" t="str">
        <f t="shared" si="11"/>
        <v/>
      </c>
      <c r="AT31" s="19" t="str">
        <f t="shared" si="12"/>
        <v/>
      </c>
      <c r="AV31" s="201" t="str">
        <f t="shared" si="13"/>
        <v/>
      </c>
      <c r="AW31" s="201"/>
      <c r="AX31" s="201"/>
      <c r="AY31" s="16" t="e">
        <f>INDEX('Dropdown menus'!$A$1:$D$6,MATCH($M31,'Dropdown menus'!$A$1:$A$6,0),$AY$6)</f>
        <v>#N/A</v>
      </c>
      <c r="BA31" s="19" t="str">
        <f>IF($N31="","",VLOOKUP($N31,'Reference Passenger Transport'!$C:$O,BA$4,FALSE))</f>
        <v/>
      </c>
      <c r="BB31" s="19" t="str">
        <f>IF($N31="","",VLOOKUP($N31,'Reference Passenger Transport'!$C:$O,BB$4,FALSE))</f>
        <v/>
      </c>
      <c r="BC31" s="19" t="str">
        <f>IF($N31="","",VLOOKUP($N31,'Reference Passenger Transport'!$C:$O,BC$4,FALSE))</f>
        <v/>
      </c>
      <c r="BD31" s="19" t="str">
        <f>IF($N31="","",VLOOKUP($N31,'Reference Passenger Transport'!$C:$O,BD$4,FALSE))</f>
        <v/>
      </c>
      <c r="BE31" s="19" t="str">
        <f>IF($N31="","",VLOOKUP($N31,'Reference Passenger Transport'!$C:$O,BE$4,FALSE))</f>
        <v/>
      </c>
      <c r="BF31" s="19" t="str">
        <f>IF($N31="","",VLOOKUP($N31,'Reference Passenger Transport'!$C:$O,BF$4,FALSE))</f>
        <v/>
      </c>
      <c r="BG31" s="19" t="str">
        <f>IF($N31="","",VLOOKUP($N31,'Reference Passenger Transport'!$C:$O,BG$4,FALSE))</f>
        <v/>
      </c>
      <c r="BH31" s="19" t="str">
        <f>IF($N31="","",VLOOKUP($N31,'Reference Passenger Transport'!$C:$O,BH$4,FALSE))</f>
        <v/>
      </c>
      <c r="BI31" s="19" t="str">
        <f>IF($N31="","",VLOOKUP($N31,'Reference Passenger Transport'!$C:$O,BI$4,FALSE))</f>
        <v/>
      </c>
      <c r="BJ31" s="19" t="str">
        <f>IF($N31="","",VLOOKUP($N31,'Reference Passenger Transport'!$C:$O,BJ$4,FALSE))</f>
        <v/>
      </c>
      <c r="BK31" s="19" t="str">
        <f>IF($N31="","",VLOOKUP($N31,'Reference Passenger Transport'!$C:$O,BK$4,FALSE))</f>
        <v/>
      </c>
      <c r="BL31" s="19" t="str">
        <f>IF($N31="","",VLOOKUP($N31,'Reference Passenger Transport'!$C:$O,BL$4,FALSE))</f>
        <v/>
      </c>
      <c r="BM31" s="19" t="str">
        <f>IF($N31="","",VLOOKUP($N31,'Reference Passenger Transport'!$C:$O,BM$4,FALSE))</f>
        <v/>
      </c>
      <c r="BO31" s="19" t="str">
        <f t="shared" si="14"/>
        <v/>
      </c>
      <c r="BP31" s="19" t="str">
        <f t="shared" si="15"/>
        <v/>
      </c>
      <c r="BQ31" s="19" t="str">
        <f t="shared" si="16"/>
        <v/>
      </c>
      <c r="BR31" s="19" t="str">
        <f t="shared" si="17"/>
        <v/>
      </c>
      <c r="BS31" s="19" t="str">
        <f t="shared" si="18"/>
        <v/>
      </c>
      <c r="BT31" s="19" t="str">
        <f t="shared" si="19"/>
        <v/>
      </c>
      <c r="BU31" s="19" t="str">
        <f t="shared" si="20"/>
        <v/>
      </c>
      <c r="BV31" s="19" t="str">
        <f t="shared" si="21"/>
        <v/>
      </c>
      <c r="BW31" s="19"/>
      <c r="BX31" s="19" t="str">
        <f t="shared" si="22"/>
        <v/>
      </c>
      <c r="BY31" s="188"/>
      <c r="BZ31" s="19" t="str">
        <f t="shared" si="23"/>
        <v/>
      </c>
      <c r="CA31" s="19" t="str">
        <f t="shared" si="24"/>
        <v/>
      </c>
      <c r="CC31" s="201" t="str">
        <f t="shared" si="25"/>
        <v/>
      </c>
      <c r="CD31" s="201"/>
      <c r="CE31" s="201"/>
      <c r="CF31" s="201"/>
      <c r="CG31" s="201"/>
      <c r="CH31" s="201"/>
      <c r="CI31" s="201"/>
      <c r="CJ31" s="201"/>
      <c r="CK31" s="201"/>
      <c r="CL31" s="201"/>
      <c r="CM31" s="201"/>
      <c r="CN31" s="201"/>
      <c r="CO31" s="201"/>
      <c r="CP31" s="201"/>
      <c r="CQ31" s="201"/>
      <c r="CR31" s="201"/>
      <c r="CS31" s="201"/>
      <c r="CT31" s="201"/>
      <c r="CU31" s="201"/>
      <c r="CV31" s="201"/>
      <c r="CW31" s="201"/>
      <c r="CX31" s="201"/>
      <c r="CY31" s="201"/>
      <c r="CZ31" s="201"/>
      <c r="DA31" s="201"/>
      <c r="DB31" s="201"/>
      <c r="DC31" s="201"/>
      <c r="DD31" s="201"/>
      <c r="DE31" s="201"/>
      <c r="DF31" s="201"/>
      <c r="DG31" s="201"/>
      <c r="DH31" s="201"/>
      <c r="DI31" s="201"/>
      <c r="DJ31" s="201"/>
      <c r="DK31" s="201"/>
      <c r="DL31" s="201"/>
      <c r="DM31" s="201"/>
      <c r="DN31" s="201"/>
      <c r="DO31" s="201"/>
      <c r="DP31" s="201"/>
      <c r="DQ31" s="201"/>
      <c r="DR31" s="201"/>
    </row>
    <row r="32" spans="4:122">
      <c r="D32" s="34"/>
      <c r="E32" s="146"/>
      <c r="F32" s="146"/>
      <c r="G32" s="153"/>
      <c r="L32" s="34"/>
      <c r="M32" s="146"/>
      <c r="N32" s="146"/>
      <c r="O32" s="147"/>
      <c r="R32" s="16" t="e">
        <f>INDEX('Dropdown menus'!$A$1:$D$6,MATCH($E32,'Dropdown menus'!$A$1:$A$6,0),$R$6)</f>
        <v>#N/A</v>
      </c>
      <c r="T32" s="19" t="str">
        <f>IF($F32="","",VLOOKUP($F32,'Reference Data - Transport fuel'!$C:$O,T$4,FALSE))</f>
        <v/>
      </c>
      <c r="U32" s="19" t="str">
        <f>IF($F32="","",VLOOKUP($F32,'Reference Data - Transport fuel'!$C:$O,U$4,FALSE))</f>
        <v/>
      </c>
      <c r="V32" s="19" t="str">
        <f>IF($F32="","",VLOOKUP($F32,'Reference Data - Transport fuel'!$C:$O,V$4,FALSE))</f>
        <v/>
      </c>
      <c r="W32" s="19" t="str">
        <f>IF($F32="","",VLOOKUP($F32,'Reference Data - Transport fuel'!$C:$O,W$4,FALSE))</f>
        <v/>
      </c>
      <c r="X32" s="19" t="str">
        <f>IF($F32="","",VLOOKUP($F32,'Reference Data - Transport fuel'!$C:$O,X$4,FALSE))</f>
        <v/>
      </c>
      <c r="Y32" s="19" t="str">
        <f>IF($F32="","",VLOOKUP($F32,'Reference Data - Transport fuel'!$C:$O,Y$4,FALSE))</f>
        <v/>
      </c>
      <c r="Z32" s="19" t="str">
        <f>IF($F32="","",VLOOKUP($F32,'Reference Data - Transport fuel'!$C:$O,Z$4,FALSE))</f>
        <v/>
      </c>
      <c r="AA32" s="19" t="str">
        <f>IF($F32="","",VLOOKUP($F32,'Reference Data - Transport fuel'!$C:$O,AA$4,FALSE))</f>
        <v/>
      </c>
      <c r="AB32" s="19" t="str">
        <f>IF($F32="","",VLOOKUP($F32,'Reference Data - Transport fuel'!$C:$O,AB$4,FALSE))</f>
        <v/>
      </c>
      <c r="AC32" s="19"/>
      <c r="AD32" s="19" t="str">
        <f>IF($F32="","",VLOOKUP($F32,'Reference Data - Transport fuel'!$C:$O,AD$4,FALSE))</f>
        <v/>
      </c>
      <c r="AE32" s="19"/>
      <c r="AF32" s="19" t="str">
        <f>IF($F32="","",VLOOKUP($F32,'Reference Data - Transport fuel'!$C:$O,AF$4,FALSE))</f>
        <v/>
      </c>
      <c r="AH32" s="19" t="str">
        <f t="shared" si="2"/>
        <v/>
      </c>
      <c r="AI32" s="19" t="str">
        <f t="shared" si="3"/>
        <v/>
      </c>
      <c r="AJ32" s="19" t="str">
        <f t="shared" si="4"/>
        <v/>
      </c>
      <c r="AK32" s="19" t="str">
        <f t="shared" si="5"/>
        <v/>
      </c>
      <c r="AL32" s="19" t="str">
        <f t="shared" si="6"/>
        <v/>
      </c>
      <c r="AM32" s="19" t="str">
        <f t="shared" si="7"/>
        <v/>
      </c>
      <c r="AN32" s="19" t="str">
        <f t="shared" si="8"/>
        <v/>
      </c>
      <c r="AO32" s="19" t="str">
        <f t="shared" si="9"/>
        <v/>
      </c>
      <c r="AP32" s="19"/>
      <c r="AQ32" s="19" t="str">
        <f t="shared" si="10"/>
        <v/>
      </c>
      <c r="AR32" s="188"/>
      <c r="AS32" s="19" t="str">
        <f t="shared" si="11"/>
        <v/>
      </c>
      <c r="AT32" s="19" t="str">
        <f t="shared" si="12"/>
        <v/>
      </c>
      <c r="AV32" s="201" t="str">
        <f t="shared" si="13"/>
        <v/>
      </c>
      <c r="AW32" s="201"/>
      <c r="AX32" s="201"/>
      <c r="AY32" s="16" t="e">
        <f>INDEX('Dropdown menus'!$A$1:$D$6,MATCH($M32,'Dropdown menus'!$A$1:$A$6,0),$AY$6)</f>
        <v>#N/A</v>
      </c>
      <c r="BA32" s="19" t="str">
        <f>IF($N32="","",VLOOKUP($N32,'Reference Passenger Transport'!$C:$O,BA$4,FALSE))</f>
        <v/>
      </c>
      <c r="BB32" s="19" t="str">
        <f>IF($N32="","",VLOOKUP($N32,'Reference Passenger Transport'!$C:$O,BB$4,FALSE))</f>
        <v/>
      </c>
      <c r="BC32" s="19" t="str">
        <f>IF($N32="","",VLOOKUP($N32,'Reference Passenger Transport'!$C:$O,BC$4,FALSE))</f>
        <v/>
      </c>
      <c r="BD32" s="19" t="str">
        <f>IF($N32="","",VLOOKUP($N32,'Reference Passenger Transport'!$C:$O,BD$4,FALSE))</f>
        <v/>
      </c>
      <c r="BE32" s="19" t="str">
        <f>IF($N32="","",VLOOKUP($N32,'Reference Passenger Transport'!$C:$O,BE$4,FALSE))</f>
        <v/>
      </c>
      <c r="BF32" s="19" t="str">
        <f>IF($N32="","",VLOOKUP($N32,'Reference Passenger Transport'!$C:$O,BF$4,FALSE))</f>
        <v/>
      </c>
      <c r="BG32" s="19" t="str">
        <f>IF($N32="","",VLOOKUP($N32,'Reference Passenger Transport'!$C:$O,BG$4,FALSE))</f>
        <v/>
      </c>
      <c r="BH32" s="19" t="str">
        <f>IF($N32="","",VLOOKUP($N32,'Reference Passenger Transport'!$C:$O,BH$4,FALSE))</f>
        <v/>
      </c>
      <c r="BI32" s="19" t="str">
        <f>IF($N32="","",VLOOKUP($N32,'Reference Passenger Transport'!$C:$O,BI$4,FALSE))</f>
        <v/>
      </c>
      <c r="BJ32" s="19" t="str">
        <f>IF($N32="","",VLOOKUP($N32,'Reference Passenger Transport'!$C:$O,BJ$4,FALSE))</f>
        <v/>
      </c>
      <c r="BK32" s="19" t="str">
        <f>IF($N32="","",VLOOKUP($N32,'Reference Passenger Transport'!$C:$O,BK$4,FALSE))</f>
        <v/>
      </c>
      <c r="BL32" s="19" t="str">
        <f>IF($N32="","",VLOOKUP($N32,'Reference Passenger Transport'!$C:$O,BL$4,FALSE))</f>
        <v/>
      </c>
      <c r="BM32" s="19" t="str">
        <f>IF($N32="","",VLOOKUP($N32,'Reference Passenger Transport'!$C:$O,BM$4,FALSE))</f>
        <v/>
      </c>
      <c r="BO32" s="19" t="str">
        <f t="shared" si="14"/>
        <v/>
      </c>
      <c r="BP32" s="19" t="str">
        <f t="shared" si="15"/>
        <v/>
      </c>
      <c r="BQ32" s="19" t="str">
        <f t="shared" si="16"/>
        <v/>
      </c>
      <c r="BR32" s="19" t="str">
        <f t="shared" si="17"/>
        <v/>
      </c>
      <c r="BS32" s="19" t="str">
        <f t="shared" si="18"/>
        <v/>
      </c>
      <c r="BT32" s="19" t="str">
        <f t="shared" si="19"/>
        <v/>
      </c>
      <c r="BU32" s="19" t="str">
        <f t="shared" si="20"/>
        <v/>
      </c>
      <c r="BV32" s="19" t="str">
        <f t="shared" si="21"/>
        <v/>
      </c>
      <c r="BW32" s="19"/>
      <c r="BX32" s="19" t="str">
        <f t="shared" si="22"/>
        <v/>
      </c>
      <c r="BY32" s="188"/>
      <c r="BZ32" s="19" t="str">
        <f t="shared" si="23"/>
        <v/>
      </c>
      <c r="CA32" s="19" t="str">
        <f t="shared" si="24"/>
        <v/>
      </c>
      <c r="CC32" s="201" t="str">
        <f t="shared" si="25"/>
        <v/>
      </c>
      <c r="CD32" s="201"/>
      <c r="CE32" s="201"/>
      <c r="CF32" s="201"/>
      <c r="CG32" s="201"/>
      <c r="CH32" s="201"/>
      <c r="CI32" s="201"/>
      <c r="CJ32" s="201"/>
      <c r="CK32" s="201"/>
      <c r="CL32" s="201"/>
      <c r="CM32" s="201"/>
      <c r="CN32" s="201"/>
      <c r="CO32" s="201"/>
      <c r="CP32" s="201"/>
      <c r="CQ32" s="201"/>
      <c r="CR32" s="201"/>
      <c r="CS32" s="201"/>
      <c r="CT32" s="201"/>
      <c r="CU32" s="201"/>
      <c r="CV32" s="201"/>
      <c r="CW32" s="201"/>
      <c r="CX32" s="201"/>
      <c r="CY32" s="201"/>
      <c r="CZ32" s="201"/>
      <c r="DA32" s="201"/>
      <c r="DB32" s="201"/>
      <c r="DC32" s="201"/>
      <c r="DD32" s="201"/>
      <c r="DE32" s="201"/>
      <c r="DF32" s="201"/>
      <c r="DG32" s="201"/>
      <c r="DH32" s="201"/>
      <c r="DI32" s="201"/>
      <c r="DJ32" s="201"/>
      <c r="DK32" s="201"/>
      <c r="DL32" s="201"/>
      <c r="DM32" s="201"/>
      <c r="DN32" s="201"/>
      <c r="DO32" s="201"/>
      <c r="DP32" s="201"/>
      <c r="DQ32" s="201"/>
      <c r="DR32" s="201"/>
    </row>
    <row r="33" spans="4:122">
      <c r="D33" s="34"/>
      <c r="E33" s="146"/>
      <c r="F33" s="146"/>
      <c r="G33" s="153"/>
      <c r="L33" s="34"/>
      <c r="M33" s="146"/>
      <c r="N33" s="146"/>
      <c r="O33" s="147"/>
      <c r="R33" s="16" t="e">
        <f>INDEX('Dropdown menus'!$A$1:$D$6,MATCH($E33,'Dropdown menus'!$A$1:$A$6,0),$R$6)</f>
        <v>#N/A</v>
      </c>
      <c r="T33" s="19" t="str">
        <f>IF($F33="","",VLOOKUP($F33,'Reference Data - Transport fuel'!$C:$O,T$4,FALSE))</f>
        <v/>
      </c>
      <c r="U33" s="19" t="str">
        <f>IF($F33="","",VLOOKUP($F33,'Reference Data - Transport fuel'!$C:$O,U$4,FALSE))</f>
        <v/>
      </c>
      <c r="V33" s="19" t="str">
        <f>IF($F33="","",VLOOKUP($F33,'Reference Data - Transport fuel'!$C:$O,V$4,FALSE))</f>
        <v/>
      </c>
      <c r="W33" s="19" t="str">
        <f>IF($F33="","",VLOOKUP($F33,'Reference Data - Transport fuel'!$C:$O,W$4,FALSE))</f>
        <v/>
      </c>
      <c r="X33" s="19" t="str">
        <f>IF($F33="","",VLOOKUP($F33,'Reference Data - Transport fuel'!$C:$O,X$4,FALSE))</f>
        <v/>
      </c>
      <c r="Y33" s="19" t="str">
        <f>IF($F33="","",VLOOKUP($F33,'Reference Data - Transport fuel'!$C:$O,Y$4,FALSE))</f>
        <v/>
      </c>
      <c r="Z33" s="19" t="str">
        <f>IF($F33="","",VLOOKUP($F33,'Reference Data - Transport fuel'!$C:$O,Z$4,FALSE))</f>
        <v/>
      </c>
      <c r="AA33" s="19" t="str">
        <f>IF($F33="","",VLOOKUP($F33,'Reference Data - Transport fuel'!$C:$O,AA$4,FALSE))</f>
        <v/>
      </c>
      <c r="AB33" s="19" t="str">
        <f>IF($F33="","",VLOOKUP($F33,'Reference Data - Transport fuel'!$C:$O,AB$4,FALSE))</f>
        <v/>
      </c>
      <c r="AC33" s="19"/>
      <c r="AD33" s="19" t="str">
        <f>IF($F33="","",VLOOKUP($F33,'Reference Data - Transport fuel'!$C:$O,AD$4,FALSE))</f>
        <v/>
      </c>
      <c r="AE33" s="19"/>
      <c r="AF33" s="19" t="str">
        <f>IF($F33="","",VLOOKUP($F33,'Reference Data - Transport fuel'!$C:$O,AF$4,FALSE))</f>
        <v/>
      </c>
      <c r="AH33" s="19" t="str">
        <f t="shared" si="2"/>
        <v/>
      </c>
      <c r="AI33" s="19" t="str">
        <f t="shared" si="3"/>
        <v/>
      </c>
      <c r="AJ33" s="19" t="str">
        <f t="shared" si="4"/>
        <v/>
      </c>
      <c r="AK33" s="19" t="str">
        <f t="shared" si="5"/>
        <v/>
      </c>
      <c r="AL33" s="19" t="str">
        <f t="shared" si="6"/>
        <v/>
      </c>
      <c r="AM33" s="19" t="str">
        <f t="shared" si="7"/>
        <v/>
      </c>
      <c r="AN33" s="19" t="str">
        <f t="shared" si="8"/>
        <v/>
      </c>
      <c r="AO33" s="19" t="str">
        <f t="shared" si="9"/>
        <v/>
      </c>
      <c r="AP33" s="19"/>
      <c r="AQ33" s="19" t="str">
        <f t="shared" si="10"/>
        <v/>
      </c>
      <c r="AR33" s="188"/>
      <c r="AS33" s="19" t="str">
        <f t="shared" si="11"/>
        <v/>
      </c>
      <c r="AT33" s="19" t="str">
        <f t="shared" si="12"/>
        <v/>
      </c>
      <c r="AV33" s="201" t="str">
        <f t="shared" si="13"/>
        <v/>
      </c>
      <c r="AW33" s="201"/>
      <c r="AX33" s="201"/>
      <c r="AY33" s="16" t="e">
        <f>INDEX('Dropdown menus'!$A$1:$D$6,MATCH($M33,'Dropdown menus'!$A$1:$A$6,0),$AY$6)</f>
        <v>#N/A</v>
      </c>
      <c r="BA33" s="19" t="str">
        <f>IF($N33="","",VLOOKUP($N33,'Reference Passenger Transport'!$C:$O,BA$4,FALSE))</f>
        <v/>
      </c>
      <c r="BB33" s="19" t="str">
        <f>IF($N33="","",VLOOKUP($N33,'Reference Passenger Transport'!$C:$O,BB$4,FALSE))</f>
        <v/>
      </c>
      <c r="BC33" s="19" t="str">
        <f>IF($N33="","",VLOOKUP($N33,'Reference Passenger Transport'!$C:$O,BC$4,FALSE))</f>
        <v/>
      </c>
      <c r="BD33" s="19" t="str">
        <f>IF($N33="","",VLOOKUP($N33,'Reference Passenger Transport'!$C:$O,BD$4,FALSE))</f>
        <v/>
      </c>
      <c r="BE33" s="19" t="str">
        <f>IF($N33="","",VLOOKUP($N33,'Reference Passenger Transport'!$C:$O,BE$4,FALSE))</f>
        <v/>
      </c>
      <c r="BF33" s="19" t="str">
        <f>IF($N33="","",VLOOKUP($N33,'Reference Passenger Transport'!$C:$O,BF$4,FALSE))</f>
        <v/>
      </c>
      <c r="BG33" s="19" t="str">
        <f>IF($N33="","",VLOOKUP($N33,'Reference Passenger Transport'!$C:$O,BG$4,FALSE))</f>
        <v/>
      </c>
      <c r="BH33" s="19" t="str">
        <f>IF($N33="","",VLOOKUP($N33,'Reference Passenger Transport'!$C:$O,BH$4,FALSE))</f>
        <v/>
      </c>
      <c r="BI33" s="19" t="str">
        <f>IF($N33="","",VLOOKUP($N33,'Reference Passenger Transport'!$C:$O,BI$4,FALSE))</f>
        <v/>
      </c>
      <c r="BJ33" s="19" t="str">
        <f>IF($N33="","",VLOOKUP($N33,'Reference Passenger Transport'!$C:$O,BJ$4,FALSE))</f>
        <v/>
      </c>
      <c r="BK33" s="19" t="str">
        <f>IF($N33="","",VLOOKUP($N33,'Reference Passenger Transport'!$C:$O,BK$4,FALSE))</f>
        <v/>
      </c>
      <c r="BL33" s="19" t="str">
        <f>IF($N33="","",VLOOKUP($N33,'Reference Passenger Transport'!$C:$O,BL$4,FALSE))</f>
        <v/>
      </c>
      <c r="BM33" s="19" t="str">
        <f>IF($N33="","",VLOOKUP($N33,'Reference Passenger Transport'!$C:$O,BM$4,FALSE))</f>
        <v/>
      </c>
      <c r="BO33" s="19" t="str">
        <f t="shared" si="14"/>
        <v/>
      </c>
      <c r="BP33" s="19" t="str">
        <f t="shared" si="15"/>
        <v/>
      </c>
      <c r="BQ33" s="19" t="str">
        <f t="shared" si="16"/>
        <v/>
      </c>
      <c r="BR33" s="19" t="str">
        <f t="shared" si="17"/>
        <v/>
      </c>
      <c r="BS33" s="19" t="str">
        <f t="shared" si="18"/>
        <v/>
      </c>
      <c r="BT33" s="19" t="str">
        <f t="shared" si="19"/>
        <v/>
      </c>
      <c r="BU33" s="19" t="str">
        <f t="shared" si="20"/>
        <v/>
      </c>
      <c r="BV33" s="19" t="str">
        <f t="shared" si="21"/>
        <v/>
      </c>
      <c r="BW33" s="19"/>
      <c r="BX33" s="19" t="str">
        <f t="shared" si="22"/>
        <v/>
      </c>
      <c r="BY33" s="188"/>
      <c r="BZ33" s="19" t="str">
        <f t="shared" si="23"/>
        <v/>
      </c>
      <c r="CA33" s="19" t="str">
        <f t="shared" si="24"/>
        <v/>
      </c>
      <c r="CC33" s="201" t="str">
        <f t="shared" si="25"/>
        <v/>
      </c>
      <c r="CD33" s="201"/>
      <c r="CE33" s="201"/>
      <c r="CF33" s="201"/>
      <c r="CG33" s="201"/>
      <c r="CH33" s="201"/>
      <c r="CI33" s="201"/>
      <c r="CJ33" s="201"/>
      <c r="CK33" s="201"/>
      <c r="CL33" s="201"/>
      <c r="CM33" s="201"/>
      <c r="CN33" s="201"/>
      <c r="CO33" s="201"/>
      <c r="CP33" s="201"/>
      <c r="CQ33" s="201"/>
      <c r="CR33" s="201"/>
      <c r="CS33" s="201"/>
      <c r="CT33" s="201"/>
      <c r="CU33" s="201"/>
      <c r="CV33" s="201"/>
      <c r="CW33" s="201"/>
      <c r="CX33" s="201"/>
      <c r="CY33" s="201"/>
      <c r="CZ33" s="201"/>
      <c r="DA33" s="201"/>
      <c r="DB33" s="201"/>
      <c r="DC33" s="201"/>
      <c r="DD33" s="201"/>
      <c r="DE33" s="201"/>
      <c r="DF33" s="201"/>
      <c r="DG33" s="201"/>
      <c r="DH33" s="201"/>
      <c r="DI33" s="201"/>
      <c r="DJ33" s="201"/>
      <c r="DK33" s="201"/>
      <c r="DL33" s="201"/>
      <c r="DM33" s="201"/>
      <c r="DN33" s="201"/>
      <c r="DO33" s="201"/>
      <c r="DP33" s="201"/>
      <c r="DQ33" s="201"/>
      <c r="DR33" s="201"/>
    </row>
    <row r="34" spans="4:122">
      <c r="D34" s="34"/>
      <c r="E34" s="146"/>
      <c r="F34" s="146"/>
      <c r="G34" s="153"/>
      <c r="L34" s="34"/>
      <c r="M34" s="146"/>
      <c r="N34" s="146"/>
      <c r="O34" s="147"/>
      <c r="R34" s="16" t="e">
        <f>INDEX('Dropdown menus'!$A$1:$D$6,MATCH($E34,'Dropdown menus'!$A$1:$A$6,0),$R$6)</f>
        <v>#N/A</v>
      </c>
      <c r="T34" s="19" t="str">
        <f>IF($F34="","",VLOOKUP($F34,'Reference Data - Transport fuel'!$C:$O,T$4,FALSE))</f>
        <v/>
      </c>
      <c r="U34" s="19" t="str">
        <f>IF($F34="","",VLOOKUP($F34,'Reference Data - Transport fuel'!$C:$O,U$4,FALSE))</f>
        <v/>
      </c>
      <c r="V34" s="19" t="str">
        <f>IF($F34="","",VLOOKUP($F34,'Reference Data - Transport fuel'!$C:$O,V$4,FALSE))</f>
        <v/>
      </c>
      <c r="W34" s="19" t="str">
        <f>IF($F34="","",VLOOKUP($F34,'Reference Data - Transport fuel'!$C:$O,W$4,FALSE))</f>
        <v/>
      </c>
      <c r="X34" s="19" t="str">
        <f>IF($F34="","",VLOOKUP($F34,'Reference Data - Transport fuel'!$C:$O,X$4,FALSE))</f>
        <v/>
      </c>
      <c r="Y34" s="19" t="str">
        <f>IF($F34="","",VLOOKUP($F34,'Reference Data - Transport fuel'!$C:$O,Y$4,FALSE))</f>
        <v/>
      </c>
      <c r="Z34" s="19" t="str">
        <f>IF($F34="","",VLOOKUP($F34,'Reference Data - Transport fuel'!$C:$O,Z$4,FALSE))</f>
        <v/>
      </c>
      <c r="AA34" s="19" t="str">
        <f>IF($F34="","",VLOOKUP($F34,'Reference Data - Transport fuel'!$C:$O,AA$4,FALSE))</f>
        <v/>
      </c>
      <c r="AB34" s="19" t="str">
        <f>IF($F34="","",VLOOKUP($F34,'Reference Data - Transport fuel'!$C:$O,AB$4,FALSE))</f>
        <v/>
      </c>
      <c r="AC34" s="19"/>
      <c r="AD34" s="19" t="str">
        <f>IF($F34="","",VLOOKUP($F34,'Reference Data - Transport fuel'!$C:$O,AD$4,FALSE))</f>
        <v/>
      </c>
      <c r="AE34" s="19"/>
      <c r="AF34" s="19" t="str">
        <f>IF($F34="","",VLOOKUP($F34,'Reference Data - Transport fuel'!$C:$O,AF$4,FALSE))</f>
        <v/>
      </c>
      <c r="AH34" s="19" t="str">
        <f t="shared" si="2"/>
        <v/>
      </c>
      <c r="AI34" s="19" t="str">
        <f t="shared" si="3"/>
        <v/>
      </c>
      <c r="AJ34" s="19" t="str">
        <f t="shared" si="4"/>
        <v/>
      </c>
      <c r="AK34" s="19" t="str">
        <f t="shared" si="5"/>
        <v/>
      </c>
      <c r="AL34" s="19" t="str">
        <f t="shared" si="6"/>
        <v/>
      </c>
      <c r="AM34" s="19" t="str">
        <f t="shared" si="7"/>
        <v/>
      </c>
      <c r="AN34" s="19" t="str">
        <f t="shared" si="8"/>
        <v/>
      </c>
      <c r="AO34" s="19" t="str">
        <f t="shared" si="9"/>
        <v/>
      </c>
      <c r="AP34" s="19"/>
      <c r="AQ34" s="19" t="str">
        <f t="shared" si="10"/>
        <v/>
      </c>
      <c r="AR34" s="188"/>
      <c r="AS34" s="19" t="str">
        <f t="shared" si="11"/>
        <v/>
      </c>
      <c r="AT34" s="19" t="str">
        <f t="shared" si="12"/>
        <v/>
      </c>
      <c r="AV34" s="201" t="str">
        <f t="shared" si="13"/>
        <v/>
      </c>
      <c r="AW34" s="201"/>
      <c r="AX34" s="201"/>
      <c r="AY34" s="16" t="e">
        <f>INDEX('Dropdown menus'!$A$1:$D$6,MATCH($M34,'Dropdown menus'!$A$1:$A$6,0),$AY$6)</f>
        <v>#N/A</v>
      </c>
      <c r="BA34" s="19" t="str">
        <f>IF($N34="","",VLOOKUP($N34,'Reference Passenger Transport'!$C:$O,BA$4,FALSE))</f>
        <v/>
      </c>
      <c r="BB34" s="19" t="str">
        <f>IF($N34="","",VLOOKUP($N34,'Reference Passenger Transport'!$C:$O,BB$4,FALSE))</f>
        <v/>
      </c>
      <c r="BC34" s="19" t="str">
        <f>IF($N34="","",VLOOKUP($N34,'Reference Passenger Transport'!$C:$O,BC$4,FALSE))</f>
        <v/>
      </c>
      <c r="BD34" s="19" t="str">
        <f>IF($N34="","",VLOOKUP($N34,'Reference Passenger Transport'!$C:$O,BD$4,FALSE))</f>
        <v/>
      </c>
      <c r="BE34" s="19" t="str">
        <f>IF($N34="","",VLOOKUP($N34,'Reference Passenger Transport'!$C:$O,BE$4,FALSE))</f>
        <v/>
      </c>
      <c r="BF34" s="19" t="str">
        <f>IF($N34="","",VLOOKUP($N34,'Reference Passenger Transport'!$C:$O,BF$4,FALSE))</f>
        <v/>
      </c>
      <c r="BG34" s="19" t="str">
        <f>IF($N34="","",VLOOKUP($N34,'Reference Passenger Transport'!$C:$O,BG$4,FALSE))</f>
        <v/>
      </c>
      <c r="BH34" s="19" t="str">
        <f>IF($N34="","",VLOOKUP($N34,'Reference Passenger Transport'!$C:$O,BH$4,FALSE))</f>
        <v/>
      </c>
      <c r="BI34" s="19" t="str">
        <f>IF($N34="","",VLOOKUP($N34,'Reference Passenger Transport'!$C:$O,BI$4,FALSE))</f>
        <v/>
      </c>
      <c r="BJ34" s="19" t="str">
        <f>IF($N34="","",VLOOKUP($N34,'Reference Passenger Transport'!$C:$O,BJ$4,FALSE))</f>
        <v/>
      </c>
      <c r="BK34" s="19" t="str">
        <f>IF($N34="","",VLOOKUP($N34,'Reference Passenger Transport'!$C:$O,BK$4,FALSE))</f>
        <v/>
      </c>
      <c r="BL34" s="19" t="str">
        <f>IF($N34="","",VLOOKUP($N34,'Reference Passenger Transport'!$C:$O,BL$4,FALSE))</f>
        <v/>
      </c>
      <c r="BM34" s="19" t="str">
        <f>IF($N34="","",VLOOKUP($N34,'Reference Passenger Transport'!$C:$O,BM$4,FALSE))</f>
        <v/>
      </c>
      <c r="BO34" s="19" t="str">
        <f t="shared" si="14"/>
        <v/>
      </c>
      <c r="BP34" s="19" t="str">
        <f t="shared" si="15"/>
        <v/>
      </c>
      <c r="BQ34" s="19" t="str">
        <f t="shared" si="16"/>
        <v/>
      </c>
      <c r="BR34" s="19" t="str">
        <f t="shared" si="17"/>
        <v/>
      </c>
      <c r="BS34" s="19" t="str">
        <f t="shared" si="18"/>
        <v/>
      </c>
      <c r="BT34" s="19" t="str">
        <f t="shared" si="19"/>
        <v/>
      </c>
      <c r="BU34" s="19" t="str">
        <f t="shared" si="20"/>
        <v/>
      </c>
      <c r="BV34" s="19" t="str">
        <f t="shared" si="21"/>
        <v/>
      </c>
      <c r="BW34" s="19"/>
      <c r="BX34" s="19" t="str">
        <f t="shared" si="22"/>
        <v/>
      </c>
      <c r="BY34" s="188"/>
      <c r="BZ34" s="19" t="str">
        <f t="shared" si="23"/>
        <v/>
      </c>
      <c r="CA34" s="19" t="str">
        <f t="shared" si="24"/>
        <v/>
      </c>
      <c r="CC34" s="201" t="str">
        <f t="shared" si="25"/>
        <v/>
      </c>
      <c r="CD34" s="201"/>
      <c r="CE34" s="201"/>
      <c r="CF34" s="201"/>
      <c r="CG34" s="201"/>
      <c r="CH34" s="201"/>
      <c r="CI34" s="201"/>
      <c r="CJ34" s="201"/>
      <c r="CK34" s="201"/>
      <c r="CL34" s="201"/>
      <c r="CM34" s="201"/>
      <c r="CN34" s="201"/>
      <c r="CO34" s="201"/>
      <c r="CP34" s="201"/>
      <c r="CQ34" s="201"/>
      <c r="CR34" s="201"/>
      <c r="CS34" s="201"/>
      <c r="CT34" s="201"/>
      <c r="CU34" s="201"/>
      <c r="CV34" s="201"/>
      <c r="CW34" s="201"/>
      <c r="CX34" s="201"/>
      <c r="CY34" s="201"/>
      <c r="CZ34" s="201"/>
      <c r="DA34" s="201"/>
      <c r="DB34" s="201"/>
      <c r="DC34" s="201"/>
      <c r="DD34" s="201"/>
      <c r="DE34" s="201"/>
      <c r="DF34" s="201"/>
      <c r="DG34" s="201"/>
      <c r="DH34" s="201"/>
      <c r="DI34" s="201"/>
      <c r="DJ34" s="201"/>
      <c r="DK34" s="201"/>
      <c r="DL34" s="201"/>
      <c r="DM34" s="201"/>
      <c r="DN34" s="201"/>
      <c r="DO34" s="201"/>
      <c r="DP34" s="201"/>
      <c r="DQ34" s="201"/>
      <c r="DR34" s="201"/>
    </row>
    <row r="35" spans="4:122">
      <c r="D35" s="34"/>
      <c r="E35" s="146"/>
      <c r="F35" s="146"/>
      <c r="G35" s="153"/>
      <c r="L35" s="34"/>
      <c r="M35" s="146"/>
      <c r="N35" s="146"/>
      <c r="O35" s="147"/>
      <c r="R35" s="16" t="e">
        <f>INDEX('Dropdown menus'!$A$1:$D$6,MATCH($E35,'Dropdown menus'!$A$1:$A$6,0),$R$6)</f>
        <v>#N/A</v>
      </c>
      <c r="T35" s="19" t="str">
        <f>IF($F35="","",VLOOKUP($F35,'Reference Data - Transport fuel'!$C:$O,T$4,FALSE))</f>
        <v/>
      </c>
      <c r="U35" s="19" t="str">
        <f>IF($F35="","",VLOOKUP($F35,'Reference Data - Transport fuel'!$C:$O,U$4,FALSE))</f>
        <v/>
      </c>
      <c r="V35" s="19" t="str">
        <f>IF($F35="","",VLOOKUP($F35,'Reference Data - Transport fuel'!$C:$O,V$4,FALSE))</f>
        <v/>
      </c>
      <c r="W35" s="19" t="str">
        <f>IF($F35="","",VLOOKUP($F35,'Reference Data - Transport fuel'!$C:$O,W$4,FALSE))</f>
        <v/>
      </c>
      <c r="X35" s="19" t="str">
        <f>IF($F35="","",VLOOKUP($F35,'Reference Data - Transport fuel'!$C:$O,X$4,FALSE))</f>
        <v/>
      </c>
      <c r="Y35" s="19" t="str">
        <f>IF($F35="","",VLOOKUP($F35,'Reference Data - Transport fuel'!$C:$O,Y$4,FALSE))</f>
        <v/>
      </c>
      <c r="Z35" s="19" t="str">
        <f>IF($F35="","",VLOOKUP($F35,'Reference Data - Transport fuel'!$C:$O,Z$4,FALSE))</f>
        <v/>
      </c>
      <c r="AA35" s="19" t="str">
        <f>IF($F35="","",VLOOKUP($F35,'Reference Data - Transport fuel'!$C:$O,AA$4,FALSE))</f>
        <v/>
      </c>
      <c r="AB35" s="19" t="str">
        <f>IF($F35="","",VLOOKUP($F35,'Reference Data - Transport fuel'!$C:$O,AB$4,FALSE))</f>
        <v/>
      </c>
      <c r="AC35" s="19"/>
      <c r="AD35" s="19" t="str">
        <f>IF($F35="","",VLOOKUP($F35,'Reference Data - Transport fuel'!$C:$O,AD$4,FALSE))</f>
        <v/>
      </c>
      <c r="AE35" s="19"/>
      <c r="AF35" s="19" t="str">
        <f>IF($F35="","",VLOOKUP($F35,'Reference Data - Transport fuel'!$C:$O,AF$4,FALSE))</f>
        <v/>
      </c>
      <c r="AH35" s="19" t="str">
        <f t="shared" si="2"/>
        <v/>
      </c>
      <c r="AI35" s="19" t="str">
        <f t="shared" si="3"/>
        <v/>
      </c>
      <c r="AJ35" s="19" t="str">
        <f t="shared" si="4"/>
        <v/>
      </c>
      <c r="AK35" s="19" t="str">
        <f t="shared" si="5"/>
        <v/>
      </c>
      <c r="AL35" s="19" t="str">
        <f t="shared" si="6"/>
        <v/>
      </c>
      <c r="AM35" s="19" t="str">
        <f t="shared" si="7"/>
        <v/>
      </c>
      <c r="AN35" s="19" t="str">
        <f t="shared" si="8"/>
        <v/>
      </c>
      <c r="AO35" s="19" t="str">
        <f t="shared" si="9"/>
        <v/>
      </c>
      <c r="AP35" s="19"/>
      <c r="AQ35" s="19" t="str">
        <f t="shared" si="10"/>
        <v/>
      </c>
      <c r="AR35" s="188"/>
      <c r="AS35" s="19" t="str">
        <f t="shared" si="11"/>
        <v/>
      </c>
      <c r="AT35" s="19" t="str">
        <f t="shared" si="12"/>
        <v/>
      </c>
      <c r="AV35" s="201" t="str">
        <f t="shared" si="13"/>
        <v/>
      </c>
      <c r="AW35" s="201"/>
      <c r="AX35" s="201"/>
      <c r="AY35" s="16" t="e">
        <f>INDEX('Dropdown menus'!$A$1:$D$6,MATCH($M35,'Dropdown menus'!$A$1:$A$6,0),$AY$6)</f>
        <v>#N/A</v>
      </c>
      <c r="BA35" s="19" t="str">
        <f>IF($N35="","",VLOOKUP($N35,'Reference Passenger Transport'!$C:$O,BA$4,FALSE))</f>
        <v/>
      </c>
      <c r="BB35" s="19" t="str">
        <f>IF($N35="","",VLOOKUP($N35,'Reference Passenger Transport'!$C:$O,BB$4,FALSE))</f>
        <v/>
      </c>
      <c r="BC35" s="19" t="str">
        <f>IF($N35="","",VLOOKUP($N35,'Reference Passenger Transport'!$C:$O,BC$4,FALSE))</f>
        <v/>
      </c>
      <c r="BD35" s="19" t="str">
        <f>IF($N35="","",VLOOKUP($N35,'Reference Passenger Transport'!$C:$O,BD$4,FALSE))</f>
        <v/>
      </c>
      <c r="BE35" s="19" t="str">
        <f>IF($N35="","",VLOOKUP($N35,'Reference Passenger Transport'!$C:$O,BE$4,FALSE))</f>
        <v/>
      </c>
      <c r="BF35" s="19" t="str">
        <f>IF($N35="","",VLOOKUP($N35,'Reference Passenger Transport'!$C:$O,BF$4,FALSE))</f>
        <v/>
      </c>
      <c r="BG35" s="19" t="str">
        <f>IF($N35="","",VLOOKUP($N35,'Reference Passenger Transport'!$C:$O,BG$4,FALSE))</f>
        <v/>
      </c>
      <c r="BH35" s="19" t="str">
        <f>IF($N35="","",VLOOKUP($N35,'Reference Passenger Transport'!$C:$O,BH$4,FALSE))</f>
        <v/>
      </c>
      <c r="BI35" s="19" t="str">
        <f>IF($N35="","",VLOOKUP($N35,'Reference Passenger Transport'!$C:$O,BI$4,FALSE))</f>
        <v/>
      </c>
      <c r="BJ35" s="19" t="str">
        <f>IF($N35="","",VLOOKUP($N35,'Reference Passenger Transport'!$C:$O,BJ$4,FALSE))</f>
        <v/>
      </c>
      <c r="BK35" s="19" t="str">
        <f>IF($N35="","",VLOOKUP($N35,'Reference Passenger Transport'!$C:$O,BK$4,FALSE))</f>
        <v/>
      </c>
      <c r="BL35" s="19" t="str">
        <f>IF($N35="","",VLOOKUP($N35,'Reference Passenger Transport'!$C:$O,BL$4,FALSE))</f>
        <v/>
      </c>
      <c r="BM35" s="19" t="str">
        <f>IF($N35="","",VLOOKUP($N35,'Reference Passenger Transport'!$C:$O,BM$4,FALSE))</f>
        <v/>
      </c>
      <c r="BO35" s="19" t="str">
        <f t="shared" si="14"/>
        <v/>
      </c>
      <c r="BP35" s="19" t="str">
        <f t="shared" si="15"/>
        <v/>
      </c>
      <c r="BQ35" s="19" t="str">
        <f t="shared" si="16"/>
        <v/>
      </c>
      <c r="BR35" s="19" t="str">
        <f t="shared" si="17"/>
        <v/>
      </c>
      <c r="BS35" s="19" t="str">
        <f t="shared" si="18"/>
        <v/>
      </c>
      <c r="BT35" s="19" t="str">
        <f t="shared" si="19"/>
        <v/>
      </c>
      <c r="BU35" s="19" t="str">
        <f t="shared" si="20"/>
        <v/>
      </c>
      <c r="BV35" s="19" t="str">
        <f t="shared" si="21"/>
        <v/>
      </c>
      <c r="BW35" s="19"/>
      <c r="BX35" s="19" t="str">
        <f t="shared" si="22"/>
        <v/>
      </c>
      <c r="BY35" s="188"/>
      <c r="BZ35" s="19" t="str">
        <f t="shared" si="23"/>
        <v/>
      </c>
      <c r="CA35" s="19" t="str">
        <f t="shared" si="24"/>
        <v/>
      </c>
      <c r="CC35" s="201" t="str">
        <f t="shared" si="25"/>
        <v/>
      </c>
      <c r="CD35" s="201"/>
      <c r="CE35" s="201"/>
      <c r="CF35" s="201"/>
      <c r="CG35" s="201"/>
      <c r="CH35" s="201"/>
      <c r="CI35" s="201"/>
      <c r="CJ35" s="201"/>
      <c r="CK35" s="201"/>
      <c r="CL35" s="201"/>
      <c r="CM35" s="201"/>
      <c r="CN35" s="201"/>
      <c r="CO35" s="201"/>
      <c r="CP35" s="201"/>
      <c r="CQ35" s="201"/>
      <c r="CR35" s="201"/>
      <c r="CS35" s="201"/>
      <c r="CT35" s="201"/>
      <c r="CU35" s="201"/>
      <c r="CV35" s="201"/>
      <c r="CW35" s="201"/>
      <c r="CX35" s="201"/>
      <c r="CY35" s="201"/>
      <c r="CZ35" s="201"/>
      <c r="DA35" s="201"/>
      <c r="DB35" s="201"/>
      <c r="DC35" s="201"/>
      <c r="DD35" s="201"/>
      <c r="DE35" s="201"/>
      <c r="DF35" s="201"/>
      <c r="DG35" s="201"/>
      <c r="DH35" s="201"/>
      <c r="DI35" s="201"/>
      <c r="DJ35" s="201"/>
      <c r="DK35" s="201"/>
      <c r="DL35" s="201"/>
      <c r="DM35" s="201"/>
      <c r="DN35" s="201"/>
      <c r="DO35" s="201"/>
      <c r="DP35" s="201"/>
      <c r="DQ35" s="201"/>
      <c r="DR35" s="201"/>
    </row>
    <row r="36" spans="4:122">
      <c r="D36" s="34"/>
      <c r="E36" s="146"/>
      <c r="F36" s="146"/>
      <c r="G36" s="153"/>
      <c r="L36" s="34"/>
      <c r="M36" s="146"/>
      <c r="N36" s="146"/>
      <c r="O36" s="147"/>
      <c r="R36" s="16" t="e">
        <f>INDEX('Dropdown menus'!$A$1:$D$6,MATCH($E36,'Dropdown menus'!$A$1:$A$6,0),$R$6)</f>
        <v>#N/A</v>
      </c>
      <c r="T36" s="19" t="str">
        <f>IF($F36="","",VLOOKUP($F36,'Reference Data - Transport fuel'!$C:$O,T$4,FALSE))</f>
        <v/>
      </c>
      <c r="U36" s="19" t="str">
        <f>IF($F36="","",VLOOKUP($F36,'Reference Data - Transport fuel'!$C:$O,U$4,FALSE))</f>
        <v/>
      </c>
      <c r="V36" s="19" t="str">
        <f>IF($F36="","",VLOOKUP($F36,'Reference Data - Transport fuel'!$C:$O,V$4,FALSE))</f>
        <v/>
      </c>
      <c r="W36" s="19" t="str">
        <f>IF($F36="","",VLOOKUP($F36,'Reference Data - Transport fuel'!$C:$O,W$4,FALSE))</f>
        <v/>
      </c>
      <c r="X36" s="19" t="str">
        <f>IF($F36="","",VLOOKUP($F36,'Reference Data - Transport fuel'!$C:$O,X$4,FALSE))</f>
        <v/>
      </c>
      <c r="Y36" s="19" t="str">
        <f>IF($F36="","",VLOOKUP($F36,'Reference Data - Transport fuel'!$C:$O,Y$4,FALSE))</f>
        <v/>
      </c>
      <c r="Z36" s="19" t="str">
        <f>IF($F36="","",VLOOKUP($F36,'Reference Data - Transport fuel'!$C:$O,Z$4,FALSE))</f>
        <v/>
      </c>
      <c r="AA36" s="19" t="str">
        <f>IF($F36="","",VLOOKUP($F36,'Reference Data - Transport fuel'!$C:$O,AA$4,FALSE))</f>
        <v/>
      </c>
      <c r="AB36" s="19" t="str">
        <f>IF($F36="","",VLOOKUP($F36,'Reference Data - Transport fuel'!$C:$O,AB$4,FALSE))</f>
        <v/>
      </c>
      <c r="AC36" s="19"/>
      <c r="AD36" s="19" t="str">
        <f>IF($F36="","",VLOOKUP($F36,'Reference Data - Transport fuel'!$C:$O,AD$4,FALSE))</f>
        <v/>
      </c>
      <c r="AE36" s="19"/>
      <c r="AF36" s="19" t="str">
        <f>IF($F36="","",VLOOKUP($F36,'Reference Data - Transport fuel'!$C:$O,AF$4,FALSE))</f>
        <v/>
      </c>
      <c r="AH36" s="19" t="str">
        <f t="shared" si="2"/>
        <v/>
      </c>
      <c r="AI36" s="19" t="str">
        <f t="shared" si="3"/>
        <v/>
      </c>
      <c r="AJ36" s="19" t="str">
        <f t="shared" si="4"/>
        <v/>
      </c>
      <c r="AK36" s="19" t="str">
        <f t="shared" si="5"/>
        <v/>
      </c>
      <c r="AL36" s="19" t="str">
        <f t="shared" si="6"/>
        <v/>
      </c>
      <c r="AM36" s="19" t="str">
        <f t="shared" si="7"/>
        <v/>
      </c>
      <c r="AN36" s="19" t="str">
        <f t="shared" si="8"/>
        <v/>
      </c>
      <c r="AO36" s="19" t="str">
        <f t="shared" si="9"/>
        <v/>
      </c>
      <c r="AP36" s="19"/>
      <c r="AQ36" s="19" t="str">
        <f t="shared" si="10"/>
        <v/>
      </c>
      <c r="AR36" s="188"/>
      <c r="AS36" s="19" t="str">
        <f t="shared" si="11"/>
        <v/>
      </c>
      <c r="AT36" s="19" t="str">
        <f t="shared" si="12"/>
        <v/>
      </c>
      <c r="AV36" s="201" t="str">
        <f t="shared" si="13"/>
        <v/>
      </c>
      <c r="AW36" s="201"/>
      <c r="AX36" s="201"/>
      <c r="AY36" s="16" t="e">
        <f>INDEX('Dropdown menus'!$A$1:$D$6,MATCH($M36,'Dropdown menus'!$A$1:$A$6,0),$AY$6)</f>
        <v>#N/A</v>
      </c>
      <c r="BA36" s="19" t="str">
        <f>IF($N36="","",VLOOKUP($N36,'Reference Passenger Transport'!$C:$O,BA$4,FALSE))</f>
        <v/>
      </c>
      <c r="BB36" s="19" t="str">
        <f>IF($N36="","",VLOOKUP($N36,'Reference Passenger Transport'!$C:$O,BB$4,FALSE))</f>
        <v/>
      </c>
      <c r="BC36" s="19" t="str">
        <f>IF($N36="","",VLOOKUP($N36,'Reference Passenger Transport'!$C:$O,BC$4,FALSE))</f>
        <v/>
      </c>
      <c r="BD36" s="19" t="str">
        <f>IF($N36="","",VLOOKUP($N36,'Reference Passenger Transport'!$C:$O,BD$4,FALSE))</f>
        <v/>
      </c>
      <c r="BE36" s="19" t="str">
        <f>IF($N36="","",VLOOKUP($N36,'Reference Passenger Transport'!$C:$O,BE$4,FALSE))</f>
        <v/>
      </c>
      <c r="BF36" s="19" t="str">
        <f>IF($N36="","",VLOOKUP($N36,'Reference Passenger Transport'!$C:$O,BF$4,FALSE))</f>
        <v/>
      </c>
      <c r="BG36" s="19" t="str">
        <f>IF($N36="","",VLOOKUP($N36,'Reference Passenger Transport'!$C:$O,BG$4,FALSE))</f>
        <v/>
      </c>
      <c r="BH36" s="19" t="str">
        <f>IF($N36="","",VLOOKUP($N36,'Reference Passenger Transport'!$C:$O,BH$4,FALSE))</f>
        <v/>
      </c>
      <c r="BI36" s="19" t="str">
        <f>IF($N36="","",VLOOKUP($N36,'Reference Passenger Transport'!$C:$O,BI$4,FALSE))</f>
        <v/>
      </c>
      <c r="BJ36" s="19" t="str">
        <f>IF($N36="","",VLOOKUP($N36,'Reference Passenger Transport'!$C:$O,BJ$4,FALSE))</f>
        <v/>
      </c>
      <c r="BK36" s="19" t="str">
        <f>IF($N36="","",VLOOKUP($N36,'Reference Passenger Transport'!$C:$O,BK$4,FALSE))</f>
        <v/>
      </c>
      <c r="BL36" s="19" t="str">
        <f>IF($N36="","",VLOOKUP($N36,'Reference Passenger Transport'!$C:$O,BL$4,FALSE))</f>
        <v/>
      </c>
      <c r="BM36" s="19" t="str">
        <f>IF($N36="","",VLOOKUP($N36,'Reference Passenger Transport'!$C:$O,BM$4,FALSE))</f>
        <v/>
      </c>
      <c r="BO36" s="19" t="str">
        <f t="shared" si="14"/>
        <v/>
      </c>
      <c r="BP36" s="19" t="str">
        <f t="shared" si="15"/>
        <v/>
      </c>
      <c r="BQ36" s="19" t="str">
        <f t="shared" si="16"/>
        <v/>
      </c>
      <c r="BR36" s="19" t="str">
        <f t="shared" si="17"/>
        <v/>
      </c>
      <c r="BS36" s="19" t="str">
        <f t="shared" si="18"/>
        <v/>
      </c>
      <c r="BT36" s="19" t="str">
        <f t="shared" si="19"/>
        <v/>
      </c>
      <c r="BU36" s="19" t="str">
        <f t="shared" si="20"/>
        <v/>
      </c>
      <c r="BV36" s="19" t="str">
        <f t="shared" si="21"/>
        <v/>
      </c>
      <c r="BW36" s="19"/>
      <c r="BX36" s="19" t="str">
        <f t="shared" si="22"/>
        <v/>
      </c>
      <c r="BY36" s="188"/>
      <c r="BZ36" s="19" t="str">
        <f t="shared" si="23"/>
        <v/>
      </c>
      <c r="CA36" s="19" t="str">
        <f t="shared" si="24"/>
        <v/>
      </c>
      <c r="CC36" s="201" t="str">
        <f t="shared" si="25"/>
        <v/>
      </c>
      <c r="CD36" s="201"/>
      <c r="CE36" s="201"/>
      <c r="CF36" s="201"/>
      <c r="CG36" s="201"/>
      <c r="CH36" s="201"/>
      <c r="CI36" s="201"/>
      <c r="CJ36" s="201"/>
      <c r="CK36" s="201"/>
      <c r="CL36" s="201"/>
      <c r="CM36" s="201"/>
      <c r="CN36" s="201"/>
      <c r="CO36" s="201"/>
      <c r="CP36" s="201"/>
      <c r="CQ36" s="201"/>
      <c r="CR36" s="201"/>
      <c r="CS36" s="201"/>
      <c r="CT36" s="201"/>
      <c r="CU36" s="201"/>
      <c r="CV36" s="201"/>
      <c r="CW36" s="201"/>
      <c r="CX36" s="201"/>
      <c r="CY36" s="201"/>
      <c r="CZ36" s="201"/>
      <c r="DA36" s="201"/>
      <c r="DB36" s="201"/>
      <c r="DC36" s="201"/>
      <c r="DD36" s="201"/>
      <c r="DE36" s="201"/>
      <c r="DF36" s="201"/>
      <c r="DG36" s="201"/>
      <c r="DH36" s="201"/>
      <c r="DI36" s="201"/>
      <c r="DJ36" s="201"/>
      <c r="DK36" s="201"/>
      <c r="DL36" s="201"/>
      <c r="DM36" s="201"/>
      <c r="DN36" s="201"/>
      <c r="DO36" s="201"/>
      <c r="DP36" s="201"/>
      <c r="DQ36" s="201"/>
      <c r="DR36" s="201"/>
    </row>
    <row r="37" spans="4:122">
      <c r="D37" s="34"/>
      <c r="E37" s="146"/>
      <c r="F37" s="146"/>
      <c r="G37" s="153"/>
      <c r="L37" s="34"/>
      <c r="M37" s="146"/>
      <c r="N37" s="146"/>
      <c r="O37" s="147"/>
      <c r="R37" s="16" t="e">
        <f>INDEX('Dropdown menus'!$A$1:$D$6,MATCH($E37,'Dropdown menus'!$A$1:$A$6,0),$R$6)</f>
        <v>#N/A</v>
      </c>
      <c r="T37" s="19" t="str">
        <f>IF($F37="","",VLOOKUP($F37,'Reference Data - Transport fuel'!$C:$O,T$4,FALSE))</f>
        <v/>
      </c>
      <c r="U37" s="19" t="str">
        <f>IF($F37="","",VLOOKUP($F37,'Reference Data - Transport fuel'!$C:$O,U$4,FALSE))</f>
        <v/>
      </c>
      <c r="V37" s="19" t="str">
        <f>IF($F37="","",VLOOKUP($F37,'Reference Data - Transport fuel'!$C:$O,V$4,FALSE))</f>
        <v/>
      </c>
      <c r="W37" s="19" t="str">
        <f>IF($F37="","",VLOOKUP($F37,'Reference Data - Transport fuel'!$C:$O,W$4,FALSE))</f>
        <v/>
      </c>
      <c r="X37" s="19" t="str">
        <f>IF($F37="","",VLOOKUP($F37,'Reference Data - Transport fuel'!$C:$O,X$4,FALSE))</f>
        <v/>
      </c>
      <c r="Y37" s="19" t="str">
        <f>IF($F37="","",VLOOKUP($F37,'Reference Data - Transport fuel'!$C:$O,Y$4,FALSE))</f>
        <v/>
      </c>
      <c r="Z37" s="19" t="str">
        <f>IF($F37="","",VLOOKUP($F37,'Reference Data - Transport fuel'!$C:$O,Z$4,FALSE))</f>
        <v/>
      </c>
      <c r="AA37" s="19" t="str">
        <f>IF($F37="","",VLOOKUP($F37,'Reference Data - Transport fuel'!$C:$O,AA$4,FALSE))</f>
        <v/>
      </c>
      <c r="AB37" s="19" t="str">
        <f>IF($F37="","",VLOOKUP($F37,'Reference Data - Transport fuel'!$C:$O,AB$4,FALSE))</f>
        <v/>
      </c>
      <c r="AC37" s="19"/>
      <c r="AD37" s="19" t="str">
        <f>IF($F37="","",VLOOKUP($F37,'Reference Data - Transport fuel'!$C:$O,AD$4,FALSE))</f>
        <v/>
      </c>
      <c r="AE37" s="19"/>
      <c r="AF37" s="19" t="str">
        <f>IF($F37="","",VLOOKUP($F37,'Reference Data - Transport fuel'!$C:$O,AF$4,FALSE))</f>
        <v/>
      </c>
      <c r="AH37" s="19" t="str">
        <f t="shared" si="2"/>
        <v/>
      </c>
      <c r="AI37" s="19" t="str">
        <f t="shared" si="3"/>
        <v/>
      </c>
      <c r="AJ37" s="19" t="str">
        <f t="shared" si="4"/>
        <v/>
      </c>
      <c r="AK37" s="19" t="str">
        <f t="shared" si="5"/>
        <v/>
      </c>
      <c r="AL37" s="19" t="str">
        <f t="shared" si="6"/>
        <v/>
      </c>
      <c r="AM37" s="19" t="str">
        <f t="shared" si="7"/>
        <v/>
      </c>
      <c r="AN37" s="19" t="str">
        <f t="shared" si="8"/>
        <v/>
      </c>
      <c r="AO37" s="19" t="str">
        <f t="shared" si="9"/>
        <v/>
      </c>
      <c r="AP37" s="19"/>
      <c r="AQ37" s="19" t="str">
        <f t="shared" si="10"/>
        <v/>
      </c>
      <c r="AR37" s="188"/>
      <c r="AS37" s="19" t="str">
        <f t="shared" si="11"/>
        <v/>
      </c>
      <c r="AT37" s="19" t="str">
        <f t="shared" si="12"/>
        <v/>
      </c>
      <c r="AV37" s="201" t="str">
        <f t="shared" si="13"/>
        <v/>
      </c>
      <c r="AW37" s="201"/>
      <c r="AX37" s="201"/>
      <c r="AY37" s="16" t="e">
        <f>INDEX('Dropdown menus'!$A$1:$D$6,MATCH($M37,'Dropdown menus'!$A$1:$A$6,0),$AY$6)</f>
        <v>#N/A</v>
      </c>
      <c r="BA37" s="19" t="str">
        <f>IF($N37="","",VLOOKUP($N37,'Reference Passenger Transport'!$C:$O,BA$4,FALSE))</f>
        <v/>
      </c>
      <c r="BB37" s="19" t="str">
        <f>IF($N37="","",VLOOKUP($N37,'Reference Passenger Transport'!$C:$O,BB$4,FALSE))</f>
        <v/>
      </c>
      <c r="BC37" s="19" t="str">
        <f>IF($N37="","",VLOOKUP($N37,'Reference Passenger Transport'!$C:$O,BC$4,FALSE))</f>
        <v/>
      </c>
      <c r="BD37" s="19" t="str">
        <f>IF($N37="","",VLOOKUP($N37,'Reference Passenger Transport'!$C:$O,BD$4,FALSE))</f>
        <v/>
      </c>
      <c r="BE37" s="19" t="str">
        <f>IF($N37="","",VLOOKUP($N37,'Reference Passenger Transport'!$C:$O,BE$4,FALSE))</f>
        <v/>
      </c>
      <c r="BF37" s="19" t="str">
        <f>IF($N37="","",VLOOKUP($N37,'Reference Passenger Transport'!$C:$O,BF$4,FALSE))</f>
        <v/>
      </c>
      <c r="BG37" s="19" t="str">
        <f>IF($N37="","",VLOOKUP($N37,'Reference Passenger Transport'!$C:$O,BG$4,FALSE))</f>
        <v/>
      </c>
      <c r="BH37" s="19" t="str">
        <f>IF($N37="","",VLOOKUP($N37,'Reference Passenger Transport'!$C:$O,BH$4,FALSE))</f>
        <v/>
      </c>
      <c r="BI37" s="19" t="str">
        <f>IF($N37="","",VLOOKUP($N37,'Reference Passenger Transport'!$C:$O,BI$4,FALSE))</f>
        <v/>
      </c>
      <c r="BJ37" s="19" t="str">
        <f>IF($N37="","",VLOOKUP($N37,'Reference Passenger Transport'!$C:$O,BJ$4,FALSE))</f>
        <v/>
      </c>
      <c r="BK37" s="19" t="str">
        <f>IF($N37="","",VLOOKUP($N37,'Reference Passenger Transport'!$C:$O,BK$4,FALSE))</f>
        <v/>
      </c>
      <c r="BL37" s="19" t="str">
        <f>IF($N37="","",VLOOKUP($N37,'Reference Passenger Transport'!$C:$O,BL$4,FALSE))</f>
        <v/>
      </c>
      <c r="BM37" s="19" t="str">
        <f>IF($N37="","",VLOOKUP($N37,'Reference Passenger Transport'!$C:$O,BM$4,FALSE))</f>
        <v/>
      </c>
      <c r="BO37" s="19" t="str">
        <f t="shared" si="14"/>
        <v/>
      </c>
      <c r="BP37" s="19" t="str">
        <f t="shared" si="15"/>
        <v/>
      </c>
      <c r="BQ37" s="19" t="str">
        <f t="shared" si="16"/>
        <v/>
      </c>
      <c r="BR37" s="19" t="str">
        <f t="shared" si="17"/>
        <v/>
      </c>
      <c r="BS37" s="19" t="str">
        <f t="shared" si="18"/>
        <v/>
      </c>
      <c r="BT37" s="19" t="str">
        <f t="shared" si="19"/>
        <v/>
      </c>
      <c r="BU37" s="19" t="str">
        <f t="shared" si="20"/>
        <v/>
      </c>
      <c r="BV37" s="19" t="str">
        <f t="shared" si="21"/>
        <v/>
      </c>
      <c r="BW37" s="19"/>
      <c r="BX37" s="19" t="str">
        <f t="shared" si="22"/>
        <v/>
      </c>
      <c r="BY37" s="188"/>
      <c r="BZ37" s="19" t="str">
        <f t="shared" si="23"/>
        <v/>
      </c>
      <c r="CA37" s="19" t="str">
        <f t="shared" si="24"/>
        <v/>
      </c>
      <c r="CC37" s="201" t="str">
        <f t="shared" si="25"/>
        <v/>
      </c>
      <c r="CD37" s="201"/>
      <c r="CE37" s="201"/>
      <c r="CF37" s="201"/>
      <c r="CG37" s="201"/>
      <c r="CH37" s="201"/>
      <c r="CI37" s="201"/>
      <c r="CJ37" s="201"/>
      <c r="CK37" s="201"/>
      <c r="CL37" s="201"/>
      <c r="CM37" s="201"/>
      <c r="CN37" s="201"/>
      <c r="CO37" s="201"/>
      <c r="CP37" s="201"/>
      <c r="CQ37" s="201"/>
      <c r="CR37" s="201"/>
      <c r="CS37" s="201"/>
      <c r="CT37" s="201"/>
      <c r="CU37" s="201"/>
      <c r="CV37" s="201"/>
      <c r="CW37" s="201"/>
      <c r="CX37" s="201"/>
      <c r="CY37" s="201"/>
      <c r="CZ37" s="201"/>
      <c r="DA37" s="201"/>
      <c r="DB37" s="201"/>
      <c r="DC37" s="201"/>
      <c r="DD37" s="201"/>
      <c r="DE37" s="201"/>
      <c r="DF37" s="201"/>
      <c r="DG37" s="201"/>
      <c r="DH37" s="201"/>
      <c r="DI37" s="201"/>
      <c r="DJ37" s="201"/>
      <c r="DK37" s="201"/>
      <c r="DL37" s="201"/>
      <c r="DM37" s="201"/>
      <c r="DN37" s="201"/>
      <c r="DO37" s="201"/>
      <c r="DP37" s="201"/>
      <c r="DQ37" s="201"/>
      <c r="DR37" s="201"/>
    </row>
    <row r="38" spans="4:122">
      <c r="D38" s="34"/>
      <c r="E38" s="146"/>
      <c r="F38" s="146"/>
      <c r="G38" s="153"/>
      <c r="L38" s="34"/>
      <c r="M38" s="146"/>
      <c r="N38" s="146"/>
      <c r="O38" s="147"/>
      <c r="R38" s="16" t="e">
        <f>INDEX('Dropdown menus'!$A$1:$D$6,MATCH($E38,'Dropdown menus'!$A$1:$A$6,0),$R$6)</f>
        <v>#N/A</v>
      </c>
      <c r="T38" s="19" t="str">
        <f>IF($F38="","",VLOOKUP($F38,'Reference Data - Transport fuel'!$C:$O,T$4,FALSE))</f>
        <v/>
      </c>
      <c r="U38" s="19" t="str">
        <f>IF($F38="","",VLOOKUP($F38,'Reference Data - Transport fuel'!$C:$O,U$4,FALSE))</f>
        <v/>
      </c>
      <c r="V38" s="19" t="str">
        <f>IF($F38="","",VLOOKUP($F38,'Reference Data - Transport fuel'!$C:$O,V$4,FALSE))</f>
        <v/>
      </c>
      <c r="W38" s="19" t="str">
        <f>IF($F38="","",VLOOKUP($F38,'Reference Data - Transport fuel'!$C:$O,W$4,FALSE))</f>
        <v/>
      </c>
      <c r="X38" s="19" t="str">
        <f>IF($F38="","",VLOOKUP($F38,'Reference Data - Transport fuel'!$C:$O,X$4,FALSE))</f>
        <v/>
      </c>
      <c r="Y38" s="19" t="str">
        <f>IF($F38="","",VLOOKUP($F38,'Reference Data - Transport fuel'!$C:$O,Y$4,FALSE))</f>
        <v/>
      </c>
      <c r="Z38" s="19" t="str">
        <f>IF($F38="","",VLOOKUP($F38,'Reference Data - Transport fuel'!$C:$O,Z$4,FALSE))</f>
        <v/>
      </c>
      <c r="AA38" s="19" t="str">
        <f>IF($F38="","",VLOOKUP($F38,'Reference Data - Transport fuel'!$C:$O,AA$4,FALSE))</f>
        <v/>
      </c>
      <c r="AB38" s="19" t="str">
        <f>IF($F38="","",VLOOKUP($F38,'Reference Data - Transport fuel'!$C:$O,AB$4,FALSE))</f>
        <v/>
      </c>
      <c r="AC38" s="19"/>
      <c r="AD38" s="19" t="str">
        <f>IF($F38="","",VLOOKUP($F38,'Reference Data - Transport fuel'!$C:$O,AD$4,FALSE))</f>
        <v/>
      </c>
      <c r="AE38" s="19"/>
      <c r="AF38" s="19" t="str">
        <f>IF($F38="","",VLOOKUP($F38,'Reference Data - Transport fuel'!$C:$O,AF$4,FALSE))</f>
        <v/>
      </c>
      <c r="AH38" s="19" t="str">
        <f t="shared" si="2"/>
        <v/>
      </c>
      <c r="AI38" s="19" t="str">
        <f t="shared" si="3"/>
        <v/>
      </c>
      <c r="AJ38" s="19" t="str">
        <f t="shared" si="4"/>
        <v/>
      </c>
      <c r="AK38" s="19" t="str">
        <f t="shared" si="5"/>
        <v/>
      </c>
      <c r="AL38" s="19" t="str">
        <f t="shared" si="6"/>
        <v/>
      </c>
      <c r="AM38" s="19" t="str">
        <f t="shared" si="7"/>
        <v/>
      </c>
      <c r="AN38" s="19" t="str">
        <f t="shared" si="8"/>
        <v/>
      </c>
      <c r="AO38" s="19" t="str">
        <f t="shared" si="9"/>
        <v/>
      </c>
      <c r="AP38" s="19"/>
      <c r="AQ38" s="19" t="str">
        <f t="shared" si="10"/>
        <v/>
      </c>
      <c r="AR38" s="188"/>
      <c r="AS38" s="19" t="str">
        <f t="shared" si="11"/>
        <v/>
      </c>
      <c r="AT38" s="19" t="str">
        <f t="shared" si="12"/>
        <v/>
      </c>
      <c r="AV38" s="201" t="str">
        <f t="shared" si="13"/>
        <v/>
      </c>
      <c r="AW38" s="201"/>
      <c r="AX38" s="201"/>
      <c r="AY38" s="16" t="e">
        <f>INDEX('Dropdown menus'!$A$1:$D$6,MATCH($M38,'Dropdown menus'!$A$1:$A$6,0),$AY$6)</f>
        <v>#N/A</v>
      </c>
      <c r="BA38" s="19" t="str">
        <f>IF($N38="","",VLOOKUP($N38,'Reference Passenger Transport'!$C:$O,BA$4,FALSE))</f>
        <v/>
      </c>
      <c r="BB38" s="19" t="str">
        <f>IF($N38="","",VLOOKUP($N38,'Reference Passenger Transport'!$C:$O,BB$4,FALSE))</f>
        <v/>
      </c>
      <c r="BC38" s="19" t="str">
        <f>IF($N38="","",VLOOKUP($N38,'Reference Passenger Transport'!$C:$O,BC$4,FALSE))</f>
        <v/>
      </c>
      <c r="BD38" s="19" t="str">
        <f>IF($N38="","",VLOOKUP($N38,'Reference Passenger Transport'!$C:$O,BD$4,FALSE))</f>
        <v/>
      </c>
      <c r="BE38" s="19" t="str">
        <f>IF($N38="","",VLOOKUP($N38,'Reference Passenger Transport'!$C:$O,BE$4,FALSE))</f>
        <v/>
      </c>
      <c r="BF38" s="19" t="str">
        <f>IF($N38="","",VLOOKUP($N38,'Reference Passenger Transport'!$C:$O,BF$4,FALSE))</f>
        <v/>
      </c>
      <c r="BG38" s="19" t="str">
        <f>IF($N38="","",VLOOKUP($N38,'Reference Passenger Transport'!$C:$O,BG$4,FALSE))</f>
        <v/>
      </c>
      <c r="BH38" s="19" t="str">
        <f>IF($N38="","",VLOOKUP($N38,'Reference Passenger Transport'!$C:$O,BH$4,FALSE))</f>
        <v/>
      </c>
      <c r="BI38" s="19" t="str">
        <f>IF($N38="","",VLOOKUP($N38,'Reference Passenger Transport'!$C:$O,BI$4,FALSE))</f>
        <v/>
      </c>
      <c r="BJ38" s="19" t="str">
        <f>IF($N38="","",VLOOKUP($N38,'Reference Passenger Transport'!$C:$O,BJ$4,FALSE))</f>
        <v/>
      </c>
      <c r="BK38" s="19" t="str">
        <f>IF($N38="","",VLOOKUP($N38,'Reference Passenger Transport'!$C:$O,BK$4,FALSE))</f>
        <v/>
      </c>
      <c r="BL38" s="19" t="str">
        <f>IF($N38="","",VLOOKUP($N38,'Reference Passenger Transport'!$C:$O,BL$4,FALSE))</f>
        <v/>
      </c>
      <c r="BM38" s="19" t="str">
        <f>IF($N38="","",VLOOKUP($N38,'Reference Passenger Transport'!$C:$O,BM$4,FALSE))</f>
        <v/>
      </c>
      <c r="BO38" s="19" t="str">
        <f t="shared" si="14"/>
        <v/>
      </c>
      <c r="BP38" s="19" t="str">
        <f t="shared" si="15"/>
        <v/>
      </c>
      <c r="BQ38" s="19" t="str">
        <f t="shared" si="16"/>
        <v/>
      </c>
      <c r="BR38" s="19" t="str">
        <f t="shared" si="17"/>
        <v/>
      </c>
      <c r="BS38" s="19" t="str">
        <f t="shared" si="18"/>
        <v/>
      </c>
      <c r="BT38" s="19" t="str">
        <f t="shared" si="19"/>
        <v/>
      </c>
      <c r="BU38" s="19" t="str">
        <f t="shared" si="20"/>
        <v/>
      </c>
      <c r="BV38" s="19" t="str">
        <f t="shared" si="21"/>
        <v/>
      </c>
      <c r="BW38" s="19"/>
      <c r="BX38" s="19" t="str">
        <f t="shared" si="22"/>
        <v/>
      </c>
      <c r="BY38" s="188"/>
      <c r="BZ38" s="19" t="str">
        <f t="shared" si="23"/>
        <v/>
      </c>
      <c r="CA38" s="19" t="str">
        <f t="shared" si="24"/>
        <v/>
      </c>
      <c r="CC38" s="201" t="str">
        <f t="shared" si="25"/>
        <v/>
      </c>
      <c r="CD38" s="201"/>
      <c r="CE38" s="201"/>
      <c r="CF38" s="201"/>
      <c r="CG38" s="201"/>
      <c r="CH38" s="201"/>
      <c r="CI38" s="201"/>
      <c r="CJ38" s="201"/>
      <c r="CK38" s="201"/>
      <c r="CL38" s="201"/>
      <c r="CM38" s="201"/>
      <c r="CN38" s="201"/>
      <c r="CO38" s="201"/>
      <c r="CP38" s="201"/>
      <c r="CQ38" s="201"/>
      <c r="CR38" s="201"/>
      <c r="CS38" s="201"/>
      <c r="CT38" s="201"/>
      <c r="CU38" s="201"/>
      <c r="CV38" s="201"/>
      <c r="CW38" s="201"/>
      <c r="CX38" s="201"/>
      <c r="CY38" s="201"/>
      <c r="CZ38" s="201"/>
      <c r="DA38" s="201"/>
      <c r="DB38" s="201"/>
      <c r="DC38" s="201"/>
      <c r="DD38" s="201"/>
      <c r="DE38" s="201"/>
      <c r="DF38" s="201"/>
      <c r="DG38" s="201"/>
      <c r="DH38" s="201"/>
      <c r="DI38" s="201"/>
      <c r="DJ38" s="201"/>
      <c r="DK38" s="201"/>
      <c r="DL38" s="201"/>
      <c r="DM38" s="201"/>
      <c r="DN38" s="201"/>
      <c r="DO38" s="201"/>
      <c r="DP38" s="201"/>
      <c r="DQ38" s="201"/>
      <c r="DR38" s="201"/>
    </row>
    <row r="39" spans="4:122">
      <c r="D39" s="34"/>
      <c r="E39" s="146"/>
      <c r="F39" s="146"/>
      <c r="G39" s="153"/>
      <c r="L39" s="34"/>
      <c r="M39" s="146"/>
      <c r="N39" s="146"/>
      <c r="O39" s="147"/>
      <c r="R39" s="16" t="e">
        <f>INDEX('Dropdown menus'!$A$1:$D$6,MATCH($E39,'Dropdown menus'!$A$1:$A$6,0),$R$6)</f>
        <v>#N/A</v>
      </c>
      <c r="T39" s="19" t="str">
        <f>IF($F39="","",VLOOKUP($F39,'Reference Data - Transport fuel'!$C:$O,T$4,FALSE))</f>
        <v/>
      </c>
      <c r="U39" s="19" t="str">
        <f>IF($F39="","",VLOOKUP($F39,'Reference Data - Transport fuel'!$C:$O,U$4,FALSE))</f>
        <v/>
      </c>
      <c r="V39" s="19" t="str">
        <f>IF($F39="","",VLOOKUP($F39,'Reference Data - Transport fuel'!$C:$O,V$4,FALSE))</f>
        <v/>
      </c>
      <c r="W39" s="19" t="str">
        <f>IF($F39="","",VLOOKUP($F39,'Reference Data - Transport fuel'!$C:$O,W$4,FALSE))</f>
        <v/>
      </c>
      <c r="X39" s="19" t="str">
        <f>IF($F39="","",VLOOKUP($F39,'Reference Data - Transport fuel'!$C:$O,X$4,FALSE))</f>
        <v/>
      </c>
      <c r="Y39" s="19" t="str">
        <f>IF($F39="","",VLOOKUP($F39,'Reference Data - Transport fuel'!$C:$O,Y$4,FALSE))</f>
        <v/>
      </c>
      <c r="Z39" s="19" t="str">
        <f>IF($F39="","",VLOOKUP($F39,'Reference Data - Transport fuel'!$C:$O,Z$4,FALSE))</f>
        <v/>
      </c>
      <c r="AA39" s="19" t="str">
        <f>IF($F39="","",VLOOKUP($F39,'Reference Data - Transport fuel'!$C:$O,AA$4,FALSE))</f>
        <v/>
      </c>
      <c r="AB39" s="19" t="str">
        <f>IF($F39="","",VLOOKUP($F39,'Reference Data - Transport fuel'!$C:$O,AB$4,FALSE))</f>
        <v/>
      </c>
      <c r="AC39" s="19"/>
      <c r="AD39" s="19" t="str">
        <f>IF($F39="","",VLOOKUP($F39,'Reference Data - Transport fuel'!$C:$O,AD$4,FALSE))</f>
        <v/>
      </c>
      <c r="AE39" s="19"/>
      <c r="AF39" s="19" t="str">
        <f>IF($F39="","",VLOOKUP($F39,'Reference Data - Transport fuel'!$C:$O,AF$4,FALSE))</f>
        <v/>
      </c>
      <c r="AH39" s="19" t="str">
        <f t="shared" si="2"/>
        <v/>
      </c>
      <c r="AI39" s="19" t="str">
        <f t="shared" si="3"/>
        <v/>
      </c>
      <c r="AJ39" s="19" t="str">
        <f t="shared" si="4"/>
        <v/>
      </c>
      <c r="AK39" s="19" t="str">
        <f t="shared" si="5"/>
        <v/>
      </c>
      <c r="AL39" s="19" t="str">
        <f t="shared" si="6"/>
        <v/>
      </c>
      <c r="AM39" s="19" t="str">
        <f t="shared" si="7"/>
        <v/>
      </c>
      <c r="AN39" s="19" t="str">
        <f t="shared" si="8"/>
        <v/>
      </c>
      <c r="AO39" s="19" t="str">
        <f t="shared" si="9"/>
        <v/>
      </c>
      <c r="AP39" s="19"/>
      <c r="AQ39" s="19" t="str">
        <f t="shared" si="10"/>
        <v/>
      </c>
      <c r="AR39" s="188"/>
      <c r="AS39" s="19" t="str">
        <f t="shared" si="11"/>
        <v/>
      </c>
      <c r="AT39" s="19" t="str">
        <f t="shared" si="12"/>
        <v/>
      </c>
      <c r="AV39" s="201" t="str">
        <f t="shared" si="13"/>
        <v/>
      </c>
      <c r="AW39" s="201"/>
      <c r="AX39" s="201"/>
      <c r="AY39" s="16" t="e">
        <f>INDEX('Dropdown menus'!$A$1:$D$6,MATCH($M39,'Dropdown menus'!$A$1:$A$6,0),$AY$6)</f>
        <v>#N/A</v>
      </c>
      <c r="BA39" s="19" t="str">
        <f>IF($N39="","",VLOOKUP($N39,'Reference Passenger Transport'!$C:$O,BA$4,FALSE))</f>
        <v/>
      </c>
      <c r="BB39" s="19" t="str">
        <f>IF($N39="","",VLOOKUP($N39,'Reference Passenger Transport'!$C:$O,BB$4,FALSE))</f>
        <v/>
      </c>
      <c r="BC39" s="19" t="str">
        <f>IF($N39="","",VLOOKUP($N39,'Reference Passenger Transport'!$C:$O,BC$4,FALSE))</f>
        <v/>
      </c>
      <c r="BD39" s="19" t="str">
        <f>IF($N39="","",VLOOKUP($N39,'Reference Passenger Transport'!$C:$O,BD$4,FALSE))</f>
        <v/>
      </c>
      <c r="BE39" s="19" t="str">
        <f>IF($N39="","",VLOOKUP($N39,'Reference Passenger Transport'!$C:$O,BE$4,FALSE))</f>
        <v/>
      </c>
      <c r="BF39" s="19" t="str">
        <f>IF($N39="","",VLOOKUP($N39,'Reference Passenger Transport'!$C:$O,BF$4,FALSE))</f>
        <v/>
      </c>
      <c r="BG39" s="19" t="str">
        <f>IF($N39="","",VLOOKUP($N39,'Reference Passenger Transport'!$C:$O,BG$4,FALSE))</f>
        <v/>
      </c>
      <c r="BH39" s="19" t="str">
        <f>IF($N39="","",VLOOKUP($N39,'Reference Passenger Transport'!$C:$O,BH$4,FALSE))</f>
        <v/>
      </c>
      <c r="BI39" s="19" t="str">
        <f>IF($N39="","",VLOOKUP($N39,'Reference Passenger Transport'!$C:$O,BI$4,FALSE))</f>
        <v/>
      </c>
      <c r="BJ39" s="19" t="str">
        <f>IF($N39="","",VLOOKUP($N39,'Reference Passenger Transport'!$C:$O,BJ$4,FALSE))</f>
        <v/>
      </c>
      <c r="BK39" s="19" t="str">
        <f>IF($N39="","",VLOOKUP($N39,'Reference Passenger Transport'!$C:$O,BK$4,FALSE))</f>
        <v/>
      </c>
      <c r="BL39" s="19" t="str">
        <f>IF($N39="","",VLOOKUP($N39,'Reference Passenger Transport'!$C:$O,BL$4,FALSE))</f>
        <v/>
      </c>
      <c r="BM39" s="19" t="str">
        <f>IF($N39="","",VLOOKUP($N39,'Reference Passenger Transport'!$C:$O,BM$4,FALSE))</f>
        <v/>
      </c>
      <c r="BO39" s="19" t="str">
        <f t="shared" si="14"/>
        <v/>
      </c>
      <c r="BP39" s="19" t="str">
        <f t="shared" si="15"/>
        <v/>
      </c>
      <c r="BQ39" s="19" t="str">
        <f t="shared" si="16"/>
        <v/>
      </c>
      <c r="BR39" s="19" t="str">
        <f t="shared" si="17"/>
        <v/>
      </c>
      <c r="BS39" s="19" t="str">
        <f t="shared" si="18"/>
        <v/>
      </c>
      <c r="BT39" s="19" t="str">
        <f t="shared" si="19"/>
        <v/>
      </c>
      <c r="BU39" s="19" t="str">
        <f t="shared" si="20"/>
        <v/>
      </c>
      <c r="BV39" s="19" t="str">
        <f t="shared" si="21"/>
        <v/>
      </c>
      <c r="BW39" s="19"/>
      <c r="BX39" s="19" t="str">
        <f t="shared" si="22"/>
        <v/>
      </c>
      <c r="BY39" s="188"/>
      <c r="BZ39" s="19" t="str">
        <f t="shared" si="23"/>
        <v/>
      </c>
      <c r="CA39" s="19" t="str">
        <f t="shared" si="24"/>
        <v/>
      </c>
      <c r="CC39" s="201" t="str">
        <f t="shared" si="25"/>
        <v/>
      </c>
      <c r="CD39" s="201"/>
      <c r="CE39" s="201"/>
      <c r="CF39" s="201"/>
      <c r="CG39" s="201"/>
      <c r="CH39" s="201"/>
      <c r="CI39" s="201"/>
      <c r="CJ39" s="201"/>
      <c r="CK39" s="201"/>
      <c r="CL39" s="201"/>
      <c r="CM39" s="201"/>
      <c r="CN39" s="201"/>
      <c r="CO39" s="201"/>
      <c r="CP39" s="201"/>
      <c r="CQ39" s="201"/>
      <c r="CR39" s="201"/>
      <c r="CS39" s="201"/>
      <c r="CT39" s="201"/>
      <c r="CU39" s="201"/>
      <c r="CV39" s="201"/>
      <c r="CW39" s="201"/>
      <c r="CX39" s="201"/>
      <c r="CY39" s="201"/>
      <c r="CZ39" s="201"/>
      <c r="DA39" s="201"/>
      <c r="DB39" s="201"/>
      <c r="DC39" s="201"/>
      <c r="DD39" s="201"/>
      <c r="DE39" s="201"/>
      <c r="DF39" s="201"/>
      <c r="DG39" s="201"/>
      <c r="DH39" s="201"/>
      <c r="DI39" s="201"/>
      <c r="DJ39" s="201"/>
      <c r="DK39" s="201"/>
      <c r="DL39" s="201"/>
      <c r="DM39" s="201"/>
      <c r="DN39" s="201"/>
      <c r="DO39" s="201"/>
      <c r="DP39" s="201"/>
      <c r="DQ39" s="201"/>
      <c r="DR39" s="201"/>
    </row>
    <row r="40" spans="4:122">
      <c r="D40" s="34"/>
      <c r="E40" s="146"/>
      <c r="F40" s="146"/>
      <c r="G40" s="153"/>
      <c r="L40" s="34"/>
      <c r="M40" s="146"/>
      <c r="N40" s="146"/>
      <c r="O40" s="147"/>
      <c r="R40" s="16" t="e">
        <f>INDEX('Dropdown menus'!$A$1:$D$6,MATCH($E40,'Dropdown menus'!$A$1:$A$6,0),$R$6)</f>
        <v>#N/A</v>
      </c>
      <c r="T40" s="19" t="str">
        <f>IF($F40="","",VLOOKUP($F40,'Reference Data - Transport fuel'!$C:$O,T$4,FALSE))</f>
        <v/>
      </c>
      <c r="U40" s="19" t="str">
        <f>IF($F40="","",VLOOKUP($F40,'Reference Data - Transport fuel'!$C:$O,U$4,FALSE))</f>
        <v/>
      </c>
      <c r="V40" s="19" t="str">
        <f>IF($F40="","",VLOOKUP($F40,'Reference Data - Transport fuel'!$C:$O,V$4,FALSE))</f>
        <v/>
      </c>
      <c r="W40" s="19" t="str">
        <f>IF($F40="","",VLOOKUP($F40,'Reference Data - Transport fuel'!$C:$O,W$4,FALSE))</f>
        <v/>
      </c>
      <c r="X40" s="19" t="str">
        <f>IF($F40="","",VLOOKUP($F40,'Reference Data - Transport fuel'!$C:$O,X$4,FALSE))</f>
        <v/>
      </c>
      <c r="Y40" s="19" t="str">
        <f>IF($F40="","",VLOOKUP($F40,'Reference Data - Transport fuel'!$C:$O,Y$4,FALSE))</f>
        <v/>
      </c>
      <c r="Z40" s="19" t="str">
        <f>IF($F40="","",VLOOKUP($F40,'Reference Data - Transport fuel'!$C:$O,Z$4,FALSE))</f>
        <v/>
      </c>
      <c r="AA40" s="19" t="str">
        <f>IF($F40="","",VLOOKUP($F40,'Reference Data - Transport fuel'!$C:$O,AA$4,FALSE))</f>
        <v/>
      </c>
      <c r="AB40" s="19" t="str">
        <f>IF($F40="","",VLOOKUP($F40,'Reference Data - Transport fuel'!$C:$O,AB$4,FALSE))</f>
        <v/>
      </c>
      <c r="AC40" s="19"/>
      <c r="AD40" s="19" t="str">
        <f>IF($F40="","",VLOOKUP($F40,'Reference Data - Transport fuel'!$C:$O,AD$4,FALSE))</f>
        <v/>
      </c>
      <c r="AE40" s="19"/>
      <c r="AF40" s="19" t="str">
        <f>IF($F40="","",VLOOKUP($F40,'Reference Data - Transport fuel'!$C:$O,AF$4,FALSE))</f>
        <v/>
      </c>
      <c r="AH40" s="19" t="str">
        <f t="shared" si="2"/>
        <v/>
      </c>
      <c r="AI40" s="19" t="str">
        <f t="shared" si="3"/>
        <v/>
      </c>
      <c r="AJ40" s="19" t="str">
        <f t="shared" si="4"/>
        <v/>
      </c>
      <c r="AK40" s="19" t="str">
        <f t="shared" si="5"/>
        <v/>
      </c>
      <c r="AL40" s="19" t="str">
        <f t="shared" si="6"/>
        <v/>
      </c>
      <c r="AM40" s="19" t="str">
        <f t="shared" si="7"/>
        <v/>
      </c>
      <c r="AN40" s="19" t="str">
        <f t="shared" si="8"/>
        <v/>
      </c>
      <c r="AO40" s="19" t="str">
        <f t="shared" si="9"/>
        <v/>
      </c>
      <c r="AP40" s="19"/>
      <c r="AQ40" s="19" t="str">
        <f t="shared" si="10"/>
        <v/>
      </c>
      <c r="AR40" s="188"/>
      <c r="AS40" s="19" t="str">
        <f t="shared" si="11"/>
        <v/>
      </c>
      <c r="AT40" s="19" t="str">
        <f t="shared" si="12"/>
        <v/>
      </c>
      <c r="AV40" s="201" t="str">
        <f t="shared" si="13"/>
        <v/>
      </c>
      <c r="AW40" s="201"/>
      <c r="AX40" s="201"/>
      <c r="AY40" s="16" t="e">
        <f>INDEX('Dropdown menus'!$A$1:$D$6,MATCH($M40,'Dropdown menus'!$A$1:$A$6,0),$AY$6)</f>
        <v>#N/A</v>
      </c>
      <c r="BA40" s="19" t="str">
        <f>IF($N40="","",VLOOKUP($N40,'Reference Passenger Transport'!$C:$O,BA$4,FALSE))</f>
        <v/>
      </c>
      <c r="BB40" s="19" t="str">
        <f>IF($N40="","",VLOOKUP($N40,'Reference Passenger Transport'!$C:$O,BB$4,FALSE))</f>
        <v/>
      </c>
      <c r="BC40" s="19" t="str">
        <f>IF($N40="","",VLOOKUP($N40,'Reference Passenger Transport'!$C:$O,BC$4,FALSE))</f>
        <v/>
      </c>
      <c r="BD40" s="19" t="str">
        <f>IF($N40="","",VLOOKUP($N40,'Reference Passenger Transport'!$C:$O,BD$4,FALSE))</f>
        <v/>
      </c>
      <c r="BE40" s="19" t="str">
        <f>IF($N40="","",VLOOKUP($N40,'Reference Passenger Transport'!$C:$O,BE$4,FALSE))</f>
        <v/>
      </c>
      <c r="BF40" s="19" t="str">
        <f>IF($N40="","",VLOOKUP($N40,'Reference Passenger Transport'!$C:$O,BF$4,FALSE))</f>
        <v/>
      </c>
      <c r="BG40" s="19" t="str">
        <f>IF($N40="","",VLOOKUP($N40,'Reference Passenger Transport'!$C:$O,BG$4,FALSE))</f>
        <v/>
      </c>
      <c r="BH40" s="19" t="str">
        <f>IF($N40="","",VLOOKUP($N40,'Reference Passenger Transport'!$C:$O,BH$4,FALSE))</f>
        <v/>
      </c>
      <c r="BI40" s="19" t="str">
        <f>IF($N40="","",VLOOKUP($N40,'Reference Passenger Transport'!$C:$O,BI$4,FALSE))</f>
        <v/>
      </c>
      <c r="BJ40" s="19" t="str">
        <f>IF($N40="","",VLOOKUP($N40,'Reference Passenger Transport'!$C:$O,BJ$4,FALSE))</f>
        <v/>
      </c>
      <c r="BK40" s="19" t="str">
        <f>IF($N40="","",VLOOKUP($N40,'Reference Passenger Transport'!$C:$O,BK$4,FALSE))</f>
        <v/>
      </c>
      <c r="BL40" s="19" t="str">
        <f>IF($N40="","",VLOOKUP($N40,'Reference Passenger Transport'!$C:$O,BL$4,FALSE))</f>
        <v/>
      </c>
      <c r="BM40" s="19" t="str">
        <f>IF($N40="","",VLOOKUP($N40,'Reference Passenger Transport'!$C:$O,BM$4,FALSE))</f>
        <v/>
      </c>
      <c r="BO40" s="19" t="str">
        <f t="shared" si="14"/>
        <v/>
      </c>
      <c r="BP40" s="19" t="str">
        <f t="shared" si="15"/>
        <v/>
      </c>
      <c r="BQ40" s="19" t="str">
        <f t="shared" si="16"/>
        <v/>
      </c>
      <c r="BR40" s="19" t="str">
        <f t="shared" si="17"/>
        <v/>
      </c>
      <c r="BS40" s="19" t="str">
        <f t="shared" si="18"/>
        <v/>
      </c>
      <c r="BT40" s="19" t="str">
        <f t="shared" si="19"/>
        <v/>
      </c>
      <c r="BU40" s="19" t="str">
        <f t="shared" si="20"/>
        <v/>
      </c>
      <c r="BV40" s="19" t="str">
        <f t="shared" si="21"/>
        <v/>
      </c>
      <c r="BW40" s="19"/>
      <c r="BX40" s="19" t="str">
        <f t="shared" si="22"/>
        <v/>
      </c>
      <c r="BY40" s="188"/>
      <c r="BZ40" s="19" t="str">
        <f t="shared" si="23"/>
        <v/>
      </c>
      <c r="CA40" s="19" t="str">
        <f t="shared" si="24"/>
        <v/>
      </c>
      <c r="CC40" s="201" t="str">
        <f t="shared" si="25"/>
        <v/>
      </c>
      <c r="CD40" s="201"/>
      <c r="CE40" s="201"/>
      <c r="CF40" s="201"/>
      <c r="CG40" s="201"/>
      <c r="CH40" s="201"/>
      <c r="CI40" s="201"/>
      <c r="CJ40" s="201"/>
      <c r="CK40" s="201"/>
      <c r="CL40" s="201"/>
      <c r="CM40" s="201"/>
      <c r="CN40" s="201"/>
      <c r="CO40" s="201"/>
      <c r="CP40" s="201"/>
      <c r="CQ40" s="201"/>
      <c r="CR40" s="201"/>
      <c r="CS40" s="201"/>
      <c r="CT40" s="201"/>
      <c r="CU40" s="201"/>
      <c r="CV40" s="201"/>
      <c r="CW40" s="201"/>
      <c r="CX40" s="201"/>
      <c r="CY40" s="201"/>
      <c r="CZ40" s="201"/>
      <c r="DA40" s="201"/>
      <c r="DB40" s="201"/>
      <c r="DC40" s="201"/>
      <c r="DD40" s="201"/>
      <c r="DE40" s="201"/>
      <c r="DF40" s="201"/>
      <c r="DG40" s="201"/>
      <c r="DH40" s="201"/>
      <c r="DI40" s="201"/>
      <c r="DJ40" s="201"/>
      <c r="DK40" s="201"/>
      <c r="DL40" s="201"/>
      <c r="DM40" s="201"/>
      <c r="DN40" s="201"/>
      <c r="DO40" s="201"/>
      <c r="DP40" s="201"/>
      <c r="DQ40" s="201"/>
      <c r="DR40" s="201"/>
    </row>
    <row r="41" spans="4:122">
      <c r="D41" s="34"/>
      <c r="E41" s="146"/>
      <c r="F41" s="146"/>
      <c r="G41" s="153"/>
      <c r="L41" s="34"/>
      <c r="M41" s="146"/>
      <c r="N41" s="146"/>
      <c r="O41" s="147"/>
      <c r="R41" s="16" t="e">
        <f>INDEX('Dropdown menus'!$A$1:$D$6,MATCH($E41,'Dropdown menus'!$A$1:$A$6,0),$R$6)</f>
        <v>#N/A</v>
      </c>
      <c r="T41" s="19" t="str">
        <f>IF($F41="","",VLOOKUP($F41,'Reference Data - Transport fuel'!$C:$O,T$4,FALSE))</f>
        <v/>
      </c>
      <c r="U41" s="19" t="str">
        <f>IF($F41="","",VLOOKUP($F41,'Reference Data - Transport fuel'!$C:$O,U$4,FALSE))</f>
        <v/>
      </c>
      <c r="V41" s="19" t="str">
        <f>IF($F41="","",VLOOKUP($F41,'Reference Data - Transport fuel'!$C:$O,V$4,FALSE))</f>
        <v/>
      </c>
      <c r="W41" s="19" t="str">
        <f>IF($F41="","",VLOOKUP($F41,'Reference Data - Transport fuel'!$C:$O,W$4,FALSE))</f>
        <v/>
      </c>
      <c r="X41" s="19" t="str">
        <f>IF($F41="","",VLOOKUP($F41,'Reference Data - Transport fuel'!$C:$O,X$4,FALSE))</f>
        <v/>
      </c>
      <c r="Y41" s="19" t="str">
        <f>IF($F41="","",VLOOKUP($F41,'Reference Data - Transport fuel'!$C:$O,Y$4,FALSE))</f>
        <v/>
      </c>
      <c r="Z41" s="19" t="str">
        <f>IF($F41="","",VLOOKUP($F41,'Reference Data - Transport fuel'!$C:$O,Z$4,FALSE))</f>
        <v/>
      </c>
      <c r="AA41" s="19" t="str">
        <f>IF($F41="","",VLOOKUP($F41,'Reference Data - Transport fuel'!$C:$O,AA$4,FALSE))</f>
        <v/>
      </c>
      <c r="AB41" s="19" t="str">
        <f>IF($F41="","",VLOOKUP($F41,'Reference Data - Transport fuel'!$C:$O,AB$4,FALSE))</f>
        <v/>
      </c>
      <c r="AC41" s="19"/>
      <c r="AD41" s="19" t="str">
        <f>IF($F41="","",VLOOKUP($F41,'Reference Data - Transport fuel'!$C:$O,AD$4,FALSE))</f>
        <v/>
      </c>
      <c r="AE41" s="19"/>
      <c r="AF41" s="19" t="str">
        <f>IF($F41="","",VLOOKUP($F41,'Reference Data - Transport fuel'!$C:$O,AF$4,FALSE))</f>
        <v/>
      </c>
      <c r="AH41" s="19" t="str">
        <f t="shared" si="2"/>
        <v/>
      </c>
      <c r="AI41" s="19" t="str">
        <f t="shared" si="3"/>
        <v/>
      </c>
      <c r="AJ41" s="19" t="str">
        <f t="shared" si="4"/>
        <v/>
      </c>
      <c r="AK41" s="19" t="str">
        <f t="shared" si="5"/>
        <v/>
      </c>
      <c r="AL41" s="19" t="str">
        <f t="shared" si="6"/>
        <v/>
      </c>
      <c r="AM41" s="19" t="str">
        <f t="shared" si="7"/>
        <v/>
      </c>
      <c r="AN41" s="19" t="str">
        <f t="shared" si="8"/>
        <v/>
      </c>
      <c r="AO41" s="19" t="str">
        <f t="shared" si="9"/>
        <v/>
      </c>
      <c r="AP41" s="19"/>
      <c r="AQ41" s="19" t="str">
        <f t="shared" si="10"/>
        <v/>
      </c>
      <c r="AR41" s="188"/>
      <c r="AS41" s="19" t="str">
        <f t="shared" si="11"/>
        <v/>
      </c>
      <c r="AT41" s="19" t="str">
        <f t="shared" si="12"/>
        <v/>
      </c>
      <c r="AV41" s="201" t="str">
        <f t="shared" si="13"/>
        <v/>
      </c>
      <c r="AW41" s="201"/>
      <c r="AX41" s="201"/>
      <c r="AY41" s="16" t="e">
        <f>INDEX('Dropdown menus'!$A$1:$D$6,MATCH($M41,'Dropdown menus'!$A$1:$A$6,0),$AY$6)</f>
        <v>#N/A</v>
      </c>
      <c r="BA41" s="19" t="str">
        <f>IF($N41="","",VLOOKUP($N41,'Reference Passenger Transport'!$C:$O,BA$4,FALSE))</f>
        <v/>
      </c>
      <c r="BB41" s="19" t="str">
        <f>IF($N41="","",VLOOKUP($N41,'Reference Passenger Transport'!$C:$O,BB$4,FALSE))</f>
        <v/>
      </c>
      <c r="BC41" s="19" t="str">
        <f>IF($N41="","",VLOOKUP($N41,'Reference Passenger Transport'!$C:$O,BC$4,FALSE))</f>
        <v/>
      </c>
      <c r="BD41" s="19" t="str">
        <f>IF($N41="","",VLOOKUP($N41,'Reference Passenger Transport'!$C:$O,BD$4,FALSE))</f>
        <v/>
      </c>
      <c r="BE41" s="19" t="str">
        <f>IF($N41="","",VLOOKUP($N41,'Reference Passenger Transport'!$C:$O,BE$4,FALSE))</f>
        <v/>
      </c>
      <c r="BF41" s="19" t="str">
        <f>IF($N41="","",VLOOKUP($N41,'Reference Passenger Transport'!$C:$O,BF$4,FALSE))</f>
        <v/>
      </c>
      <c r="BG41" s="19" t="str">
        <f>IF($N41="","",VLOOKUP($N41,'Reference Passenger Transport'!$C:$O,BG$4,FALSE))</f>
        <v/>
      </c>
      <c r="BH41" s="19" t="str">
        <f>IF($N41="","",VLOOKUP($N41,'Reference Passenger Transport'!$C:$O,BH$4,FALSE))</f>
        <v/>
      </c>
      <c r="BI41" s="19" t="str">
        <f>IF($N41="","",VLOOKUP($N41,'Reference Passenger Transport'!$C:$O,BI$4,FALSE))</f>
        <v/>
      </c>
      <c r="BJ41" s="19" t="str">
        <f>IF($N41="","",VLOOKUP($N41,'Reference Passenger Transport'!$C:$O,BJ$4,FALSE))</f>
        <v/>
      </c>
      <c r="BK41" s="19" t="str">
        <f>IF($N41="","",VLOOKUP($N41,'Reference Passenger Transport'!$C:$O,BK$4,FALSE))</f>
        <v/>
      </c>
      <c r="BL41" s="19" t="str">
        <f>IF($N41="","",VLOOKUP($N41,'Reference Passenger Transport'!$C:$O,BL$4,FALSE))</f>
        <v/>
      </c>
      <c r="BM41" s="19" t="str">
        <f>IF($N41="","",VLOOKUP($N41,'Reference Passenger Transport'!$C:$O,BM$4,FALSE))</f>
        <v/>
      </c>
      <c r="BO41" s="19" t="str">
        <f t="shared" si="14"/>
        <v/>
      </c>
      <c r="BP41" s="19" t="str">
        <f t="shared" si="15"/>
        <v/>
      </c>
      <c r="BQ41" s="19" t="str">
        <f t="shared" si="16"/>
        <v/>
      </c>
      <c r="BR41" s="19" t="str">
        <f t="shared" si="17"/>
        <v/>
      </c>
      <c r="BS41" s="19" t="str">
        <f t="shared" si="18"/>
        <v/>
      </c>
      <c r="BT41" s="19" t="str">
        <f t="shared" si="19"/>
        <v/>
      </c>
      <c r="BU41" s="19" t="str">
        <f t="shared" si="20"/>
        <v/>
      </c>
      <c r="BV41" s="19" t="str">
        <f t="shared" si="21"/>
        <v/>
      </c>
      <c r="BW41" s="19"/>
      <c r="BX41" s="19" t="str">
        <f t="shared" si="22"/>
        <v/>
      </c>
      <c r="BY41" s="188"/>
      <c r="BZ41" s="19" t="str">
        <f t="shared" si="23"/>
        <v/>
      </c>
      <c r="CA41" s="19" t="str">
        <f t="shared" si="24"/>
        <v/>
      </c>
      <c r="CC41" s="201" t="str">
        <f t="shared" si="25"/>
        <v/>
      </c>
      <c r="CD41" s="201"/>
      <c r="CE41" s="201"/>
      <c r="CF41" s="201"/>
      <c r="CG41" s="201"/>
      <c r="CH41" s="201"/>
      <c r="CI41" s="201"/>
      <c r="CJ41" s="201"/>
      <c r="CK41" s="201"/>
      <c r="CL41" s="201"/>
      <c r="CM41" s="201"/>
      <c r="CN41" s="201"/>
      <c r="CO41" s="201"/>
      <c r="CP41" s="201"/>
      <c r="CQ41" s="201"/>
      <c r="CR41" s="201"/>
      <c r="CS41" s="201"/>
      <c r="CT41" s="201"/>
      <c r="CU41" s="201"/>
      <c r="CV41" s="201"/>
      <c r="CW41" s="201"/>
      <c r="CX41" s="201"/>
      <c r="CY41" s="201"/>
      <c r="CZ41" s="201"/>
      <c r="DA41" s="201"/>
      <c r="DB41" s="201"/>
      <c r="DC41" s="201"/>
      <c r="DD41" s="201"/>
      <c r="DE41" s="201"/>
      <c r="DF41" s="201"/>
      <c r="DG41" s="201"/>
      <c r="DH41" s="201"/>
      <c r="DI41" s="201"/>
      <c r="DJ41" s="201"/>
      <c r="DK41" s="201"/>
      <c r="DL41" s="201"/>
      <c r="DM41" s="201"/>
      <c r="DN41" s="201"/>
      <c r="DO41" s="201"/>
      <c r="DP41" s="201"/>
      <c r="DQ41" s="201"/>
      <c r="DR41" s="201"/>
    </row>
    <row r="42" spans="4:122">
      <c r="D42" s="34"/>
      <c r="E42" s="146"/>
      <c r="F42" s="146"/>
      <c r="G42" s="153"/>
      <c r="L42" s="34"/>
      <c r="M42" s="146"/>
      <c r="N42" s="146"/>
      <c r="O42" s="147"/>
      <c r="R42" s="16" t="e">
        <f>INDEX('Dropdown menus'!$A$1:$D$6,MATCH($E42,'Dropdown menus'!$A$1:$A$6,0),$R$6)</f>
        <v>#N/A</v>
      </c>
      <c r="T42" s="19" t="str">
        <f>IF($F42="","",VLOOKUP($F42,'Reference Data - Transport fuel'!$C:$O,T$4,FALSE))</f>
        <v/>
      </c>
      <c r="U42" s="19" t="str">
        <f>IF($F42="","",VLOOKUP($F42,'Reference Data - Transport fuel'!$C:$O,U$4,FALSE))</f>
        <v/>
      </c>
      <c r="V42" s="19" t="str">
        <f>IF($F42="","",VLOOKUP($F42,'Reference Data - Transport fuel'!$C:$O,V$4,FALSE))</f>
        <v/>
      </c>
      <c r="W42" s="19" t="str">
        <f>IF($F42="","",VLOOKUP($F42,'Reference Data - Transport fuel'!$C:$O,W$4,FALSE))</f>
        <v/>
      </c>
      <c r="X42" s="19" t="str">
        <f>IF($F42="","",VLOOKUP($F42,'Reference Data - Transport fuel'!$C:$O,X$4,FALSE))</f>
        <v/>
      </c>
      <c r="Y42" s="19" t="str">
        <f>IF($F42="","",VLOOKUP($F42,'Reference Data - Transport fuel'!$C:$O,Y$4,FALSE))</f>
        <v/>
      </c>
      <c r="Z42" s="19" t="str">
        <f>IF($F42="","",VLOOKUP($F42,'Reference Data - Transport fuel'!$C:$O,Z$4,FALSE))</f>
        <v/>
      </c>
      <c r="AA42" s="19" t="str">
        <f>IF($F42="","",VLOOKUP($F42,'Reference Data - Transport fuel'!$C:$O,AA$4,FALSE))</f>
        <v/>
      </c>
      <c r="AB42" s="19" t="str">
        <f>IF($F42="","",VLOOKUP($F42,'Reference Data - Transport fuel'!$C:$O,AB$4,FALSE))</f>
        <v/>
      </c>
      <c r="AC42" s="19"/>
      <c r="AD42" s="19" t="str">
        <f>IF($F42="","",VLOOKUP($F42,'Reference Data - Transport fuel'!$C:$O,AD$4,FALSE))</f>
        <v/>
      </c>
      <c r="AE42" s="19"/>
      <c r="AF42" s="19" t="str">
        <f>IF($F42="","",VLOOKUP($F42,'Reference Data - Transport fuel'!$C:$O,AF$4,FALSE))</f>
        <v/>
      </c>
      <c r="AH42" s="19" t="str">
        <f t="shared" si="2"/>
        <v/>
      </c>
      <c r="AI42" s="19" t="str">
        <f t="shared" si="3"/>
        <v/>
      </c>
      <c r="AJ42" s="19" t="str">
        <f t="shared" si="4"/>
        <v/>
      </c>
      <c r="AK42" s="19" t="str">
        <f t="shared" si="5"/>
        <v/>
      </c>
      <c r="AL42" s="19" t="str">
        <f t="shared" si="6"/>
        <v/>
      </c>
      <c r="AM42" s="19" t="str">
        <f t="shared" si="7"/>
        <v/>
      </c>
      <c r="AN42" s="19" t="str">
        <f t="shared" si="8"/>
        <v/>
      </c>
      <c r="AO42" s="19" t="str">
        <f t="shared" si="9"/>
        <v/>
      </c>
      <c r="AP42" s="19"/>
      <c r="AQ42" s="19" t="str">
        <f t="shared" si="10"/>
        <v/>
      </c>
      <c r="AR42" s="188"/>
      <c r="AS42" s="19" t="str">
        <f t="shared" si="11"/>
        <v/>
      </c>
      <c r="AT42" s="19" t="str">
        <f t="shared" si="12"/>
        <v/>
      </c>
      <c r="AV42" s="201" t="str">
        <f t="shared" si="13"/>
        <v/>
      </c>
      <c r="AW42" s="201"/>
      <c r="AX42" s="201"/>
      <c r="AY42" s="16" t="e">
        <f>INDEX('Dropdown menus'!$A$1:$D$6,MATCH($M42,'Dropdown menus'!$A$1:$A$6,0),$AY$6)</f>
        <v>#N/A</v>
      </c>
      <c r="BA42" s="19" t="str">
        <f>IF($N42="","",VLOOKUP($N42,'Reference Passenger Transport'!$C:$O,BA$4,FALSE))</f>
        <v/>
      </c>
      <c r="BB42" s="19" t="str">
        <f>IF($N42="","",VLOOKUP($N42,'Reference Passenger Transport'!$C:$O,BB$4,FALSE))</f>
        <v/>
      </c>
      <c r="BC42" s="19" t="str">
        <f>IF($N42="","",VLOOKUP($N42,'Reference Passenger Transport'!$C:$O,BC$4,FALSE))</f>
        <v/>
      </c>
      <c r="BD42" s="19" t="str">
        <f>IF($N42="","",VLOOKUP($N42,'Reference Passenger Transport'!$C:$O,BD$4,FALSE))</f>
        <v/>
      </c>
      <c r="BE42" s="19" t="str">
        <f>IF($N42="","",VLOOKUP($N42,'Reference Passenger Transport'!$C:$O,BE$4,FALSE))</f>
        <v/>
      </c>
      <c r="BF42" s="19" t="str">
        <f>IF($N42="","",VLOOKUP($N42,'Reference Passenger Transport'!$C:$O,BF$4,FALSE))</f>
        <v/>
      </c>
      <c r="BG42" s="19" t="str">
        <f>IF($N42="","",VLOOKUP($N42,'Reference Passenger Transport'!$C:$O,BG$4,FALSE))</f>
        <v/>
      </c>
      <c r="BH42" s="19" t="str">
        <f>IF($N42="","",VLOOKUP($N42,'Reference Passenger Transport'!$C:$O,BH$4,FALSE))</f>
        <v/>
      </c>
      <c r="BI42" s="19" t="str">
        <f>IF($N42="","",VLOOKUP($N42,'Reference Passenger Transport'!$C:$O,BI$4,FALSE))</f>
        <v/>
      </c>
      <c r="BJ42" s="19" t="str">
        <f>IF($N42="","",VLOOKUP($N42,'Reference Passenger Transport'!$C:$O,BJ$4,FALSE))</f>
        <v/>
      </c>
      <c r="BK42" s="19" t="str">
        <f>IF($N42="","",VLOOKUP($N42,'Reference Passenger Transport'!$C:$O,BK$4,FALSE))</f>
        <v/>
      </c>
      <c r="BL42" s="19" t="str">
        <f>IF($N42="","",VLOOKUP($N42,'Reference Passenger Transport'!$C:$O,BL$4,FALSE))</f>
        <v/>
      </c>
      <c r="BM42" s="19" t="str">
        <f>IF($N42="","",VLOOKUP($N42,'Reference Passenger Transport'!$C:$O,BM$4,FALSE))</f>
        <v/>
      </c>
      <c r="BO42" s="19" t="str">
        <f t="shared" si="14"/>
        <v/>
      </c>
      <c r="BP42" s="19" t="str">
        <f t="shared" si="15"/>
        <v/>
      </c>
      <c r="BQ42" s="19" t="str">
        <f t="shared" si="16"/>
        <v/>
      </c>
      <c r="BR42" s="19" t="str">
        <f t="shared" si="17"/>
        <v/>
      </c>
      <c r="BS42" s="19" t="str">
        <f t="shared" si="18"/>
        <v/>
      </c>
      <c r="BT42" s="19" t="str">
        <f t="shared" si="19"/>
        <v/>
      </c>
      <c r="BU42" s="19" t="str">
        <f t="shared" si="20"/>
        <v/>
      </c>
      <c r="BV42" s="19" t="str">
        <f t="shared" si="21"/>
        <v/>
      </c>
      <c r="BW42" s="19"/>
      <c r="BX42" s="19" t="str">
        <f t="shared" si="22"/>
        <v/>
      </c>
      <c r="BY42" s="188"/>
      <c r="BZ42" s="19" t="str">
        <f t="shared" si="23"/>
        <v/>
      </c>
      <c r="CA42" s="19" t="str">
        <f t="shared" si="24"/>
        <v/>
      </c>
      <c r="CC42" s="201" t="str">
        <f t="shared" si="25"/>
        <v/>
      </c>
      <c r="CD42" s="201"/>
      <c r="CE42" s="201"/>
      <c r="CF42" s="201"/>
      <c r="CG42" s="201"/>
      <c r="CH42" s="201"/>
      <c r="CI42" s="201"/>
      <c r="CJ42" s="201"/>
      <c r="CK42" s="201"/>
      <c r="CL42" s="201"/>
      <c r="CM42" s="201"/>
      <c r="CN42" s="201"/>
      <c r="CO42" s="201"/>
      <c r="CP42" s="201"/>
      <c r="CQ42" s="201"/>
      <c r="CR42" s="201"/>
      <c r="CS42" s="201"/>
      <c r="CT42" s="201"/>
      <c r="CU42" s="201"/>
      <c r="CV42" s="201"/>
      <c r="CW42" s="201"/>
      <c r="CX42" s="201"/>
      <c r="CY42" s="201"/>
      <c r="CZ42" s="201"/>
      <c r="DA42" s="201"/>
      <c r="DB42" s="201"/>
      <c r="DC42" s="201"/>
      <c r="DD42" s="201"/>
      <c r="DE42" s="201"/>
      <c r="DF42" s="201"/>
      <c r="DG42" s="201"/>
      <c r="DH42" s="201"/>
      <c r="DI42" s="201"/>
      <c r="DJ42" s="201"/>
      <c r="DK42" s="201"/>
      <c r="DL42" s="201"/>
      <c r="DM42" s="201"/>
      <c r="DN42" s="201"/>
      <c r="DO42" s="201"/>
      <c r="DP42" s="201"/>
      <c r="DQ42" s="201"/>
      <c r="DR42" s="201"/>
    </row>
    <row r="43" spans="4:122">
      <c r="D43" s="34"/>
      <c r="E43" s="146"/>
      <c r="F43" s="146"/>
      <c r="G43" s="153"/>
      <c r="L43" s="34"/>
      <c r="M43" s="146"/>
      <c r="N43" s="146"/>
      <c r="O43" s="147"/>
      <c r="R43" s="16" t="e">
        <f>INDEX('Dropdown menus'!$A$1:$D$6,MATCH($E43,'Dropdown menus'!$A$1:$A$6,0),$R$6)</f>
        <v>#N/A</v>
      </c>
      <c r="T43" s="19" t="str">
        <f>IF($F43="","",VLOOKUP($F43,'Reference Data - Transport fuel'!$C:$O,T$4,FALSE))</f>
        <v/>
      </c>
      <c r="U43" s="19" t="str">
        <f>IF($F43="","",VLOOKUP($F43,'Reference Data - Transport fuel'!$C:$O,U$4,FALSE))</f>
        <v/>
      </c>
      <c r="V43" s="19" t="str">
        <f>IF($F43="","",VLOOKUP($F43,'Reference Data - Transport fuel'!$C:$O,V$4,FALSE))</f>
        <v/>
      </c>
      <c r="W43" s="19" t="str">
        <f>IF($F43="","",VLOOKUP($F43,'Reference Data - Transport fuel'!$C:$O,W$4,FALSE))</f>
        <v/>
      </c>
      <c r="X43" s="19" t="str">
        <f>IF($F43="","",VLOOKUP($F43,'Reference Data - Transport fuel'!$C:$O,X$4,FALSE))</f>
        <v/>
      </c>
      <c r="Y43" s="19" t="str">
        <f>IF($F43="","",VLOOKUP($F43,'Reference Data - Transport fuel'!$C:$O,Y$4,FALSE))</f>
        <v/>
      </c>
      <c r="Z43" s="19" t="str">
        <f>IF($F43="","",VLOOKUP($F43,'Reference Data - Transport fuel'!$C:$O,Z$4,FALSE))</f>
        <v/>
      </c>
      <c r="AA43" s="19" t="str">
        <f>IF($F43="","",VLOOKUP($F43,'Reference Data - Transport fuel'!$C:$O,AA$4,FALSE))</f>
        <v/>
      </c>
      <c r="AB43" s="19" t="str">
        <f>IF($F43="","",VLOOKUP($F43,'Reference Data - Transport fuel'!$C:$O,AB$4,FALSE))</f>
        <v/>
      </c>
      <c r="AC43" s="19"/>
      <c r="AD43" s="19" t="str">
        <f>IF($F43="","",VLOOKUP($F43,'Reference Data - Transport fuel'!$C:$O,AD$4,FALSE))</f>
        <v/>
      </c>
      <c r="AE43" s="19"/>
      <c r="AF43" s="19" t="str">
        <f>IF($F43="","",VLOOKUP($F43,'Reference Data - Transport fuel'!$C:$O,AF$4,FALSE))</f>
        <v/>
      </c>
      <c r="AH43" s="19" t="str">
        <f t="shared" si="2"/>
        <v/>
      </c>
      <c r="AI43" s="19" t="str">
        <f t="shared" si="3"/>
        <v/>
      </c>
      <c r="AJ43" s="19" t="str">
        <f t="shared" si="4"/>
        <v/>
      </c>
      <c r="AK43" s="19" t="str">
        <f t="shared" si="5"/>
        <v/>
      </c>
      <c r="AL43" s="19" t="str">
        <f t="shared" si="6"/>
        <v/>
      </c>
      <c r="AM43" s="19" t="str">
        <f t="shared" si="7"/>
        <v/>
      </c>
      <c r="AN43" s="19" t="str">
        <f t="shared" si="8"/>
        <v/>
      </c>
      <c r="AO43" s="19" t="str">
        <f t="shared" si="9"/>
        <v/>
      </c>
      <c r="AP43" s="19"/>
      <c r="AQ43" s="19" t="str">
        <f t="shared" si="10"/>
        <v/>
      </c>
      <c r="AR43" s="188"/>
      <c r="AS43" s="19" t="str">
        <f t="shared" si="11"/>
        <v/>
      </c>
      <c r="AT43" s="19" t="str">
        <f t="shared" si="12"/>
        <v/>
      </c>
      <c r="AV43" s="201" t="str">
        <f t="shared" si="13"/>
        <v/>
      </c>
      <c r="AW43" s="201"/>
      <c r="AX43" s="201"/>
      <c r="AY43" s="16" t="e">
        <f>INDEX('Dropdown menus'!$A$1:$D$6,MATCH($M43,'Dropdown menus'!$A$1:$A$6,0),$AY$6)</f>
        <v>#N/A</v>
      </c>
      <c r="BA43" s="19" t="str">
        <f>IF($N43="","",VLOOKUP($N43,'Reference Passenger Transport'!$C:$O,BA$4,FALSE))</f>
        <v/>
      </c>
      <c r="BB43" s="19" t="str">
        <f>IF($N43="","",VLOOKUP($N43,'Reference Passenger Transport'!$C:$O,BB$4,FALSE))</f>
        <v/>
      </c>
      <c r="BC43" s="19" t="str">
        <f>IF($N43="","",VLOOKUP($N43,'Reference Passenger Transport'!$C:$O,BC$4,FALSE))</f>
        <v/>
      </c>
      <c r="BD43" s="19" t="str">
        <f>IF($N43="","",VLOOKUP($N43,'Reference Passenger Transport'!$C:$O,BD$4,FALSE))</f>
        <v/>
      </c>
      <c r="BE43" s="19" t="str">
        <f>IF($N43="","",VLOOKUP($N43,'Reference Passenger Transport'!$C:$O,BE$4,FALSE))</f>
        <v/>
      </c>
      <c r="BF43" s="19" t="str">
        <f>IF($N43="","",VLOOKUP($N43,'Reference Passenger Transport'!$C:$O,BF$4,FALSE))</f>
        <v/>
      </c>
      <c r="BG43" s="19" t="str">
        <f>IF($N43="","",VLOOKUP($N43,'Reference Passenger Transport'!$C:$O,BG$4,FALSE))</f>
        <v/>
      </c>
      <c r="BH43" s="19" t="str">
        <f>IF($N43="","",VLOOKUP($N43,'Reference Passenger Transport'!$C:$O,BH$4,FALSE))</f>
        <v/>
      </c>
      <c r="BI43" s="19" t="str">
        <f>IF($N43="","",VLOOKUP($N43,'Reference Passenger Transport'!$C:$O,BI$4,FALSE))</f>
        <v/>
      </c>
      <c r="BJ43" s="19" t="str">
        <f>IF($N43="","",VLOOKUP($N43,'Reference Passenger Transport'!$C:$O,BJ$4,FALSE))</f>
        <v/>
      </c>
      <c r="BK43" s="19" t="str">
        <f>IF($N43="","",VLOOKUP($N43,'Reference Passenger Transport'!$C:$O,BK$4,FALSE))</f>
        <v/>
      </c>
      <c r="BL43" s="19" t="str">
        <f>IF($N43="","",VLOOKUP($N43,'Reference Passenger Transport'!$C:$O,BL$4,FALSE))</f>
        <v/>
      </c>
      <c r="BM43" s="19" t="str">
        <f>IF($N43="","",VLOOKUP($N43,'Reference Passenger Transport'!$C:$O,BM$4,FALSE))</f>
        <v/>
      </c>
      <c r="BO43" s="19" t="str">
        <f t="shared" si="14"/>
        <v/>
      </c>
      <c r="BP43" s="19" t="str">
        <f t="shared" si="15"/>
        <v/>
      </c>
      <c r="BQ43" s="19" t="str">
        <f t="shared" si="16"/>
        <v/>
      </c>
      <c r="BR43" s="19" t="str">
        <f t="shared" si="17"/>
        <v/>
      </c>
      <c r="BS43" s="19" t="str">
        <f t="shared" si="18"/>
        <v/>
      </c>
      <c r="BT43" s="19" t="str">
        <f t="shared" si="19"/>
        <v/>
      </c>
      <c r="BU43" s="19" t="str">
        <f t="shared" si="20"/>
        <v/>
      </c>
      <c r="BV43" s="19" t="str">
        <f t="shared" si="21"/>
        <v/>
      </c>
      <c r="BW43" s="19"/>
      <c r="BX43" s="19" t="str">
        <f t="shared" si="22"/>
        <v/>
      </c>
      <c r="BY43" s="188"/>
      <c r="BZ43" s="19" t="str">
        <f t="shared" si="23"/>
        <v/>
      </c>
      <c r="CA43" s="19" t="str">
        <f t="shared" si="24"/>
        <v/>
      </c>
      <c r="CC43" s="201" t="str">
        <f t="shared" si="25"/>
        <v/>
      </c>
      <c r="CD43" s="201"/>
      <c r="CE43" s="201"/>
      <c r="CF43" s="201"/>
      <c r="CG43" s="201"/>
      <c r="CH43" s="201"/>
      <c r="CI43" s="201"/>
      <c r="CJ43" s="201"/>
      <c r="CK43" s="201"/>
      <c r="CL43" s="201"/>
      <c r="CM43" s="201"/>
      <c r="CN43" s="201"/>
      <c r="CO43" s="201"/>
      <c r="CP43" s="201"/>
      <c r="CQ43" s="201"/>
      <c r="CR43" s="201"/>
      <c r="CS43" s="201"/>
      <c r="CT43" s="201"/>
      <c r="CU43" s="201"/>
      <c r="CV43" s="201"/>
      <c r="CW43" s="201"/>
      <c r="CX43" s="201"/>
      <c r="CY43" s="201"/>
      <c r="CZ43" s="201"/>
      <c r="DA43" s="201"/>
      <c r="DB43" s="201"/>
      <c r="DC43" s="201"/>
      <c r="DD43" s="201"/>
      <c r="DE43" s="201"/>
      <c r="DF43" s="201"/>
      <c r="DG43" s="201"/>
      <c r="DH43" s="201"/>
      <c r="DI43" s="201"/>
      <c r="DJ43" s="201"/>
      <c r="DK43" s="201"/>
      <c r="DL43" s="201"/>
      <c r="DM43" s="201"/>
      <c r="DN43" s="201"/>
      <c r="DO43" s="201"/>
      <c r="DP43" s="201"/>
      <c r="DQ43" s="201"/>
      <c r="DR43" s="201"/>
    </row>
    <row r="44" spans="4:122">
      <c r="D44" s="34"/>
      <c r="E44" s="146"/>
      <c r="F44" s="146"/>
      <c r="G44" s="153"/>
      <c r="L44" s="34"/>
      <c r="M44" s="146"/>
      <c r="N44" s="146"/>
      <c r="O44" s="147"/>
      <c r="R44" s="16" t="e">
        <f>INDEX('Dropdown menus'!$A$1:$D$6,MATCH($E44,'Dropdown menus'!$A$1:$A$6,0),$R$6)</f>
        <v>#N/A</v>
      </c>
      <c r="T44" s="19" t="str">
        <f>IF($F44="","",VLOOKUP($F44,'Reference Data - Transport fuel'!$C:$O,T$4,FALSE))</f>
        <v/>
      </c>
      <c r="U44" s="19" t="str">
        <f>IF($F44="","",VLOOKUP($F44,'Reference Data - Transport fuel'!$C:$O,U$4,FALSE))</f>
        <v/>
      </c>
      <c r="V44" s="19" t="str">
        <f>IF($F44="","",VLOOKUP($F44,'Reference Data - Transport fuel'!$C:$O,V$4,FALSE))</f>
        <v/>
      </c>
      <c r="W44" s="19" t="str">
        <f>IF($F44="","",VLOOKUP($F44,'Reference Data - Transport fuel'!$C:$O,W$4,FALSE))</f>
        <v/>
      </c>
      <c r="X44" s="19" t="str">
        <f>IF($F44="","",VLOOKUP($F44,'Reference Data - Transport fuel'!$C:$O,X$4,FALSE))</f>
        <v/>
      </c>
      <c r="Y44" s="19" t="str">
        <f>IF($F44="","",VLOOKUP($F44,'Reference Data - Transport fuel'!$C:$O,Y$4,FALSE))</f>
        <v/>
      </c>
      <c r="Z44" s="19" t="str">
        <f>IF($F44="","",VLOOKUP($F44,'Reference Data - Transport fuel'!$C:$O,Z$4,FALSE))</f>
        <v/>
      </c>
      <c r="AA44" s="19" t="str">
        <f>IF($F44="","",VLOOKUP($F44,'Reference Data - Transport fuel'!$C:$O,AA$4,FALSE))</f>
        <v/>
      </c>
      <c r="AB44" s="19" t="str">
        <f>IF($F44="","",VLOOKUP($F44,'Reference Data - Transport fuel'!$C:$O,AB$4,FALSE))</f>
        <v/>
      </c>
      <c r="AC44" s="19"/>
      <c r="AD44" s="19" t="str">
        <f>IF($F44="","",VLOOKUP($F44,'Reference Data - Transport fuel'!$C:$O,AD$4,FALSE))</f>
        <v/>
      </c>
      <c r="AE44" s="19"/>
      <c r="AF44" s="19" t="str">
        <f>IF($F44="","",VLOOKUP($F44,'Reference Data - Transport fuel'!$C:$O,AF$4,FALSE))</f>
        <v/>
      </c>
      <c r="AH44" s="19" t="str">
        <f t="shared" si="2"/>
        <v/>
      </c>
      <c r="AI44" s="19" t="str">
        <f t="shared" si="3"/>
        <v/>
      </c>
      <c r="AJ44" s="19" t="str">
        <f t="shared" si="4"/>
        <v/>
      </c>
      <c r="AK44" s="19" t="str">
        <f t="shared" si="5"/>
        <v/>
      </c>
      <c r="AL44" s="19" t="str">
        <f t="shared" si="6"/>
        <v/>
      </c>
      <c r="AM44" s="19" t="str">
        <f t="shared" si="7"/>
        <v/>
      </c>
      <c r="AN44" s="19" t="str">
        <f t="shared" si="8"/>
        <v/>
      </c>
      <c r="AO44" s="19" t="str">
        <f t="shared" si="9"/>
        <v/>
      </c>
      <c r="AP44" s="19"/>
      <c r="AQ44" s="19" t="str">
        <f t="shared" si="10"/>
        <v/>
      </c>
      <c r="AR44" s="188"/>
      <c r="AS44" s="19" t="str">
        <f t="shared" si="11"/>
        <v/>
      </c>
      <c r="AT44" s="19" t="str">
        <f t="shared" si="12"/>
        <v/>
      </c>
      <c r="AV44" s="201" t="str">
        <f t="shared" si="13"/>
        <v/>
      </c>
      <c r="AW44" s="201"/>
      <c r="AX44" s="201"/>
      <c r="AY44" s="16" t="e">
        <f>INDEX('Dropdown menus'!$A$1:$D$6,MATCH($M44,'Dropdown menus'!$A$1:$A$6,0),$AY$6)</f>
        <v>#N/A</v>
      </c>
      <c r="BA44" s="19" t="str">
        <f>IF($N44="","",VLOOKUP($N44,'Reference Passenger Transport'!$C:$O,BA$4,FALSE))</f>
        <v/>
      </c>
      <c r="BB44" s="19" t="str">
        <f>IF($N44="","",VLOOKUP($N44,'Reference Passenger Transport'!$C:$O,BB$4,FALSE))</f>
        <v/>
      </c>
      <c r="BC44" s="19" t="str">
        <f>IF($N44="","",VLOOKUP($N44,'Reference Passenger Transport'!$C:$O,BC$4,FALSE))</f>
        <v/>
      </c>
      <c r="BD44" s="19" t="str">
        <f>IF($N44="","",VLOOKUP($N44,'Reference Passenger Transport'!$C:$O,BD$4,FALSE))</f>
        <v/>
      </c>
      <c r="BE44" s="19" t="str">
        <f>IF($N44="","",VLOOKUP($N44,'Reference Passenger Transport'!$C:$O,BE$4,FALSE))</f>
        <v/>
      </c>
      <c r="BF44" s="19" t="str">
        <f>IF($N44="","",VLOOKUP($N44,'Reference Passenger Transport'!$C:$O,BF$4,FALSE))</f>
        <v/>
      </c>
      <c r="BG44" s="19" t="str">
        <f>IF($N44="","",VLOOKUP($N44,'Reference Passenger Transport'!$C:$O,BG$4,FALSE))</f>
        <v/>
      </c>
      <c r="BH44" s="19" t="str">
        <f>IF($N44="","",VLOOKUP($N44,'Reference Passenger Transport'!$C:$O,BH$4,FALSE))</f>
        <v/>
      </c>
      <c r="BI44" s="19" t="str">
        <f>IF($N44="","",VLOOKUP($N44,'Reference Passenger Transport'!$C:$O,BI$4,FALSE))</f>
        <v/>
      </c>
      <c r="BJ44" s="19" t="str">
        <f>IF($N44="","",VLOOKUP($N44,'Reference Passenger Transport'!$C:$O,BJ$4,FALSE))</f>
        <v/>
      </c>
      <c r="BK44" s="19" t="str">
        <f>IF($N44="","",VLOOKUP($N44,'Reference Passenger Transport'!$C:$O,BK$4,FALSE))</f>
        <v/>
      </c>
      <c r="BL44" s="19" t="str">
        <f>IF($N44="","",VLOOKUP($N44,'Reference Passenger Transport'!$C:$O,BL$4,FALSE))</f>
        <v/>
      </c>
      <c r="BM44" s="19" t="str">
        <f>IF($N44="","",VLOOKUP($N44,'Reference Passenger Transport'!$C:$O,BM$4,FALSE))</f>
        <v/>
      </c>
      <c r="BO44" s="19" t="str">
        <f t="shared" si="14"/>
        <v/>
      </c>
      <c r="BP44" s="19" t="str">
        <f t="shared" si="15"/>
        <v/>
      </c>
      <c r="BQ44" s="19" t="str">
        <f t="shared" si="16"/>
        <v/>
      </c>
      <c r="BR44" s="19" t="str">
        <f t="shared" si="17"/>
        <v/>
      </c>
      <c r="BS44" s="19" t="str">
        <f t="shared" si="18"/>
        <v/>
      </c>
      <c r="BT44" s="19" t="str">
        <f t="shared" si="19"/>
        <v/>
      </c>
      <c r="BU44" s="19" t="str">
        <f t="shared" si="20"/>
        <v/>
      </c>
      <c r="BV44" s="19" t="str">
        <f t="shared" si="21"/>
        <v/>
      </c>
      <c r="BW44" s="19"/>
      <c r="BX44" s="19" t="str">
        <f t="shared" si="22"/>
        <v/>
      </c>
      <c r="BY44" s="188"/>
      <c r="BZ44" s="19" t="str">
        <f t="shared" si="23"/>
        <v/>
      </c>
      <c r="CA44" s="19" t="str">
        <f t="shared" si="24"/>
        <v/>
      </c>
      <c r="CC44" s="201" t="str">
        <f t="shared" si="25"/>
        <v/>
      </c>
      <c r="CD44" s="201"/>
      <c r="CE44" s="201"/>
      <c r="CF44" s="201"/>
      <c r="CG44" s="201"/>
      <c r="CH44" s="201"/>
      <c r="CI44" s="201"/>
      <c r="CJ44" s="201"/>
      <c r="CK44" s="201"/>
      <c r="CL44" s="201"/>
      <c r="CM44" s="201"/>
      <c r="CN44" s="201"/>
      <c r="CO44" s="201"/>
      <c r="CP44" s="201"/>
      <c r="CQ44" s="201"/>
      <c r="CR44" s="201"/>
      <c r="CS44" s="201"/>
      <c r="CT44" s="201"/>
      <c r="CU44" s="201"/>
      <c r="CV44" s="201"/>
      <c r="CW44" s="201"/>
      <c r="CX44" s="201"/>
      <c r="CY44" s="201"/>
      <c r="CZ44" s="201"/>
      <c r="DA44" s="201"/>
      <c r="DB44" s="201"/>
      <c r="DC44" s="201"/>
      <c r="DD44" s="201"/>
      <c r="DE44" s="201"/>
      <c r="DF44" s="201"/>
      <c r="DG44" s="201"/>
      <c r="DH44" s="201"/>
      <c r="DI44" s="201"/>
      <c r="DJ44" s="201"/>
      <c r="DK44" s="201"/>
      <c r="DL44" s="201"/>
      <c r="DM44" s="201"/>
      <c r="DN44" s="201"/>
      <c r="DO44" s="201"/>
      <c r="DP44" s="201"/>
      <c r="DQ44" s="201"/>
      <c r="DR44" s="201"/>
    </row>
    <row r="45" spans="4:122">
      <c r="D45" s="34"/>
      <c r="E45" s="146"/>
      <c r="F45" s="146"/>
      <c r="G45" s="153"/>
      <c r="L45" s="34"/>
      <c r="M45" s="146"/>
      <c r="N45" s="146"/>
      <c r="O45" s="147"/>
      <c r="R45" s="16" t="e">
        <f>INDEX('Dropdown menus'!$A$1:$D$6,MATCH($E45,'Dropdown menus'!$A$1:$A$6,0),$R$6)</f>
        <v>#N/A</v>
      </c>
      <c r="T45" s="19" t="str">
        <f>IF($F45="","",VLOOKUP($F45,'Reference Data - Transport fuel'!$C:$O,T$4,FALSE))</f>
        <v/>
      </c>
      <c r="U45" s="19" t="str">
        <f>IF($F45="","",VLOOKUP($F45,'Reference Data - Transport fuel'!$C:$O,U$4,FALSE))</f>
        <v/>
      </c>
      <c r="V45" s="19" t="str">
        <f>IF($F45="","",VLOOKUP($F45,'Reference Data - Transport fuel'!$C:$O,V$4,FALSE))</f>
        <v/>
      </c>
      <c r="W45" s="19" t="str">
        <f>IF($F45="","",VLOOKUP($F45,'Reference Data - Transport fuel'!$C:$O,W$4,FALSE))</f>
        <v/>
      </c>
      <c r="X45" s="19" t="str">
        <f>IF($F45="","",VLOOKUP($F45,'Reference Data - Transport fuel'!$C:$O,X$4,FALSE))</f>
        <v/>
      </c>
      <c r="Y45" s="19" t="str">
        <f>IF($F45="","",VLOOKUP($F45,'Reference Data - Transport fuel'!$C:$O,Y$4,FALSE))</f>
        <v/>
      </c>
      <c r="Z45" s="19" t="str">
        <f>IF($F45="","",VLOOKUP($F45,'Reference Data - Transport fuel'!$C:$O,Z$4,FALSE))</f>
        <v/>
      </c>
      <c r="AA45" s="19" t="str">
        <f>IF($F45="","",VLOOKUP($F45,'Reference Data - Transport fuel'!$C:$O,AA$4,FALSE))</f>
        <v/>
      </c>
      <c r="AB45" s="19" t="str">
        <f>IF($F45="","",VLOOKUP($F45,'Reference Data - Transport fuel'!$C:$O,AB$4,FALSE))</f>
        <v/>
      </c>
      <c r="AC45" s="19"/>
      <c r="AD45" s="19" t="str">
        <f>IF($F45="","",VLOOKUP($F45,'Reference Data - Transport fuel'!$C:$O,AD$4,FALSE))</f>
        <v/>
      </c>
      <c r="AE45" s="19"/>
      <c r="AF45" s="19" t="str">
        <f>IF($F45="","",VLOOKUP($F45,'Reference Data - Transport fuel'!$C:$O,AF$4,FALSE))</f>
        <v/>
      </c>
      <c r="AH45" s="19" t="str">
        <f t="shared" si="2"/>
        <v/>
      </c>
      <c r="AI45" s="19" t="str">
        <f t="shared" si="3"/>
        <v/>
      </c>
      <c r="AJ45" s="19" t="str">
        <f t="shared" si="4"/>
        <v/>
      </c>
      <c r="AK45" s="19" t="str">
        <f t="shared" si="5"/>
        <v/>
      </c>
      <c r="AL45" s="19" t="str">
        <f t="shared" si="6"/>
        <v/>
      </c>
      <c r="AM45" s="19" t="str">
        <f t="shared" si="7"/>
        <v/>
      </c>
      <c r="AN45" s="19" t="str">
        <f t="shared" si="8"/>
        <v/>
      </c>
      <c r="AO45" s="19" t="str">
        <f t="shared" si="9"/>
        <v/>
      </c>
      <c r="AP45" s="19"/>
      <c r="AQ45" s="19" t="str">
        <f t="shared" si="10"/>
        <v/>
      </c>
      <c r="AR45" s="188"/>
      <c r="AS45" s="19" t="str">
        <f t="shared" si="11"/>
        <v/>
      </c>
      <c r="AT45" s="19" t="str">
        <f t="shared" si="12"/>
        <v/>
      </c>
      <c r="AV45" s="201" t="str">
        <f t="shared" si="13"/>
        <v/>
      </c>
      <c r="AW45" s="201"/>
      <c r="AX45" s="201"/>
      <c r="AY45" s="16" t="e">
        <f>INDEX('Dropdown menus'!$A$1:$D$6,MATCH($M45,'Dropdown menus'!$A$1:$A$6,0),$AY$6)</f>
        <v>#N/A</v>
      </c>
      <c r="BA45" s="19" t="str">
        <f>IF($N45="","",VLOOKUP($N45,'Reference Passenger Transport'!$C:$O,BA$4,FALSE))</f>
        <v/>
      </c>
      <c r="BB45" s="19" t="str">
        <f>IF($N45="","",VLOOKUP($N45,'Reference Passenger Transport'!$C:$O,BB$4,FALSE))</f>
        <v/>
      </c>
      <c r="BC45" s="19" t="str">
        <f>IF($N45="","",VLOOKUP($N45,'Reference Passenger Transport'!$C:$O,BC$4,FALSE))</f>
        <v/>
      </c>
      <c r="BD45" s="19" t="str">
        <f>IF($N45="","",VLOOKUP($N45,'Reference Passenger Transport'!$C:$O,BD$4,FALSE))</f>
        <v/>
      </c>
      <c r="BE45" s="19" t="str">
        <f>IF($N45="","",VLOOKUP($N45,'Reference Passenger Transport'!$C:$O,BE$4,FALSE))</f>
        <v/>
      </c>
      <c r="BF45" s="19" t="str">
        <f>IF($N45="","",VLOOKUP($N45,'Reference Passenger Transport'!$C:$O,BF$4,FALSE))</f>
        <v/>
      </c>
      <c r="BG45" s="19" t="str">
        <f>IF($N45="","",VLOOKUP($N45,'Reference Passenger Transport'!$C:$O,BG$4,FALSE))</f>
        <v/>
      </c>
      <c r="BH45" s="19" t="str">
        <f>IF($N45="","",VLOOKUP($N45,'Reference Passenger Transport'!$C:$O,BH$4,FALSE))</f>
        <v/>
      </c>
      <c r="BI45" s="19" t="str">
        <f>IF($N45="","",VLOOKUP($N45,'Reference Passenger Transport'!$C:$O,BI$4,FALSE))</f>
        <v/>
      </c>
      <c r="BJ45" s="19" t="str">
        <f>IF($N45="","",VLOOKUP($N45,'Reference Passenger Transport'!$C:$O,BJ$4,FALSE))</f>
        <v/>
      </c>
      <c r="BK45" s="19" t="str">
        <f>IF($N45="","",VLOOKUP($N45,'Reference Passenger Transport'!$C:$O,BK$4,FALSE))</f>
        <v/>
      </c>
      <c r="BL45" s="19" t="str">
        <f>IF($N45="","",VLOOKUP($N45,'Reference Passenger Transport'!$C:$O,BL$4,FALSE))</f>
        <v/>
      </c>
      <c r="BM45" s="19" t="str">
        <f>IF($N45="","",VLOOKUP($N45,'Reference Passenger Transport'!$C:$O,BM$4,FALSE))</f>
        <v/>
      </c>
      <c r="BO45" s="19" t="str">
        <f t="shared" si="14"/>
        <v/>
      </c>
      <c r="BP45" s="19" t="str">
        <f t="shared" si="15"/>
        <v/>
      </c>
      <c r="BQ45" s="19" t="str">
        <f t="shared" si="16"/>
        <v/>
      </c>
      <c r="BR45" s="19" t="str">
        <f t="shared" si="17"/>
        <v/>
      </c>
      <c r="BS45" s="19" t="str">
        <f t="shared" si="18"/>
        <v/>
      </c>
      <c r="BT45" s="19" t="str">
        <f t="shared" si="19"/>
        <v/>
      </c>
      <c r="BU45" s="19" t="str">
        <f t="shared" si="20"/>
        <v/>
      </c>
      <c r="BV45" s="19" t="str">
        <f t="shared" si="21"/>
        <v/>
      </c>
      <c r="BW45" s="19"/>
      <c r="BX45" s="19" t="str">
        <f t="shared" si="22"/>
        <v/>
      </c>
      <c r="BY45" s="188"/>
      <c r="BZ45" s="19" t="str">
        <f t="shared" si="23"/>
        <v/>
      </c>
      <c r="CA45" s="19" t="str">
        <f t="shared" si="24"/>
        <v/>
      </c>
      <c r="CC45" s="201" t="str">
        <f t="shared" si="25"/>
        <v/>
      </c>
      <c r="CD45" s="201"/>
      <c r="CE45" s="201"/>
      <c r="CF45" s="201"/>
      <c r="CG45" s="201"/>
      <c r="CH45" s="201"/>
      <c r="CI45" s="201"/>
      <c r="CJ45" s="201"/>
      <c r="CK45" s="201"/>
      <c r="CL45" s="201"/>
      <c r="CM45" s="201"/>
      <c r="CN45" s="201"/>
      <c r="CO45" s="201"/>
      <c r="CP45" s="201"/>
      <c r="CQ45" s="201"/>
      <c r="CR45" s="201"/>
      <c r="CS45" s="201"/>
      <c r="CT45" s="201"/>
      <c r="CU45" s="201"/>
      <c r="CV45" s="201"/>
      <c r="CW45" s="201"/>
      <c r="CX45" s="201"/>
      <c r="CY45" s="201"/>
      <c r="CZ45" s="201"/>
      <c r="DA45" s="201"/>
      <c r="DB45" s="201"/>
      <c r="DC45" s="201"/>
      <c r="DD45" s="201"/>
      <c r="DE45" s="201"/>
      <c r="DF45" s="201"/>
      <c r="DG45" s="201"/>
      <c r="DH45" s="201"/>
      <c r="DI45" s="201"/>
      <c r="DJ45" s="201"/>
      <c r="DK45" s="201"/>
      <c r="DL45" s="201"/>
      <c r="DM45" s="201"/>
      <c r="DN45" s="201"/>
      <c r="DO45" s="201"/>
      <c r="DP45" s="201"/>
      <c r="DQ45" s="201"/>
      <c r="DR45" s="201"/>
    </row>
    <row r="46" spans="4:122">
      <c r="D46" s="34"/>
      <c r="E46" s="146"/>
      <c r="F46" s="146"/>
      <c r="G46" s="153"/>
      <c r="L46" s="34"/>
      <c r="M46" s="146"/>
      <c r="N46" s="146"/>
      <c r="O46" s="147"/>
      <c r="R46" s="16" t="e">
        <f>INDEX('Dropdown menus'!$A$1:$D$6,MATCH($E46,'Dropdown menus'!$A$1:$A$6,0),$R$6)</f>
        <v>#N/A</v>
      </c>
      <c r="T46" s="19" t="str">
        <f>IF($F46="","",VLOOKUP($F46,'Reference Data - Transport fuel'!$C:$O,T$4,FALSE))</f>
        <v/>
      </c>
      <c r="U46" s="19" t="str">
        <f>IF($F46="","",VLOOKUP($F46,'Reference Data - Transport fuel'!$C:$O,U$4,FALSE))</f>
        <v/>
      </c>
      <c r="V46" s="19" t="str">
        <f>IF($F46="","",VLOOKUP($F46,'Reference Data - Transport fuel'!$C:$O,V$4,FALSE))</f>
        <v/>
      </c>
      <c r="W46" s="19" t="str">
        <f>IF($F46="","",VLOOKUP($F46,'Reference Data - Transport fuel'!$C:$O,W$4,FALSE))</f>
        <v/>
      </c>
      <c r="X46" s="19" t="str">
        <f>IF($F46="","",VLOOKUP($F46,'Reference Data - Transport fuel'!$C:$O,X$4,FALSE))</f>
        <v/>
      </c>
      <c r="Y46" s="19" t="str">
        <f>IF($F46="","",VLOOKUP($F46,'Reference Data - Transport fuel'!$C:$O,Y$4,FALSE))</f>
        <v/>
      </c>
      <c r="Z46" s="19" t="str">
        <f>IF($F46="","",VLOOKUP($F46,'Reference Data - Transport fuel'!$C:$O,Z$4,FALSE))</f>
        <v/>
      </c>
      <c r="AA46" s="19" t="str">
        <f>IF($F46="","",VLOOKUP($F46,'Reference Data - Transport fuel'!$C:$O,AA$4,FALSE))</f>
        <v/>
      </c>
      <c r="AB46" s="19" t="str">
        <f>IF($F46="","",VLOOKUP($F46,'Reference Data - Transport fuel'!$C:$O,AB$4,FALSE))</f>
        <v/>
      </c>
      <c r="AC46" s="19"/>
      <c r="AD46" s="19" t="str">
        <f>IF($F46="","",VLOOKUP($F46,'Reference Data - Transport fuel'!$C:$O,AD$4,FALSE))</f>
        <v/>
      </c>
      <c r="AE46" s="19"/>
      <c r="AF46" s="19" t="str">
        <f>IF($F46="","",VLOOKUP($F46,'Reference Data - Transport fuel'!$C:$O,AF$4,FALSE))</f>
        <v/>
      </c>
      <c r="AH46" s="19" t="str">
        <f t="shared" si="2"/>
        <v/>
      </c>
      <c r="AI46" s="19" t="str">
        <f t="shared" si="3"/>
        <v/>
      </c>
      <c r="AJ46" s="19" t="str">
        <f t="shared" si="4"/>
        <v/>
      </c>
      <c r="AK46" s="19" t="str">
        <f t="shared" si="5"/>
        <v/>
      </c>
      <c r="AL46" s="19" t="str">
        <f t="shared" si="6"/>
        <v/>
      </c>
      <c r="AM46" s="19" t="str">
        <f t="shared" si="7"/>
        <v/>
      </c>
      <c r="AN46" s="19" t="str">
        <f t="shared" si="8"/>
        <v/>
      </c>
      <c r="AO46" s="19" t="str">
        <f t="shared" si="9"/>
        <v/>
      </c>
      <c r="AP46" s="19"/>
      <c r="AQ46" s="19" t="str">
        <f t="shared" si="10"/>
        <v/>
      </c>
      <c r="AR46" s="188"/>
      <c r="AS46" s="19" t="str">
        <f t="shared" si="11"/>
        <v/>
      </c>
      <c r="AT46" s="19" t="str">
        <f t="shared" si="12"/>
        <v/>
      </c>
      <c r="AV46" s="201" t="str">
        <f t="shared" si="13"/>
        <v/>
      </c>
      <c r="AW46" s="201"/>
      <c r="AX46" s="201"/>
      <c r="AY46" s="16" t="e">
        <f>INDEX('Dropdown menus'!$A$1:$D$6,MATCH($M46,'Dropdown menus'!$A$1:$A$6,0),$AY$6)</f>
        <v>#N/A</v>
      </c>
      <c r="BA46" s="19" t="str">
        <f>IF($N46="","",VLOOKUP($N46,'Reference Passenger Transport'!$C:$O,BA$4,FALSE))</f>
        <v/>
      </c>
      <c r="BB46" s="19" t="str">
        <f>IF($N46="","",VLOOKUP($N46,'Reference Passenger Transport'!$C:$O,BB$4,FALSE))</f>
        <v/>
      </c>
      <c r="BC46" s="19" t="str">
        <f>IF($N46="","",VLOOKUP($N46,'Reference Passenger Transport'!$C:$O,BC$4,FALSE))</f>
        <v/>
      </c>
      <c r="BD46" s="19" t="str">
        <f>IF($N46="","",VLOOKUP($N46,'Reference Passenger Transport'!$C:$O,BD$4,FALSE))</f>
        <v/>
      </c>
      <c r="BE46" s="19" t="str">
        <f>IF($N46="","",VLOOKUP($N46,'Reference Passenger Transport'!$C:$O,BE$4,FALSE))</f>
        <v/>
      </c>
      <c r="BF46" s="19" t="str">
        <f>IF($N46="","",VLOOKUP($N46,'Reference Passenger Transport'!$C:$O,BF$4,FALSE))</f>
        <v/>
      </c>
      <c r="BG46" s="19" t="str">
        <f>IF($N46="","",VLOOKUP($N46,'Reference Passenger Transport'!$C:$O,BG$4,FALSE))</f>
        <v/>
      </c>
      <c r="BH46" s="19" t="str">
        <f>IF($N46="","",VLOOKUP($N46,'Reference Passenger Transport'!$C:$O,BH$4,FALSE))</f>
        <v/>
      </c>
      <c r="BI46" s="19" t="str">
        <f>IF($N46="","",VLOOKUP($N46,'Reference Passenger Transport'!$C:$O,BI$4,FALSE))</f>
        <v/>
      </c>
      <c r="BJ46" s="19" t="str">
        <f>IF($N46="","",VLOOKUP($N46,'Reference Passenger Transport'!$C:$O,BJ$4,FALSE))</f>
        <v/>
      </c>
      <c r="BK46" s="19" t="str">
        <f>IF($N46="","",VLOOKUP($N46,'Reference Passenger Transport'!$C:$O,BK$4,FALSE))</f>
        <v/>
      </c>
      <c r="BL46" s="19" t="str">
        <f>IF($N46="","",VLOOKUP($N46,'Reference Passenger Transport'!$C:$O,BL$4,FALSE))</f>
        <v/>
      </c>
      <c r="BM46" s="19" t="str">
        <f>IF($N46="","",VLOOKUP($N46,'Reference Passenger Transport'!$C:$O,BM$4,FALSE))</f>
        <v/>
      </c>
      <c r="BO46" s="19" t="str">
        <f t="shared" si="14"/>
        <v/>
      </c>
      <c r="BP46" s="19" t="str">
        <f t="shared" si="15"/>
        <v/>
      </c>
      <c r="BQ46" s="19" t="str">
        <f t="shared" si="16"/>
        <v/>
      </c>
      <c r="BR46" s="19" t="str">
        <f t="shared" si="17"/>
        <v/>
      </c>
      <c r="BS46" s="19" t="str">
        <f t="shared" si="18"/>
        <v/>
      </c>
      <c r="BT46" s="19" t="str">
        <f t="shared" si="19"/>
        <v/>
      </c>
      <c r="BU46" s="19" t="str">
        <f t="shared" si="20"/>
        <v/>
      </c>
      <c r="BV46" s="19" t="str">
        <f t="shared" si="21"/>
        <v/>
      </c>
      <c r="BW46" s="19"/>
      <c r="BX46" s="19" t="str">
        <f t="shared" si="22"/>
        <v/>
      </c>
      <c r="BY46" s="188"/>
      <c r="BZ46" s="19" t="str">
        <f t="shared" si="23"/>
        <v/>
      </c>
      <c r="CA46" s="19" t="str">
        <f t="shared" si="24"/>
        <v/>
      </c>
      <c r="CC46" s="201" t="str">
        <f t="shared" si="25"/>
        <v/>
      </c>
      <c r="CD46" s="201"/>
      <c r="CE46" s="201"/>
      <c r="CF46" s="201"/>
      <c r="CG46" s="201"/>
      <c r="CH46" s="201"/>
      <c r="CI46" s="201"/>
      <c r="CJ46" s="201"/>
      <c r="CK46" s="201"/>
      <c r="CL46" s="201"/>
      <c r="CM46" s="201"/>
      <c r="CN46" s="201"/>
      <c r="CO46" s="201"/>
      <c r="CP46" s="201"/>
      <c r="CQ46" s="201"/>
      <c r="CR46" s="201"/>
      <c r="CS46" s="201"/>
      <c r="CT46" s="201"/>
      <c r="CU46" s="201"/>
      <c r="CV46" s="201"/>
      <c r="CW46" s="201"/>
      <c r="CX46" s="201"/>
      <c r="CY46" s="201"/>
      <c r="CZ46" s="201"/>
      <c r="DA46" s="201"/>
      <c r="DB46" s="201"/>
      <c r="DC46" s="201"/>
      <c r="DD46" s="201"/>
      <c r="DE46" s="201"/>
      <c r="DF46" s="201"/>
      <c r="DG46" s="201"/>
      <c r="DH46" s="201"/>
      <c r="DI46" s="201"/>
      <c r="DJ46" s="201"/>
      <c r="DK46" s="201"/>
      <c r="DL46" s="201"/>
      <c r="DM46" s="201"/>
      <c r="DN46" s="201"/>
      <c r="DO46" s="201"/>
      <c r="DP46" s="201"/>
      <c r="DQ46" s="201"/>
      <c r="DR46" s="201"/>
    </row>
    <row r="47" spans="4:122">
      <c r="D47" s="34"/>
      <c r="E47" s="146"/>
      <c r="F47" s="146"/>
      <c r="G47" s="153"/>
      <c r="L47" s="34"/>
      <c r="M47" s="146"/>
      <c r="N47" s="146"/>
      <c r="O47" s="147"/>
      <c r="R47" s="16" t="e">
        <f>INDEX('Dropdown menus'!$A$1:$D$6,MATCH($E47,'Dropdown menus'!$A$1:$A$6,0),$R$6)</f>
        <v>#N/A</v>
      </c>
      <c r="T47" s="19" t="str">
        <f>IF($F47="","",VLOOKUP($F47,'Reference Data - Transport fuel'!$C:$O,T$4,FALSE))</f>
        <v/>
      </c>
      <c r="U47" s="19" t="str">
        <f>IF($F47="","",VLOOKUP($F47,'Reference Data - Transport fuel'!$C:$O,U$4,FALSE))</f>
        <v/>
      </c>
      <c r="V47" s="19" t="str">
        <f>IF($F47="","",VLOOKUP($F47,'Reference Data - Transport fuel'!$C:$O,V$4,FALSE))</f>
        <v/>
      </c>
      <c r="W47" s="19" t="str">
        <f>IF($F47="","",VLOOKUP($F47,'Reference Data - Transport fuel'!$C:$O,W$4,FALSE))</f>
        <v/>
      </c>
      <c r="X47" s="19" t="str">
        <f>IF($F47="","",VLOOKUP($F47,'Reference Data - Transport fuel'!$C:$O,X$4,FALSE))</f>
        <v/>
      </c>
      <c r="Y47" s="19" t="str">
        <f>IF($F47="","",VLOOKUP($F47,'Reference Data - Transport fuel'!$C:$O,Y$4,FALSE))</f>
        <v/>
      </c>
      <c r="Z47" s="19" t="str">
        <f>IF($F47="","",VLOOKUP($F47,'Reference Data - Transport fuel'!$C:$O,Z$4,FALSE))</f>
        <v/>
      </c>
      <c r="AA47" s="19" t="str">
        <f>IF($F47="","",VLOOKUP($F47,'Reference Data - Transport fuel'!$C:$O,AA$4,FALSE))</f>
        <v/>
      </c>
      <c r="AB47" s="19" t="str">
        <f>IF($F47="","",VLOOKUP($F47,'Reference Data - Transport fuel'!$C:$O,AB$4,FALSE))</f>
        <v/>
      </c>
      <c r="AC47" s="19"/>
      <c r="AD47" s="19" t="str">
        <f>IF($F47="","",VLOOKUP($F47,'Reference Data - Transport fuel'!$C:$O,AD$4,FALSE))</f>
        <v/>
      </c>
      <c r="AE47" s="19"/>
      <c r="AF47" s="19" t="str">
        <f>IF($F47="","",VLOOKUP($F47,'Reference Data - Transport fuel'!$C:$O,AF$4,FALSE))</f>
        <v/>
      </c>
      <c r="AH47" s="19" t="str">
        <f t="shared" si="2"/>
        <v/>
      </c>
      <c r="AI47" s="19" t="str">
        <f t="shared" si="3"/>
        <v/>
      </c>
      <c r="AJ47" s="19" t="str">
        <f t="shared" si="4"/>
        <v/>
      </c>
      <c r="AK47" s="19" t="str">
        <f t="shared" si="5"/>
        <v/>
      </c>
      <c r="AL47" s="19" t="str">
        <f t="shared" si="6"/>
        <v/>
      </c>
      <c r="AM47" s="19" t="str">
        <f t="shared" si="7"/>
        <v/>
      </c>
      <c r="AN47" s="19" t="str">
        <f t="shared" si="8"/>
        <v/>
      </c>
      <c r="AO47" s="19" t="str">
        <f t="shared" si="9"/>
        <v/>
      </c>
      <c r="AP47" s="19"/>
      <c r="AQ47" s="19" t="str">
        <f t="shared" si="10"/>
        <v/>
      </c>
      <c r="AR47" s="188"/>
      <c r="AS47" s="19" t="str">
        <f t="shared" si="11"/>
        <v/>
      </c>
      <c r="AT47" s="19" t="str">
        <f t="shared" si="12"/>
        <v/>
      </c>
      <c r="AV47" s="201" t="str">
        <f t="shared" si="13"/>
        <v/>
      </c>
      <c r="AW47" s="201"/>
      <c r="AX47" s="201"/>
      <c r="AY47" s="16" t="e">
        <f>INDEX('Dropdown menus'!$A$1:$D$6,MATCH($M47,'Dropdown menus'!$A$1:$A$6,0),$AY$6)</f>
        <v>#N/A</v>
      </c>
      <c r="BA47" s="19" t="str">
        <f>IF($N47="","",VLOOKUP($N47,'Reference Passenger Transport'!$C:$O,BA$4,FALSE))</f>
        <v/>
      </c>
      <c r="BB47" s="19" t="str">
        <f>IF($N47="","",VLOOKUP($N47,'Reference Passenger Transport'!$C:$O,BB$4,FALSE))</f>
        <v/>
      </c>
      <c r="BC47" s="19" t="str">
        <f>IF($N47="","",VLOOKUP($N47,'Reference Passenger Transport'!$C:$O,BC$4,FALSE))</f>
        <v/>
      </c>
      <c r="BD47" s="19" t="str">
        <f>IF($N47="","",VLOOKUP($N47,'Reference Passenger Transport'!$C:$O,BD$4,FALSE))</f>
        <v/>
      </c>
      <c r="BE47" s="19" t="str">
        <f>IF($N47="","",VLOOKUP($N47,'Reference Passenger Transport'!$C:$O,BE$4,FALSE))</f>
        <v/>
      </c>
      <c r="BF47" s="19" t="str">
        <f>IF($N47="","",VLOOKUP($N47,'Reference Passenger Transport'!$C:$O,BF$4,FALSE))</f>
        <v/>
      </c>
      <c r="BG47" s="19" t="str">
        <f>IF($N47="","",VLOOKUP($N47,'Reference Passenger Transport'!$C:$O,BG$4,FALSE))</f>
        <v/>
      </c>
      <c r="BH47" s="19" t="str">
        <f>IF($N47="","",VLOOKUP($N47,'Reference Passenger Transport'!$C:$O,BH$4,FALSE))</f>
        <v/>
      </c>
      <c r="BI47" s="19" t="str">
        <f>IF($N47="","",VLOOKUP($N47,'Reference Passenger Transport'!$C:$O,BI$4,FALSE))</f>
        <v/>
      </c>
      <c r="BJ47" s="19" t="str">
        <f>IF($N47="","",VLOOKUP($N47,'Reference Passenger Transport'!$C:$O,BJ$4,FALSE))</f>
        <v/>
      </c>
      <c r="BK47" s="19" t="str">
        <f>IF($N47="","",VLOOKUP($N47,'Reference Passenger Transport'!$C:$O,BK$4,FALSE))</f>
        <v/>
      </c>
      <c r="BL47" s="19" t="str">
        <f>IF($N47="","",VLOOKUP($N47,'Reference Passenger Transport'!$C:$O,BL$4,FALSE))</f>
        <v/>
      </c>
      <c r="BM47" s="19" t="str">
        <f>IF($N47="","",VLOOKUP($N47,'Reference Passenger Transport'!$C:$O,BM$4,FALSE))</f>
        <v/>
      </c>
      <c r="BO47" s="19" t="str">
        <f t="shared" si="14"/>
        <v/>
      </c>
      <c r="BP47" s="19" t="str">
        <f t="shared" si="15"/>
        <v/>
      </c>
      <c r="BQ47" s="19" t="str">
        <f t="shared" si="16"/>
        <v/>
      </c>
      <c r="BR47" s="19" t="str">
        <f t="shared" si="17"/>
        <v/>
      </c>
      <c r="BS47" s="19" t="str">
        <f t="shared" si="18"/>
        <v/>
      </c>
      <c r="BT47" s="19" t="str">
        <f t="shared" si="19"/>
        <v/>
      </c>
      <c r="BU47" s="19" t="str">
        <f t="shared" si="20"/>
        <v/>
      </c>
      <c r="BV47" s="19" t="str">
        <f t="shared" si="21"/>
        <v/>
      </c>
      <c r="BW47" s="19"/>
      <c r="BX47" s="19" t="str">
        <f t="shared" si="22"/>
        <v/>
      </c>
      <c r="BY47" s="188"/>
      <c r="BZ47" s="19" t="str">
        <f t="shared" si="23"/>
        <v/>
      </c>
      <c r="CA47" s="19" t="str">
        <f t="shared" si="24"/>
        <v/>
      </c>
      <c r="CC47" s="201" t="str">
        <f t="shared" si="25"/>
        <v/>
      </c>
      <c r="CD47" s="201"/>
      <c r="CE47" s="201"/>
      <c r="CF47" s="201"/>
      <c r="CG47" s="201"/>
      <c r="CH47" s="201"/>
      <c r="CI47" s="201"/>
      <c r="CJ47" s="201"/>
      <c r="CK47" s="201"/>
      <c r="CL47" s="201"/>
      <c r="CM47" s="201"/>
      <c r="CN47" s="201"/>
      <c r="CO47" s="201"/>
      <c r="CP47" s="201"/>
      <c r="CQ47" s="201"/>
      <c r="CR47" s="201"/>
      <c r="CS47" s="201"/>
      <c r="CT47" s="201"/>
      <c r="CU47" s="201"/>
      <c r="CV47" s="201"/>
      <c r="CW47" s="201"/>
      <c r="CX47" s="201"/>
      <c r="CY47" s="201"/>
      <c r="CZ47" s="201"/>
      <c r="DA47" s="201"/>
      <c r="DB47" s="201"/>
      <c r="DC47" s="201"/>
      <c r="DD47" s="201"/>
      <c r="DE47" s="201"/>
      <c r="DF47" s="201"/>
      <c r="DG47" s="201"/>
      <c r="DH47" s="201"/>
      <c r="DI47" s="201"/>
      <c r="DJ47" s="201"/>
      <c r="DK47" s="201"/>
      <c r="DL47" s="201"/>
      <c r="DM47" s="201"/>
      <c r="DN47" s="201"/>
      <c r="DO47" s="201"/>
      <c r="DP47" s="201"/>
      <c r="DQ47" s="201"/>
      <c r="DR47" s="201"/>
    </row>
    <row r="48" spans="4:122">
      <c r="D48" s="34"/>
      <c r="E48" s="146"/>
      <c r="F48" s="146"/>
      <c r="G48" s="153"/>
      <c r="L48" s="34"/>
      <c r="M48" s="146"/>
      <c r="N48" s="146"/>
      <c r="O48" s="147"/>
      <c r="R48" s="16" t="e">
        <f>INDEX('Dropdown menus'!$A$1:$D$6,MATCH($E48,'Dropdown menus'!$A$1:$A$6,0),$R$6)</f>
        <v>#N/A</v>
      </c>
      <c r="T48" s="19" t="str">
        <f>IF($F48="","",VLOOKUP($F48,'Reference Data - Transport fuel'!$C:$O,T$4,FALSE))</f>
        <v/>
      </c>
      <c r="U48" s="19" t="str">
        <f>IF($F48="","",VLOOKUP($F48,'Reference Data - Transport fuel'!$C:$O,U$4,FALSE))</f>
        <v/>
      </c>
      <c r="V48" s="19" t="str">
        <f>IF($F48="","",VLOOKUP($F48,'Reference Data - Transport fuel'!$C:$O,V$4,FALSE))</f>
        <v/>
      </c>
      <c r="W48" s="19" t="str">
        <f>IF($F48="","",VLOOKUP($F48,'Reference Data - Transport fuel'!$C:$O,W$4,FALSE))</f>
        <v/>
      </c>
      <c r="X48" s="19" t="str">
        <f>IF($F48="","",VLOOKUP($F48,'Reference Data - Transport fuel'!$C:$O,X$4,FALSE))</f>
        <v/>
      </c>
      <c r="Y48" s="19" t="str">
        <f>IF($F48="","",VLOOKUP($F48,'Reference Data - Transport fuel'!$C:$O,Y$4,FALSE))</f>
        <v/>
      </c>
      <c r="Z48" s="19" t="str">
        <f>IF($F48="","",VLOOKUP($F48,'Reference Data - Transport fuel'!$C:$O,Z$4,FALSE))</f>
        <v/>
      </c>
      <c r="AA48" s="19" t="str">
        <f>IF($F48="","",VLOOKUP($F48,'Reference Data - Transport fuel'!$C:$O,AA$4,FALSE))</f>
        <v/>
      </c>
      <c r="AB48" s="19" t="str">
        <f>IF($F48="","",VLOOKUP($F48,'Reference Data - Transport fuel'!$C:$O,AB$4,FALSE))</f>
        <v/>
      </c>
      <c r="AC48" s="19"/>
      <c r="AD48" s="19" t="str">
        <f>IF($F48="","",VLOOKUP($F48,'Reference Data - Transport fuel'!$C:$O,AD$4,FALSE))</f>
        <v/>
      </c>
      <c r="AE48" s="19"/>
      <c r="AF48" s="19" t="str">
        <f>IF($F48="","",VLOOKUP($F48,'Reference Data - Transport fuel'!$C:$O,AF$4,FALSE))</f>
        <v/>
      </c>
      <c r="AH48" s="19" t="str">
        <f t="shared" si="2"/>
        <v/>
      </c>
      <c r="AI48" s="19" t="str">
        <f t="shared" si="3"/>
        <v/>
      </c>
      <c r="AJ48" s="19" t="str">
        <f t="shared" si="4"/>
        <v/>
      </c>
      <c r="AK48" s="19" t="str">
        <f t="shared" si="5"/>
        <v/>
      </c>
      <c r="AL48" s="19" t="str">
        <f t="shared" si="6"/>
        <v/>
      </c>
      <c r="AM48" s="19" t="str">
        <f t="shared" si="7"/>
        <v/>
      </c>
      <c r="AN48" s="19" t="str">
        <f t="shared" si="8"/>
        <v/>
      </c>
      <c r="AO48" s="19" t="str">
        <f t="shared" si="9"/>
        <v/>
      </c>
      <c r="AP48" s="19"/>
      <c r="AQ48" s="19" t="str">
        <f t="shared" si="10"/>
        <v/>
      </c>
      <c r="AR48" s="188"/>
      <c r="AS48" s="19" t="str">
        <f t="shared" si="11"/>
        <v/>
      </c>
      <c r="AT48" s="19" t="str">
        <f t="shared" si="12"/>
        <v/>
      </c>
      <c r="AV48" s="201" t="str">
        <f t="shared" si="13"/>
        <v/>
      </c>
      <c r="AW48" s="201"/>
      <c r="AX48" s="201"/>
      <c r="AY48" s="16" t="e">
        <f>INDEX('Dropdown menus'!$A$1:$D$6,MATCH($M48,'Dropdown menus'!$A$1:$A$6,0),$AY$6)</f>
        <v>#N/A</v>
      </c>
      <c r="BA48" s="19" t="str">
        <f>IF($N48="","",VLOOKUP($N48,'Reference Passenger Transport'!$C:$O,BA$4,FALSE))</f>
        <v/>
      </c>
      <c r="BB48" s="19" t="str">
        <f>IF($N48="","",VLOOKUP($N48,'Reference Passenger Transport'!$C:$O,BB$4,FALSE))</f>
        <v/>
      </c>
      <c r="BC48" s="19" t="str">
        <f>IF($N48="","",VLOOKUP($N48,'Reference Passenger Transport'!$C:$O,BC$4,FALSE))</f>
        <v/>
      </c>
      <c r="BD48" s="19" t="str">
        <f>IF($N48="","",VLOOKUP($N48,'Reference Passenger Transport'!$C:$O,BD$4,FALSE))</f>
        <v/>
      </c>
      <c r="BE48" s="19" t="str">
        <f>IF($N48="","",VLOOKUP($N48,'Reference Passenger Transport'!$C:$O,BE$4,FALSE))</f>
        <v/>
      </c>
      <c r="BF48" s="19" t="str">
        <f>IF($N48="","",VLOOKUP($N48,'Reference Passenger Transport'!$C:$O,BF$4,FALSE))</f>
        <v/>
      </c>
      <c r="BG48" s="19" t="str">
        <f>IF($N48="","",VLOOKUP($N48,'Reference Passenger Transport'!$C:$O,BG$4,FALSE))</f>
        <v/>
      </c>
      <c r="BH48" s="19" t="str">
        <f>IF($N48="","",VLOOKUP($N48,'Reference Passenger Transport'!$C:$O,BH$4,FALSE))</f>
        <v/>
      </c>
      <c r="BI48" s="19" t="str">
        <f>IF($N48="","",VLOOKUP($N48,'Reference Passenger Transport'!$C:$O,BI$4,FALSE))</f>
        <v/>
      </c>
      <c r="BJ48" s="19" t="str">
        <f>IF($N48="","",VLOOKUP($N48,'Reference Passenger Transport'!$C:$O,BJ$4,FALSE))</f>
        <v/>
      </c>
      <c r="BK48" s="19" t="str">
        <f>IF($N48="","",VLOOKUP($N48,'Reference Passenger Transport'!$C:$O,BK$4,FALSE))</f>
        <v/>
      </c>
      <c r="BL48" s="19" t="str">
        <f>IF($N48="","",VLOOKUP($N48,'Reference Passenger Transport'!$C:$O,BL$4,FALSE))</f>
        <v/>
      </c>
      <c r="BM48" s="19" t="str">
        <f>IF($N48="","",VLOOKUP($N48,'Reference Passenger Transport'!$C:$O,BM$4,FALSE))</f>
        <v/>
      </c>
      <c r="BO48" s="19" t="str">
        <f t="shared" si="14"/>
        <v/>
      </c>
      <c r="BP48" s="19" t="str">
        <f t="shared" si="15"/>
        <v/>
      </c>
      <c r="BQ48" s="19" t="str">
        <f t="shared" si="16"/>
        <v/>
      </c>
      <c r="BR48" s="19" t="str">
        <f t="shared" si="17"/>
        <v/>
      </c>
      <c r="BS48" s="19" t="str">
        <f t="shared" si="18"/>
        <v/>
      </c>
      <c r="BT48" s="19" t="str">
        <f t="shared" si="19"/>
        <v/>
      </c>
      <c r="BU48" s="19" t="str">
        <f t="shared" si="20"/>
        <v/>
      </c>
      <c r="BV48" s="19" t="str">
        <f t="shared" si="21"/>
        <v/>
      </c>
      <c r="BW48" s="19"/>
      <c r="BX48" s="19" t="str">
        <f t="shared" si="22"/>
        <v/>
      </c>
      <c r="BY48" s="188"/>
      <c r="BZ48" s="19" t="str">
        <f t="shared" si="23"/>
        <v/>
      </c>
      <c r="CA48" s="19" t="str">
        <f t="shared" si="24"/>
        <v/>
      </c>
      <c r="CC48" s="201" t="str">
        <f t="shared" si="25"/>
        <v/>
      </c>
      <c r="CD48" s="201"/>
      <c r="CE48" s="201"/>
      <c r="CF48" s="201"/>
      <c r="CG48" s="201"/>
      <c r="CH48" s="201"/>
      <c r="CI48" s="201"/>
      <c r="CJ48" s="201"/>
      <c r="CK48" s="201"/>
      <c r="CL48" s="201"/>
      <c r="CM48" s="201"/>
      <c r="CN48" s="201"/>
      <c r="CO48" s="201"/>
      <c r="CP48" s="201"/>
      <c r="CQ48" s="201"/>
      <c r="CR48" s="201"/>
      <c r="CS48" s="201"/>
      <c r="CT48" s="201"/>
      <c r="CU48" s="201"/>
      <c r="CV48" s="201"/>
      <c r="CW48" s="201"/>
      <c r="CX48" s="201"/>
      <c r="CY48" s="201"/>
      <c r="CZ48" s="201"/>
      <c r="DA48" s="201"/>
      <c r="DB48" s="201"/>
      <c r="DC48" s="201"/>
      <c r="DD48" s="201"/>
      <c r="DE48" s="201"/>
      <c r="DF48" s="201"/>
      <c r="DG48" s="201"/>
      <c r="DH48" s="201"/>
      <c r="DI48" s="201"/>
      <c r="DJ48" s="201"/>
      <c r="DK48" s="201"/>
      <c r="DL48" s="201"/>
      <c r="DM48" s="201"/>
      <c r="DN48" s="201"/>
      <c r="DO48" s="201"/>
      <c r="DP48" s="201"/>
      <c r="DQ48" s="201"/>
      <c r="DR48" s="201"/>
    </row>
    <row r="49" spans="4:122">
      <c r="D49" s="34"/>
      <c r="E49" s="146"/>
      <c r="F49" s="146"/>
      <c r="G49" s="153"/>
      <c r="L49" s="34"/>
      <c r="M49" s="146"/>
      <c r="N49" s="146"/>
      <c r="O49" s="147"/>
      <c r="R49" s="16" t="e">
        <f>INDEX('Dropdown menus'!$A$1:$D$6,MATCH($E49,'Dropdown menus'!$A$1:$A$6,0),$R$6)</f>
        <v>#N/A</v>
      </c>
      <c r="T49" s="19" t="str">
        <f>IF($F49="","",VLOOKUP($F49,'Reference Data - Transport fuel'!$C:$O,T$4,FALSE))</f>
        <v/>
      </c>
      <c r="U49" s="19" t="str">
        <f>IF($F49="","",VLOOKUP($F49,'Reference Data - Transport fuel'!$C:$O,U$4,FALSE))</f>
        <v/>
      </c>
      <c r="V49" s="19" t="str">
        <f>IF($F49="","",VLOOKUP($F49,'Reference Data - Transport fuel'!$C:$O,V$4,FALSE))</f>
        <v/>
      </c>
      <c r="W49" s="19" t="str">
        <f>IF($F49="","",VLOOKUP($F49,'Reference Data - Transport fuel'!$C:$O,W$4,FALSE))</f>
        <v/>
      </c>
      <c r="X49" s="19" t="str">
        <f>IF($F49="","",VLOOKUP($F49,'Reference Data - Transport fuel'!$C:$O,X$4,FALSE))</f>
        <v/>
      </c>
      <c r="Y49" s="19" t="str">
        <f>IF($F49="","",VLOOKUP($F49,'Reference Data - Transport fuel'!$C:$O,Y$4,FALSE))</f>
        <v/>
      </c>
      <c r="Z49" s="19" t="str">
        <f>IF($F49="","",VLOOKUP($F49,'Reference Data - Transport fuel'!$C:$O,Z$4,FALSE))</f>
        <v/>
      </c>
      <c r="AA49" s="19" t="str">
        <f>IF($F49="","",VLOOKUP($F49,'Reference Data - Transport fuel'!$C:$O,AA$4,FALSE))</f>
        <v/>
      </c>
      <c r="AB49" s="19" t="str">
        <f>IF($F49="","",VLOOKUP($F49,'Reference Data - Transport fuel'!$C:$O,AB$4,FALSE))</f>
        <v/>
      </c>
      <c r="AC49" s="19"/>
      <c r="AD49" s="19" t="str">
        <f>IF($F49="","",VLOOKUP($F49,'Reference Data - Transport fuel'!$C:$O,AD$4,FALSE))</f>
        <v/>
      </c>
      <c r="AE49" s="19"/>
      <c r="AF49" s="19" t="str">
        <f>IF($F49="","",VLOOKUP($F49,'Reference Data - Transport fuel'!$C:$O,AF$4,FALSE))</f>
        <v/>
      </c>
      <c r="AH49" s="19" t="str">
        <f t="shared" si="2"/>
        <v/>
      </c>
      <c r="AI49" s="19" t="str">
        <f t="shared" si="3"/>
        <v/>
      </c>
      <c r="AJ49" s="19" t="str">
        <f t="shared" si="4"/>
        <v/>
      </c>
      <c r="AK49" s="19" t="str">
        <f t="shared" si="5"/>
        <v/>
      </c>
      <c r="AL49" s="19" t="str">
        <f t="shared" si="6"/>
        <v/>
      </c>
      <c r="AM49" s="19" t="str">
        <f t="shared" si="7"/>
        <v/>
      </c>
      <c r="AN49" s="19" t="str">
        <f t="shared" si="8"/>
        <v/>
      </c>
      <c r="AO49" s="19" t="str">
        <f t="shared" si="9"/>
        <v/>
      </c>
      <c r="AP49" s="19"/>
      <c r="AQ49" s="19" t="str">
        <f t="shared" si="10"/>
        <v/>
      </c>
      <c r="AR49" s="188"/>
      <c r="AS49" s="19" t="str">
        <f t="shared" si="11"/>
        <v/>
      </c>
      <c r="AT49" s="19" t="str">
        <f t="shared" si="12"/>
        <v/>
      </c>
      <c r="AV49" s="201" t="str">
        <f t="shared" si="13"/>
        <v/>
      </c>
      <c r="AW49" s="201"/>
      <c r="AX49" s="201"/>
      <c r="AY49" s="16" t="e">
        <f>INDEX('Dropdown menus'!$A$1:$D$6,MATCH($M49,'Dropdown menus'!$A$1:$A$6,0),$AY$6)</f>
        <v>#N/A</v>
      </c>
      <c r="BA49" s="19" t="str">
        <f>IF($N49="","",VLOOKUP($N49,'Reference Passenger Transport'!$C:$O,BA$4,FALSE))</f>
        <v/>
      </c>
      <c r="BB49" s="19" t="str">
        <f>IF($N49="","",VLOOKUP($N49,'Reference Passenger Transport'!$C:$O,BB$4,FALSE))</f>
        <v/>
      </c>
      <c r="BC49" s="19" t="str">
        <f>IF($N49="","",VLOOKUP($N49,'Reference Passenger Transport'!$C:$O,BC$4,FALSE))</f>
        <v/>
      </c>
      <c r="BD49" s="19" t="str">
        <f>IF($N49="","",VLOOKUP($N49,'Reference Passenger Transport'!$C:$O,BD$4,FALSE))</f>
        <v/>
      </c>
      <c r="BE49" s="19" t="str">
        <f>IF($N49="","",VLOOKUP($N49,'Reference Passenger Transport'!$C:$O,BE$4,FALSE))</f>
        <v/>
      </c>
      <c r="BF49" s="19" t="str">
        <f>IF($N49="","",VLOOKUP($N49,'Reference Passenger Transport'!$C:$O,BF$4,FALSE))</f>
        <v/>
      </c>
      <c r="BG49" s="19" t="str">
        <f>IF($N49="","",VLOOKUP($N49,'Reference Passenger Transport'!$C:$O,BG$4,FALSE))</f>
        <v/>
      </c>
      <c r="BH49" s="19" t="str">
        <f>IF($N49="","",VLOOKUP($N49,'Reference Passenger Transport'!$C:$O,BH$4,FALSE))</f>
        <v/>
      </c>
      <c r="BI49" s="19" t="str">
        <f>IF($N49="","",VLOOKUP($N49,'Reference Passenger Transport'!$C:$O,BI$4,FALSE))</f>
        <v/>
      </c>
      <c r="BJ49" s="19" t="str">
        <f>IF($N49="","",VLOOKUP($N49,'Reference Passenger Transport'!$C:$O,BJ$4,FALSE))</f>
        <v/>
      </c>
      <c r="BK49" s="19" t="str">
        <f>IF($N49="","",VLOOKUP($N49,'Reference Passenger Transport'!$C:$O,BK$4,FALSE))</f>
        <v/>
      </c>
      <c r="BL49" s="19" t="str">
        <f>IF($N49="","",VLOOKUP($N49,'Reference Passenger Transport'!$C:$O,BL$4,FALSE))</f>
        <v/>
      </c>
      <c r="BM49" s="19" t="str">
        <f>IF($N49="","",VLOOKUP($N49,'Reference Passenger Transport'!$C:$O,BM$4,FALSE))</f>
        <v/>
      </c>
      <c r="BO49" s="19" t="str">
        <f t="shared" si="14"/>
        <v/>
      </c>
      <c r="BP49" s="19" t="str">
        <f t="shared" si="15"/>
        <v/>
      </c>
      <c r="BQ49" s="19" t="str">
        <f t="shared" si="16"/>
        <v/>
      </c>
      <c r="BR49" s="19" t="str">
        <f t="shared" si="17"/>
        <v/>
      </c>
      <c r="BS49" s="19" t="str">
        <f t="shared" si="18"/>
        <v/>
      </c>
      <c r="BT49" s="19" t="str">
        <f t="shared" si="19"/>
        <v/>
      </c>
      <c r="BU49" s="19" t="str">
        <f t="shared" si="20"/>
        <v/>
      </c>
      <c r="BV49" s="19" t="str">
        <f t="shared" si="21"/>
        <v/>
      </c>
      <c r="BW49" s="19"/>
      <c r="BX49" s="19" t="str">
        <f t="shared" si="22"/>
        <v/>
      </c>
      <c r="BY49" s="188"/>
      <c r="BZ49" s="19" t="str">
        <f t="shared" si="23"/>
        <v/>
      </c>
      <c r="CA49" s="19" t="str">
        <f t="shared" si="24"/>
        <v/>
      </c>
      <c r="CC49" s="201" t="str">
        <f t="shared" si="25"/>
        <v/>
      </c>
      <c r="CD49" s="201"/>
      <c r="CE49" s="201"/>
      <c r="CF49" s="201"/>
      <c r="CG49" s="201"/>
      <c r="CH49" s="201"/>
      <c r="CI49" s="201"/>
      <c r="CJ49" s="201"/>
      <c r="CK49" s="201"/>
      <c r="CL49" s="201"/>
      <c r="CM49" s="201"/>
      <c r="CN49" s="201"/>
      <c r="CO49" s="201"/>
      <c r="CP49" s="201"/>
      <c r="CQ49" s="201"/>
      <c r="CR49" s="201"/>
      <c r="CS49" s="201"/>
      <c r="CT49" s="201"/>
      <c r="CU49" s="201"/>
      <c r="CV49" s="201"/>
      <c r="CW49" s="201"/>
      <c r="CX49" s="201"/>
      <c r="CY49" s="201"/>
      <c r="CZ49" s="201"/>
      <c r="DA49" s="201"/>
      <c r="DB49" s="201"/>
      <c r="DC49" s="201"/>
      <c r="DD49" s="201"/>
      <c r="DE49" s="201"/>
      <c r="DF49" s="201"/>
      <c r="DG49" s="201"/>
      <c r="DH49" s="201"/>
      <c r="DI49" s="201"/>
      <c r="DJ49" s="201"/>
      <c r="DK49" s="201"/>
      <c r="DL49" s="201"/>
      <c r="DM49" s="201"/>
      <c r="DN49" s="201"/>
      <c r="DO49" s="201"/>
      <c r="DP49" s="201"/>
      <c r="DQ49" s="201"/>
      <c r="DR49" s="201"/>
    </row>
    <row r="50" spans="4:122">
      <c r="D50" s="34"/>
      <c r="E50" s="146"/>
      <c r="F50" s="146"/>
      <c r="G50" s="153"/>
      <c r="L50" s="34"/>
      <c r="M50" s="146"/>
      <c r="N50" s="146"/>
      <c r="O50" s="147"/>
      <c r="R50" s="16" t="e">
        <f>INDEX('Dropdown menus'!$A$1:$D$6,MATCH($E50,'Dropdown menus'!$A$1:$A$6,0),$R$6)</f>
        <v>#N/A</v>
      </c>
      <c r="T50" s="19" t="str">
        <f>IF($F50="","",VLOOKUP($F50,'Reference Data - Transport fuel'!$C:$O,T$4,FALSE))</f>
        <v/>
      </c>
      <c r="U50" s="19" t="str">
        <f>IF($F50="","",VLOOKUP($F50,'Reference Data - Transport fuel'!$C:$O,U$4,FALSE))</f>
        <v/>
      </c>
      <c r="V50" s="19" t="str">
        <f>IF($F50="","",VLOOKUP($F50,'Reference Data - Transport fuel'!$C:$O,V$4,FALSE))</f>
        <v/>
      </c>
      <c r="W50" s="19" t="str">
        <f>IF($F50="","",VLOOKUP($F50,'Reference Data - Transport fuel'!$C:$O,W$4,FALSE))</f>
        <v/>
      </c>
      <c r="X50" s="19" t="str">
        <f>IF($F50="","",VLOOKUP($F50,'Reference Data - Transport fuel'!$C:$O,X$4,FALSE))</f>
        <v/>
      </c>
      <c r="Y50" s="19" t="str">
        <f>IF($F50="","",VLOOKUP($F50,'Reference Data - Transport fuel'!$C:$O,Y$4,FALSE))</f>
        <v/>
      </c>
      <c r="Z50" s="19" t="str">
        <f>IF($F50="","",VLOOKUP($F50,'Reference Data - Transport fuel'!$C:$O,Z$4,FALSE))</f>
        <v/>
      </c>
      <c r="AA50" s="19" t="str">
        <f>IF($F50="","",VLOOKUP($F50,'Reference Data - Transport fuel'!$C:$O,AA$4,FALSE))</f>
        <v/>
      </c>
      <c r="AB50" s="19" t="str">
        <f>IF($F50="","",VLOOKUP($F50,'Reference Data - Transport fuel'!$C:$O,AB$4,FALSE))</f>
        <v/>
      </c>
      <c r="AC50" s="19"/>
      <c r="AD50" s="19" t="str">
        <f>IF($F50="","",VLOOKUP($F50,'Reference Data - Transport fuel'!$C:$O,AD$4,FALSE))</f>
        <v/>
      </c>
      <c r="AE50" s="19"/>
      <c r="AF50" s="19" t="str">
        <f>IF($F50="","",VLOOKUP($F50,'Reference Data - Transport fuel'!$C:$O,AF$4,FALSE))</f>
        <v/>
      </c>
      <c r="AH50" s="19" t="str">
        <f t="shared" si="2"/>
        <v/>
      </c>
      <c r="AI50" s="19" t="str">
        <f t="shared" si="3"/>
        <v/>
      </c>
      <c r="AJ50" s="19" t="str">
        <f t="shared" si="4"/>
        <v/>
      </c>
      <c r="AK50" s="19" t="str">
        <f t="shared" si="5"/>
        <v/>
      </c>
      <c r="AL50" s="19" t="str">
        <f t="shared" si="6"/>
        <v/>
      </c>
      <c r="AM50" s="19" t="str">
        <f t="shared" si="7"/>
        <v/>
      </c>
      <c r="AN50" s="19" t="str">
        <f t="shared" si="8"/>
        <v/>
      </c>
      <c r="AO50" s="19" t="str">
        <f t="shared" si="9"/>
        <v/>
      </c>
      <c r="AP50" s="19"/>
      <c r="AQ50" s="19" t="str">
        <f t="shared" si="10"/>
        <v/>
      </c>
      <c r="AR50" s="188"/>
      <c r="AS50" s="19" t="str">
        <f t="shared" si="11"/>
        <v/>
      </c>
      <c r="AT50" s="19" t="str">
        <f t="shared" si="12"/>
        <v/>
      </c>
      <c r="AV50" s="201" t="str">
        <f t="shared" si="13"/>
        <v/>
      </c>
      <c r="AW50" s="201"/>
      <c r="AX50" s="201"/>
      <c r="AY50" s="16" t="e">
        <f>INDEX('Dropdown menus'!$A$1:$D$6,MATCH($M50,'Dropdown menus'!$A$1:$A$6,0),$AY$6)</f>
        <v>#N/A</v>
      </c>
      <c r="BA50" s="19" t="str">
        <f>IF($N50="","",VLOOKUP($N50,'Reference Passenger Transport'!$C:$O,BA$4,FALSE))</f>
        <v/>
      </c>
      <c r="BB50" s="19" t="str">
        <f>IF($N50="","",VLOOKUP($N50,'Reference Passenger Transport'!$C:$O,BB$4,FALSE))</f>
        <v/>
      </c>
      <c r="BC50" s="19" t="str">
        <f>IF($N50="","",VLOOKUP($N50,'Reference Passenger Transport'!$C:$O,BC$4,FALSE))</f>
        <v/>
      </c>
      <c r="BD50" s="19" t="str">
        <f>IF($N50="","",VLOOKUP($N50,'Reference Passenger Transport'!$C:$O,BD$4,FALSE))</f>
        <v/>
      </c>
      <c r="BE50" s="19" t="str">
        <f>IF($N50="","",VLOOKUP($N50,'Reference Passenger Transport'!$C:$O,BE$4,FALSE))</f>
        <v/>
      </c>
      <c r="BF50" s="19" t="str">
        <f>IF($N50="","",VLOOKUP($N50,'Reference Passenger Transport'!$C:$O,BF$4,FALSE))</f>
        <v/>
      </c>
      <c r="BG50" s="19" t="str">
        <f>IF($N50="","",VLOOKUP($N50,'Reference Passenger Transport'!$C:$O,BG$4,FALSE))</f>
        <v/>
      </c>
      <c r="BH50" s="19" t="str">
        <f>IF($N50="","",VLOOKUP($N50,'Reference Passenger Transport'!$C:$O,BH$4,FALSE))</f>
        <v/>
      </c>
      <c r="BI50" s="19" t="str">
        <f>IF($N50="","",VLOOKUP($N50,'Reference Passenger Transport'!$C:$O,BI$4,FALSE))</f>
        <v/>
      </c>
      <c r="BJ50" s="19" t="str">
        <f>IF($N50="","",VLOOKUP($N50,'Reference Passenger Transport'!$C:$O,BJ$4,FALSE))</f>
        <v/>
      </c>
      <c r="BK50" s="19" t="str">
        <f>IF($N50="","",VLOOKUP($N50,'Reference Passenger Transport'!$C:$O,BK$4,FALSE))</f>
        <v/>
      </c>
      <c r="BL50" s="19" t="str">
        <f>IF($N50="","",VLOOKUP($N50,'Reference Passenger Transport'!$C:$O,BL$4,FALSE))</f>
        <v/>
      </c>
      <c r="BM50" s="19" t="str">
        <f>IF($N50="","",VLOOKUP($N50,'Reference Passenger Transport'!$C:$O,BM$4,FALSE))</f>
        <v/>
      </c>
      <c r="BO50" s="19" t="str">
        <f t="shared" si="14"/>
        <v/>
      </c>
      <c r="BP50" s="19" t="str">
        <f t="shared" si="15"/>
        <v/>
      </c>
      <c r="BQ50" s="19" t="str">
        <f t="shared" si="16"/>
        <v/>
      </c>
      <c r="BR50" s="19" t="str">
        <f t="shared" si="17"/>
        <v/>
      </c>
      <c r="BS50" s="19" t="str">
        <f t="shared" si="18"/>
        <v/>
      </c>
      <c r="BT50" s="19" t="str">
        <f t="shared" si="19"/>
        <v/>
      </c>
      <c r="BU50" s="19" t="str">
        <f t="shared" si="20"/>
        <v/>
      </c>
      <c r="BV50" s="19" t="str">
        <f t="shared" si="21"/>
        <v/>
      </c>
      <c r="BW50" s="19"/>
      <c r="BX50" s="19" t="str">
        <f t="shared" si="22"/>
        <v/>
      </c>
      <c r="BY50" s="188"/>
      <c r="BZ50" s="19" t="str">
        <f t="shared" si="23"/>
        <v/>
      </c>
      <c r="CA50" s="19" t="str">
        <f t="shared" si="24"/>
        <v/>
      </c>
      <c r="CC50" s="201" t="str">
        <f t="shared" si="25"/>
        <v/>
      </c>
      <c r="CD50" s="201"/>
      <c r="CE50" s="201"/>
      <c r="CF50" s="201"/>
      <c r="CG50" s="201"/>
      <c r="CH50" s="201"/>
      <c r="CI50" s="201"/>
      <c r="CJ50" s="201"/>
      <c r="CK50" s="201"/>
      <c r="CL50" s="201"/>
      <c r="CM50" s="201"/>
      <c r="CN50" s="201"/>
      <c r="CO50" s="201"/>
      <c r="CP50" s="201"/>
      <c r="CQ50" s="201"/>
      <c r="CR50" s="201"/>
      <c r="CS50" s="201"/>
      <c r="CT50" s="201"/>
      <c r="CU50" s="201"/>
      <c r="CV50" s="201"/>
      <c r="CW50" s="201"/>
      <c r="CX50" s="201"/>
      <c r="CY50" s="201"/>
      <c r="CZ50" s="201"/>
      <c r="DA50" s="201"/>
      <c r="DB50" s="201"/>
      <c r="DC50" s="201"/>
      <c r="DD50" s="201"/>
      <c r="DE50" s="201"/>
      <c r="DF50" s="201"/>
      <c r="DG50" s="201"/>
      <c r="DH50" s="201"/>
      <c r="DI50" s="201"/>
      <c r="DJ50" s="201"/>
      <c r="DK50" s="201"/>
      <c r="DL50" s="201"/>
      <c r="DM50" s="201"/>
      <c r="DN50" s="201"/>
      <c r="DO50" s="201"/>
      <c r="DP50" s="201"/>
      <c r="DQ50" s="201"/>
      <c r="DR50" s="201"/>
    </row>
    <row r="51" spans="4:122">
      <c r="D51" s="34"/>
      <c r="E51" s="146"/>
      <c r="F51" s="146"/>
      <c r="G51" s="153"/>
      <c r="L51" s="34"/>
      <c r="M51" s="146"/>
      <c r="N51" s="146"/>
      <c r="O51" s="147"/>
      <c r="R51" s="16" t="e">
        <f>INDEX('Dropdown menus'!$A$1:$D$6,MATCH($E51,'Dropdown menus'!$A$1:$A$6,0),$R$6)</f>
        <v>#N/A</v>
      </c>
      <c r="T51" s="19" t="str">
        <f>IF($F51="","",VLOOKUP($F51,'Reference Data - Transport fuel'!$C:$O,T$4,FALSE))</f>
        <v/>
      </c>
      <c r="U51" s="19" t="str">
        <f>IF($F51="","",VLOOKUP($F51,'Reference Data - Transport fuel'!$C:$O,U$4,FALSE))</f>
        <v/>
      </c>
      <c r="V51" s="19" t="str">
        <f>IF($F51="","",VLOOKUP($F51,'Reference Data - Transport fuel'!$C:$O,V$4,FALSE))</f>
        <v/>
      </c>
      <c r="W51" s="19" t="str">
        <f>IF($F51="","",VLOOKUP($F51,'Reference Data - Transport fuel'!$C:$O,W$4,FALSE))</f>
        <v/>
      </c>
      <c r="X51" s="19" t="str">
        <f>IF($F51="","",VLOOKUP($F51,'Reference Data - Transport fuel'!$C:$O,X$4,FALSE))</f>
        <v/>
      </c>
      <c r="Y51" s="19" t="str">
        <f>IF($F51="","",VLOOKUP($F51,'Reference Data - Transport fuel'!$C:$O,Y$4,FALSE))</f>
        <v/>
      </c>
      <c r="Z51" s="19" t="str">
        <f>IF($F51="","",VLOOKUP($F51,'Reference Data - Transport fuel'!$C:$O,Z$4,FALSE))</f>
        <v/>
      </c>
      <c r="AA51" s="19" t="str">
        <f>IF($F51="","",VLOOKUP($F51,'Reference Data - Transport fuel'!$C:$O,AA$4,FALSE))</f>
        <v/>
      </c>
      <c r="AB51" s="19" t="str">
        <f>IF($F51="","",VLOOKUP($F51,'Reference Data - Transport fuel'!$C:$O,AB$4,FALSE))</f>
        <v/>
      </c>
      <c r="AC51" s="19"/>
      <c r="AD51" s="19" t="str">
        <f>IF($F51="","",VLOOKUP($F51,'Reference Data - Transport fuel'!$C:$O,AD$4,FALSE))</f>
        <v/>
      </c>
      <c r="AE51" s="19"/>
      <c r="AF51" s="19" t="str">
        <f>IF($F51="","",VLOOKUP($F51,'Reference Data - Transport fuel'!$C:$O,AF$4,FALSE))</f>
        <v/>
      </c>
      <c r="AH51" s="19" t="str">
        <f t="shared" si="2"/>
        <v/>
      </c>
      <c r="AI51" s="19" t="str">
        <f t="shared" si="3"/>
        <v/>
      </c>
      <c r="AJ51" s="19" t="str">
        <f t="shared" si="4"/>
        <v/>
      </c>
      <c r="AK51" s="19" t="str">
        <f t="shared" si="5"/>
        <v/>
      </c>
      <c r="AL51" s="19" t="str">
        <f t="shared" si="6"/>
        <v/>
      </c>
      <c r="AM51" s="19" t="str">
        <f t="shared" si="7"/>
        <v/>
      </c>
      <c r="AN51" s="19" t="str">
        <f t="shared" si="8"/>
        <v/>
      </c>
      <c r="AO51" s="19" t="str">
        <f t="shared" si="9"/>
        <v/>
      </c>
      <c r="AP51" s="19"/>
      <c r="AQ51" s="19" t="str">
        <f t="shared" si="10"/>
        <v/>
      </c>
      <c r="AR51" s="188"/>
      <c r="AS51" s="19" t="str">
        <f t="shared" si="11"/>
        <v/>
      </c>
      <c r="AT51" s="19" t="str">
        <f t="shared" si="12"/>
        <v/>
      </c>
      <c r="AV51" s="201" t="str">
        <f t="shared" si="13"/>
        <v/>
      </c>
      <c r="AW51" s="201"/>
      <c r="AX51" s="201"/>
      <c r="AY51" s="16" t="e">
        <f>INDEX('Dropdown menus'!$A$1:$D$6,MATCH($M51,'Dropdown menus'!$A$1:$A$6,0),$AY$6)</f>
        <v>#N/A</v>
      </c>
      <c r="BA51" s="19" t="str">
        <f>IF($N51="","",VLOOKUP($N51,'Reference Passenger Transport'!$C:$O,BA$4,FALSE))</f>
        <v/>
      </c>
      <c r="BB51" s="19" t="str">
        <f>IF($N51="","",VLOOKUP($N51,'Reference Passenger Transport'!$C:$O,BB$4,FALSE))</f>
        <v/>
      </c>
      <c r="BC51" s="19" t="str">
        <f>IF($N51="","",VLOOKUP($N51,'Reference Passenger Transport'!$C:$O,BC$4,FALSE))</f>
        <v/>
      </c>
      <c r="BD51" s="19" t="str">
        <f>IF($N51="","",VLOOKUP($N51,'Reference Passenger Transport'!$C:$O,BD$4,FALSE))</f>
        <v/>
      </c>
      <c r="BE51" s="19" t="str">
        <f>IF($N51="","",VLOOKUP($N51,'Reference Passenger Transport'!$C:$O,BE$4,FALSE))</f>
        <v/>
      </c>
      <c r="BF51" s="19" t="str">
        <f>IF($N51="","",VLOOKUP($N51,'Reference Passenger Transport'!$C:$O,BF$4,FALSE))</f>
        <v/>
      </c>
      <c r="BG51" s="19" t="str">
        <f>IF($N51="","",VLOOKUP($N51,'Reference Passenger Transport'!$C:$O,BG$4,FALSE))</f>
        <v/>
      </c>
      <c r="BH51" s="19" t="str">
        <f>IF($N51="","",VLOOKUP($N51,'Reference Passenger Transport'!$C:$O,BH$4,FALSE))</f>
        <v/>
      </c>
      <c r="BI51" s="19" t="str">
        <f>IF($N51="","",VLOOKUP($N51,'Reference Passenger Transport'!$C:$O,BI$4,FALSE))</f>
        <v/>
      </c>
      <c r="BJ51" s="19" t="str">
        <f>IF($N51="","",VLOOKUP($N51,'Reference Passenger Transport'!$C:$O,BJ$4,FALSE))</f>
        <v/>
      </c>
      <c r="BK51" s="19" t="str">
        <f>IF($N51="","",VLOOKUP($N51,'Reference Passenger Transport'!$C:$O,BK$4,FALSE))</f>
        <v/>
      </c>
      <c r="BL51" s="19" t="str">
        <f>IF($N51="","",VLOOKUP($N51,'Reference Passenger Transport'!$C:$O,BL$4,FALSE))</f>
        <v/>
      </c>
      <c r="BM51" s="19" t="str">
        <f>IF($N51="","",VLOOKUP($N51,'Reference Passenger Transport'!$C:$O,BM$4,FALSE))</f>
        <v/>
      </c>
      <c r="BO51" s="19" t="str">
        <f t="shared" si="14"/>
        <v/>
      </c>
      <c r="BP51" s="19" t="str">
        <f t="shared" si="15"/>
        <v/>
      </c>
      <c r="BQ51" s="19" t="str">
        <f t="shared" si="16"/>
        <v/>
      </c>
      <c r="BR51" s="19" t="str">
        <f t="shared" si="17"/>
        <v/>
      </c>
      <c r="BS51" s="19" t="str">
        <f t="shared" si="18"/>
        <v/>
      </c>
      <c r="BT51" s="19" t="str">
        <f t="shared" si="19"/>
        <v/>
      </c>
      <c r="BU51" s="19" t="str">
        <f t="shared" si="20"/>
        <v/>
      </c>
      <c r="BV51" s="19" t="str">
        <f t="shared" si="21"/>
        <v/>
      </c>
      <c r="BW51" s="19"/>
      <c r="BX51" s="19" t="str">
        <f t="shared" si="22"/>
        <v/>
      </c>
      <c r="BY51" s="188"/>
      <c r="BZ51" s="19" t="str">
        <f t="shared" si="23"/>
        <v/>
      </c>
      <c r="CA51" s="19" t="str">
        <f t="shared" si="24"/>
        <v/>
      </c>
      <c r="CC51" s="201" t="str">
        <f t="shared" si="25"/>
        <v/>
      </c>
      <c r="CD51" s="201"/>
      <c r="CE51" s="201"/>
      <c r="CF51" s="201"/>
      <c r="CG51" s="201"/>
      <c r="CH51" s="201"/>
      <c r="CI51" s="201"/>
      <c r="CJ51" s="201"/>
      <c r="CK51" s="201"/>
      <c r="CL51" s="201"/>
      <c r="CM51" s="201"/>
      <c r="CN51" s="201"/>
      <c r="CO51" s="201"/>
      <c r="CP51" s="201"/>
      <c r="CQ51" s="201"/>
      <c r="CR51" s="201"/>
      <c r="CS51" s="201"/>
      <c r="CT51" s="201"/>
      <c r="CU51" s="201"/>
      <c r="CV51" s="201"/>
      <c r="CW51" s="201"/>
      <c r="CX51" s="201"/>
      <c r="CY51" s="201"/>
      <c r="CZ51" s="201"/>
      <c r="DA51" s="201"/>
      <c r="DB51" s="201"/>
      <c r="DC51" s="201"/>
      <c r="DD51" s="201"/>
      <c r="DE51" s="201"/>
      <c r="DF51" s="201"/>
      <c r="DG51" s="201"/>
      <c r="DH51" s="201"/>
      <c r="DI51" s="201"/>
      <c r="DJ51" s="201"/>
      <c r="DK51" s="201"/>
      <c r="DL51" s="201"/>
      <c r="DM51" s="201"/>
      <c r="DN51" s="201"/>
      <c r="DO51" s="201"/>
      <c r="DP51" s="201"/>
      <c r="DQ51" s="201"/>
      <c r="DR51" s="201"/>
    </row>
    <row r="52" spans="4:122">
      <c r="D52" s="34"/>
      <c r="E52" s="146"/>
      <c r="F52" s="146"/>
      <c r="G52" s="153"/>
      <c r="L52" s="34"/>
      <c r="M52" s="146"/>
      <c r="N52" s="146"/>
      <c r="O52" s="147"/>
      <c r="R52" s="16" t="e">
        <f>INDEX('Dropdown menus'!$A$1:$D$6,MATCH($E52,'Dropdown menus'!$A$1:$A$6,0),$R$6)</f>
        <v>#N/A</v>
      </c>
      <c r="T52" s="19" t="str">
        <f>IF($F52="","",VLOOKUP($F52,'Reference Data - Transport fuel'!$C:$O,T$4,FALSE))</f>
        <v/>
      </c>
      <c r="U52" s="19" t="str">
        <f>IF($F52="","",VLOOKUP($F52,'Reference Data - Transport fuel'!$C:$O,U$4,FALSE))</f>
        <v/>
      </c>
      <c r="V52" s="19" t="str">
        <f>IF($F52="","",VLOOKUP($F52,'Reference Data - Transport fuel'!$C:$O,V$4,FALSE))</f>
        <v/>
      </c>
      <c r="W52" s="19" t="str">
        <f>IF($F52="","",VLOOKUP($F52,'Reference Data - Transport fuel'!$C:$O,W$4,FALSE))</f>
        <v/>
      </c>
      <c r="X52" s="19" t="str">
        <f>IF($F52="","",VLOOKUP($F52,'Reference Data - Transport fuel'!$C:$O,X$4,FALSE))</f>
        <v/>
      </c>
      <c r="Y52" s="19" t="str">
        <f>IF($F52="","",VLOOKUP($F52,'Reference Data - Transport fuel'!$C:$O,Y$4,FALSE))</f>
        <v/>
      </c>
      <c r="Z52" s="19" t="str">
        <f>IF($F52="","",VLOOKUP($F52,'Reference Data - Transport fuel'!$C:$O,Z$4,FALSE))</f>
        <v/>
      </c>
      <c r="AA52" s="19" t="str">
        <f>IF($F52="","",VLOOKUP($F52,'Reference Data - Transport fuel'!$C:$O,AA$4,FALSE))</f>
        <v/>
      </c>
      <c r="AB52" s="19" t="str">
        <f>IF($F52="","",VLOOKUP($F52,'Reference Data - Transport fuel'!$C:$O,AB$4,FALSE))</f>
        <v/>
      </c>
      <c r="AC52" s="19"/>
      <c r="AD52" s="19" t="str">
        <f>IF($F52="","",VLOOKUP($F52,'Reference Data - Transport fuel'!$C:$O,AD$4,FALSE))</f>
        <v/>
      </c>
      <c r="AE52" s="19"/>
      <c r="AF52" s="19" t="str">
        <f>IF($F52="","",VLOOKUP($F52,'Reference Data - Transport fuel'!$C:$O,AF$4,FALSE))</f>
        <v/>
      </c>
      <c r="AH52" s="19" t="str">
        <f t="shared" si="2"/>
        <v/>
      </c>
      <c r="AI52" s="19" t="str">
        <f t="shared" si="3"/>
        <v/>
      </c>
      <c r="AJ52" s="19" t="str">
        <f t="shared" si="4"/>
        <v/>
      </c>
      <c r="AK52" s="19" t="str">
        <f t="shared" si="5"/>
        <v/>
      </c>
      <c r="AL52" s="19" t="str">
        <f t="shared" si="6"/>
        <v/>
      </c>
      <c r="AM52" s="19" t="str">
        <f t="shared" si="7"/>
        <v/>
      </c>
      <c r="AN52" s="19" t="str">
        <f t="shared" si="8"/>
        <v/>
      </c>
      <c r="AO52" s="19" t="str">
        <f t="shared" si="9"/>
        <v/>
      </c>
      <c r="AP52" s="19"/>
      <c r="AQ52" s="19" t="str">
        <f t="shared" si="10"/>
        <v/>
      </c>
      <c r="AR52" s="188"/>
      <c r="AS52" s="19" t="str">
        <f t="shared" si="11"/>
        <v/>
      </c>
      <c r="AT52" s="19" t="str">
        <f t="shared" si="12"/>
        <v/>
      </c>
      <c r="AV52" s="201" t="str">
        <f t="shared" si="13"/>
        <v/>
      </c>
      <c r="AW52" s="201"/>
      <c r="AX52" s="201"/>
      <c r="AY52" s="16" t="e">
        <f>INDEX('Dropdown menus'!$A$1:$D$6,MATCH($M52,'Dropdown menus'!$A$1:$A$6,0),$AY$6)</f>
        <v>#N/A</v>
      </c>
      <c r="BA52" s="19" t="str">
        <f>IF($N52="","",VLOOKUP($N52,'Reference Passenger Transport'!$C:$O,BA$4,FALSE))</f>
        <v/>
      </c>
      <c r="BB52" s="19" t="str">
        <f>IF($N52="","",VLOOKUP($N52,'Reference Passenger Transport'!$C:$O,BB$4,FALSE))</f>
        <v/>
      </c>
      <c r="BC52" s="19" t="str">
        <f>IF($N52="","",VLOOKUP($N52,'Reference Passenger Transport'!$C:$O,BC$4,FALSE))</f>
        <v/>
      </c>
      <c r="BD52" s="19" t="str">
        <f>IF($N52="","",VLOOKUP($N52,'Reference Passenger Transport'!$C:$O,BD$4,FALSE))</f>
        <v/>
      </c>
      <c r="BE52" s="19" t="str">
        <f>IF($N52="","",VLOOKUP($N52,'Reference Passenger Transport'!$C:$O,BE$4,FALSE))</f>
        <v/>
      </c>
      <c r="BF52" s="19" t="str">
        <f>IF($N52="","",VLOOKUP($N52,'Reference Passenger Transport'!$C:$O,BF$4,FALSE))</f>
        <v/>
      </c>
      <c r="BG52" s="19" t="str">
        <f>IF($N52="","",VLOOKUP($N52,'Reference Passenger Transport'!$C:$O,BG$4,FALSE))</f>
        <v/>
      </c>
      <c r="BH52" s="19" t="str">
        <f>IF($N52="","",VLOOKUP($N52,'Reference Passenger Transport'!$C:$O,BH$4,FALSE))</f>
        <v/>
      </c>
      <c r="BI52" s="19" t="str">
        <f>IF($N52="","",VLOOKUP($N52,'Reference Passenger Transport'!$C:$O,BI$4,FALSE))</f>
        <v/>
      </c>
      <c r="BJ52" s="19" t="str">
        <f>IF($N52="","",VLOOKUP($N52,'Reference Passenger Transport'!$C:$O,BJ$4,FALSE))</f>
        <v/>
      </c>
      <c r="BK52" s="19" t="str">
        <f>IF($N52="","",VLOOKUP($N52,'Reference Passenger Transport'!$C:$O,BK$4,FALSE))</f>
        <v/>
      </c>
      <c r="BL52" s="19" t="str">
        <f>IF($N52="","",VLOOKUP($N52,'Reference Passenger Transport'!$C:$O,BL$4,FALSE))</f>
        <v/>
      </c>
      <c r="BM52" s="19" t="str">
        <f>IF($N52="","",VLOOKUP($N52,'Reference Passenger Transport'!$C:$O,BM$4,FALSE))</f>
        <v/>
      </c>
      <c r="BO52" s="19" t="str">
        <f t="shared" si="14"/>
        <v/>
      </c>
      <c r="BP52" s="19" t="str">
        <f t="shared" si="15"/>
        <v/>
      </c>
      <c r="BQ52" s="19" t="str">
        <f t="shared" si="16"/>
        <v/>
      </c>
      <c r="BR52" s="19" t="str">
        <f t="shared" si="17"/>
        <v/>
      </c>
      <c r="BS52" s="19" t="str">
        <f t="shared" si="18"/>
        <v/>
      </c>
      <c r="BT52" s="19" t="str">
        <f t="shared" si="19"/>
        <v/>
      </c>
      <c r="BU52" s="19" t="str">
        <f t="shared" si="20"/>
        <v/>
      </c>
      <c r="BV52" s="19" t="str">
        <f t="shared" si="21"/>
        <v/>
      </c>
      <c r="BW52" s="19"/>
      <c r="BX52" s="19" t="str">
        <f t="shared" si="22"/>
        <v/>
      </c>
      <c r="BY52" s="188"/>
      <c r="BZ52" s="19" t="str">
        <f t="shared" si="23"/>
        <v/>
      </c>
      <c r="CA52" s="19" t="str">
        <f t="shared" si="24"/>
        <v/>
      </c>
      <c r="CC52" s="201" t="str">
        <f t="shared" si="25"/>
        <v/>
      </c>
      <c r="CD52" s="201"/>
      <c r="CE52" s="201"/>
      <c r="CF52" s="201"/>
      <c r="CG52" s="201"/>
      <c r="CH52" s="201"/>
      <c r="CI52" s="201"/>
      <c r="CJ52" s="201"/>
      <c r="CK52" s="201"/>
      <c r="CL52" s="201"/>
      <c r="CM52" s="201"/>
      <c r="CN52" s="201"/>
      <c r="CO52" s="201"/>
      <c r="CP52" s="201"/>
      <c r="CQ52" s="201"/>
      <c r="CR52" s="201"/>
      <c r="CS52" s="201"/>
      <c r="CT52" s="201"/>
      <c r="CU52" s="201"/>
      <c r="CV52" s="201"/>
      <c r="CW52" s="201"/>
      <c r="CX52" s="201"/>
      <c r="CY52" s="201"/>
      <c r="CZ52" s="201"/>
      <c r="DA52" s="201"/>
      <c r="DB52" s="201"/>
      <c r="DC52" s="201"/>
      <c r="DD52" s="201"/>
      <c r="DE52" s="201"/>
      <c r="DF52" s="201"/>
      <c r="DG52" s="201"/>
      <c r="DH52" s="201"/>
      <c r="DI52" s="201"/>
      <c r="DJ52" s="201"/>
      <c r="DK52" s="201"/>
      <c r="DL52" s="201"/>
      <c r="DM52" s="201"/>
      <c r="DN52" s="201"/>
      <c r="DO52" s="201"/>
      <c r="DP52" s="201"/>
      <c r="DQ52" s="201"/>
      <c r="DR52" s="201"/>
    </row>
    <row r="53" spans="4:122">
      <c r="D53" s="34"/>
      <c r="E53" s="146"/>
      <c r="F53" s="146"/>
      <c r="G53" s="153"/>
      <c r="L53" s="34"/>
      <c r="M53" s="146"/>
      <c r="N53" s="146"/>
      <c r="O53" s="147"/>
      <c r="R53" s="16" t="e">
        <f>INDEX('Dropdown menus'!$A$1:$D$6,MATCH($E53,'Dropdown menus'!$A$1:$A$6,0),$R$6)</f>
        <v>#N/A</v>
      </c>
      <c r="T53" s="19" t="str">
        <f>IF($F53="","",VLOOKUP($F53,'Reference Data - Transport fuel'!$C:$O,T$4,FALSE))</f>
        <v/>
      </c>
      <c r="U53" s="19" t="str">
        <f>IF($F53="","",VLOOKUP($F53,'Reference Data - Transport fuel'!$C:$O,U$4,FALSE))</f>
        <v/>
      </c>
      <c r="V53" s="19" t="str">
        <f>IF($F53="","",VLOOKUP($F53,'Reference Data - Transport fuel'!$C:$O,V$4,FALSE))</f>
        <v/>
      </c>
      <c r="W53" s="19" t="str">
        <f>IF($F53="","",VLOOKUP($F53,'Reference Data - Transport fuel'!$C:$O,W$4,FALSE))</f>
        <v/>
      </c>
      <c r="X53" s="19" t="str">
        <f>IF($F53="","",VLOOKUP($F53,'Reference Data - Transport fuel'!$C:$O,X$4,FALSE))</f>
        <v/>
      </c>
      <c r="Y53" s="19" t="str">
        <f>IF($F53="","",VLOOKUP($F53,'Reference Data - Transport fuel'!$C:$O,Y$4,FALSE))</f>
        <v/>
      </c>
      <c r="Z53" s="19" t="str">
        <f>IF($F53="","",VLOOKUP($F53,'Reference Data - Transport fuel'!$C:$O,Z$4,FALSE))</f>
        <v/>
      </c>
      <c r="AA53" s="19" t="str">
        <f>IF($F53="","",VLOOKUP($F53,'Reference Data - Transport fuel'!$C:$O,AA$4,FALSE))</f>
        <v/>
      </c>
      <c r="AB53" s="19" t="str">
        <f>IF($F53="","",VLOOKUP($F53,'Reference Data - Transport fuel'!$C:$O,AB$4,FALSE))</f>
        <v/>
      </c>
      <c r="AC53" s="19"/>
      <c r="AD53" s="19" t="str">
        <f>IF($F53="","",VLOOKUP($F53,'Reference Data - Transport fuel'!$C:$O,AD$4,FALSE))</f>
        <v/>
      </c>
      <c r="AE53" s="19"/>
      <c r="AF53" s="19" t="str">
        <f>IF($F53="","",VLOOKUP($F53,'Reference Data - Transport fuel'!$C:$O,AF$4,FALSE))</f>
        <v/>
      </c>
      <c r="AH53" s="19" t="str">
        <f t="shared" si="2"/>
        <v/>
      </c>
      <c r="AI53" s="19" t="str">
        <f t="shared" si="3"/>
        <v/>
      </c>
      <c r="AJ53" s="19" t="str">
        <f t="shared" si="4"/>
        <v/>
      </c>
      <c r="AK53" s="19" t="str">
        <f t="shared" si="5"/>
        <v/>
      </c>
      <c r="AL53" s="19" t="str">
        <f t="shared" si="6"/>
        <v/>
      </c>
      <c r="AM53" s="19" t="str">
        <f t="shared" si="7"/>
        <v/>
      </c>
      <c r="AN53" s="19" t="str">
        <f t="shared" si="8"/>
        <v/>
      </c>
      <c r="AO53" s="19" t="str">
        <f t="shared" si="9"/>
        <v/>
      </c>
      <c r="AP53" s="19"/>
      <c r="AQ53" s="19" t="str">
        <f t="shared" si="10"/>
        <v/>
      </c>
      <c r="AR53" s="188"/>
      <c r="AS53" s="19" t="str">
        <f t="shared" si="11"/>
        <v/>
      </c>
      <c r="AT53" s="19" t="str">
        <f t="shared" si="12"/>
        <v/>
      </c>
      <c r="AV53" s="201" t="str">
        <f t="shared" si="13"/>
        <v/>
      </c>
      <c r="AW53" s="201"/>
      <c r="AX53" s="201"/>
      <c r="AY53" s="16" t="e">
        <f>INDEX('Dropdown menus'!$A$1:$D$6,MATCH($M53,'Dropdown menus'!$A$1:$A$6,0),$AY$6)</f>
        <v>#N/A</v>
      </c>
      <c r="BA53" s="19" t="str">
        <f>IF($N53="","",VLOOKUP($N53,'Reference Passenger Transport'!$C:$O,BA$4,FALSE))</f>
        <v/>
      </c>
      <c r="BB53" s="19" t="str">
        <f>IF($N53="","",VLOOKUP($N53,'Reference Passenger Transport'!$C:$O,BB$4,FALSE))</f>
        <v/>
      </c>
      <c r="BC53" s="19" t="str">
        <f>IF($N53="","",VLOOKUP($N53,'Reference Passenger Transport'!$C:$O,BC$4,FALSE))</f>
        <v/>
      </c>
      <c r="BD53" s="19" t="str">
        <f>IF($N53="","",VLOOKUP($N53,'Reference Passenger Transport'!$C:$O,BD$4,FALSE))</f>
        <v/>
      </c>
      <c r="BE53" s="19" t="str">
        <f>IF($N53="","",VLOOKUP($N53,'Reference Passenger Transport'!$C:$O,BE$4,FALSE))</f>
        <v/>
      </c>
      <c r="BF53" s="19" t="str">
        <f>IF($N53="","",VLOOKUP($N53,'Reference Passenger Transport'!$C:$O,BF$4,FALSE))</f>
        <v/>
      </c>
      <c r="BG53" s="19" t="str">
        <f>IF($N53="","",VLOOKUP($N53,'Reference Passenger Transport'!$C:$O,BG$4,FALSE))</f>
        <v/>
      </c>
      <c r="BH53" s="19" t="str">
        <f>IF($N53="","",VLOOKUP($N53,'Reference Passenger Transport'!$C:$O,BH$4,FALSE))</f>
        <v/>
      </c>
      <c r="BI53" s="19" t="str">
        <f>IF($N53="","",VLOOKUP($N53,'Reference Passenger Transport'!$C:$O,BI$4,FALSE))</f>
        <v/>
      </c>
      <c r="BJ53" s="19" t="str">
        <f>IF($N53="","",VLOOKUP($N53,'Reference Passenger Transport'!$C:$O,BJ$4,FALSE))</f>
        <v/>
      </c>
      <c r="BK53" s="19" t="str">
        <f>IF($N53="","",VLOOKUP($N53,'Reference Passenger Transport'!$C:$O,BK$4,FALSE))</f>
        <v/>
      </c>
      <c r="BL53" s="19" t="str">
        <f>IF($N53="","",VLOOKUP($N53,'Reference Passenger Transport'!$C:$O,BL$4,FALSE))</f>
        <v/>
      </c>
      <c r="BM53" s="19" t="str">
        <f>IF($N53="","",VLOOKUP($N53,'Reference Passenger Transport'!$C:$O,BM$4,FALSE))</f>
        <v/>
      </c>
      <c r="BO53" s="19" t="str">
        <f t="shared" si="14"/>
        <v/>
      </c>
      <c r="BP53" s="19" t="str">
        <f t="shared" si="15"/>
        <v/>
      </c>
      <c r="BQ53" s="19" t="str">
        <f t="shared" si="16"/>
        <v/>
      </c>
      <c r="BR53" s="19" t="str">
        <f t="shared" si="17"/>
        <v/>
      </c>
      <c r="BS53" s="19" t="str">
        <f t="shared" si="18"/>
        <v/>
      </c>
      <c r="BT53" s="19" t="str">
        <f t="shared" si="19"/>
        <v/>
      </c>
      <c r="BU53" s="19" t="str">
        <f t="shared" si="20"/>
        <v/>
      </c>
      <c r="BV53" s="19" t="str">
        <f t="shared" si="21"/>
        <v/>
      </c>
      <c r="BW53" s="19"/>
      <c r="BX53" s="19" t="str">
        <f t="shared" si="22"/>
        <v/>
      </c>
      <c r="BY53" s="188"/>
      <c r="BZ53" s="19" t="str">
        <f t="shared" si="23"/>
        <v/>
      </c>
      <c r="CA53" s="19" t="str">
        <f t="shared" si="24"/>
        <v/>
      </c>
      <c r="CC53" s="201" t="str">
        <f t="shared" si="25"/>
        <v/>
      </c>
      <c r="CD53" s="201"/>
      <c r="CE53" s="201"/>
      <c r="CF53" s="201"/>
      <c r="CG53" s="201"/>
      <c r="CH53" s="201"/>
      <c r="CI53" s="201"/>
      <c r="CJ53" s="201"/>
      <c r="CK53" s="201"/>
      <c r="CL53" s="201"/>
      <c r="CM53" s="201"/>
      <c r="CN53" s="201"/>
      <c r="CO53" s="201"/>
      <c r="CP53" s="201"/>
      <c r="CQ53" s="201"/>
      <c r="CR53" s="201"/>
      <c r="CS53" s="201"/>
      <c r="CT53" s="201"/>
      <c r="CU53" s="201"/>
      <c r="CV53" s="201"/>
      <c r="CW53" s="201"/>
      <c r="CX53" s="201"/>
      <c r="CY53" s="201"/>
      <c r="CZ53" s="201"/>
      <c r="DA53" s="201"/>
      <c r="DB53" s="201"/>
      <c r="DC53" s="201"/>
      <c r="DD53" s="201"/>
      <c r="DE53" s="201"/>
      <c r="DF53" s="201"/>
      <c r="DG53" s="201"/>
      <c r="DH53" s="201"/>
      <c r="DI53" s="201"/>
      <c r="DJ53" s="201"/>
      <c r="DK53" s="201"/>
      <c r="DL53" s="201"/>
      <c r="DM53" s="201"/>
      <c r="DN53" s="201"/>
      <c r="DO53" s="201"/>
      <c r="DP53" s="201"/>
      <c r="DQ53" s="201"/>
      <c r="DR53" s="201"/>
    </row>
    <row r="54" spans="4:122">
      <c r="D54" s="34"/>
      <c r="E54" s="146"/>
      <c r="F54" s="146"/>
      <c r="G54" s="153"/>
      <c r="L54" s="34"/>
      <c r="M54" s="146"/>
      <c r="N54" s="146"/>
      <c r="O54" s="147"/>
      <c r="R54" s="16" t="e">
        <f>INDEX('Dropdown menus'!$A$1:$D$6,MATCH($E54,'Dropdown menus'!$A$1:$A$6,0),$R$6)</f>
        <v>#N/A</v>
      </c>
      <c r="T54" s="19" t="str">
        <f>IF($F54="","",VLOOKUP($F54,'Reference Data - Transport fuel'!$C:$O,T$4,FALSE))</f>
        <v/>
      </c>
      <c r="U54" s="19" t="str">
        <f>IF($F54="","",VLOOKUP($F54,'Reference Data - Transport fuel'!$C:$O,U$4,FALSE))</f>
        <v/>
      </c>
      <c r="V54" s="19" t="str">
        <f>IF($F54="","",VLOOKUP($F54,'Reference Data - Transport fuel'!$C:$O,V$4,FALSE))</f>
        <v/>
      </c>
      <c r="W54" s="19" t="str">
        <f>IF($F54="","",VLOOKUP($F54,'Reference Data - Transport fuel'!$C:$O,W$4,FALSE))</f>
        <v/>
      </c>
      <c r="X54" s="19" t="str">
        <f>IF($F54="","",VLOOKUP($F54,'Reference Data - Transport fuel'!$C:$O,X$4,FALSE))</f>
        <v/>
      </c>
      <c r="Y54" s="19" t="str">
        <f>IF($F54="","",VLOOKUP($F54,'Reference Data - Transport fuel'!$C:$O,Y$4,FALSE))</f>
        <v/>
      </c>
      <c r="Z54" s="19" t="str">
        <f>IF($F54="","",VLOOKUP($F54,'Reference Data - Transport fuel'!$C:$O,Z$4,FALSE))</f>
        <v/>
      </c>
      <c r="AA54" s="19" t="str">
        <f>IF($F54="","",VLOOKUP($F54,'Reference Data - Transport fuel'!$C:$O,AA$4,FALSE))</f>
        <v/>
      </c>
      <c r="AB54" s="19" t="str">
        <f>IF($F54="","",VLOOKUP($F54,'Reference Data - Transport fuel'!$C:$O,AB$4,FALSE))</f>
        <v/>
      </c>
      <c r="AC54" s="19"/>
      <c r="AD54" s="19" t="str">
        <f>IF($F54="","",VLOOKUP($F54,'Reference Data - Transport fuel'!$C:$O,AD$4,FALSE))</f>
        <v/>
      </c>
      <c r="AE54" s="19"/>
      <c r="AF54" s="19" t="str">
        <f>IF($F54="","",VLOOKUP($F54,'Reference Data - Transport fuel'!$C:$O,AF$4,FALSE))</f>
        <v/>
      </c>
      <c r="AH54" s="19" t="str">
        <f t="shared" si="2"/>
        <v/>
      </c>
      <c r="AI54" s="19" t="str">
        <f t="shared" si="3"/>
        <v/>
      </c>
      <c r="AJ54" s="19" t="str">
        <f t="shared" si="4"/>
        <v/>
      </c>
      <c r="AK54" s="19" t="str">
        <f t="shared" si="5"/>
        <v/>
      </c>
      <c r="AL54" s="19" t="str">
        <f t="shared" si="6"/>
        <v/>
      </c>
      <c r="AM54" s="19" t="str">
        <f t="shared" si="7"/>
        <v/>
      </c>
      <c r="AN54" s="19" t="str">
        <f t="shared" si="8"/>
        <v/>
      </c>
      <c r="AO54" s="19" t="str">
        <f t="shared" si="9"/>
        <v/>
      </c>
      <c r="AP54" s="19"/>
      <c r="AQ54" s="19" t="str">
        <f t="shared" si="10"/>
        <v/>
      </c>
      <c r="AR54" s="188"/>
      <c r="AS54" s="19" t="str">
        <f t="shared" si="11"/>
        <v/>
      </c>
      <c r="AT54" s="19" t="str">
        <f t="shared" si="12"/>
        <v/>
      </c>
      <c r="AV54" s="201" t="str">
        <f t="shared" si="13"/>
        <v/>
      </c>
      <c r="AW54" s="201"/>
      <c r="AX54" s="201"/>
      <c r="AY54" s="16" t="e">
        <f>INDEX('Dropdown menus'!$A$1:$D$6,MATCH($M54,'Dropdown menus'!$A$1:$A$6,0),$AY$6)</f>
        <v>#N/A</v>
      </c>
      <c r="BA54" s="19" t="str">
        <f>IF($N54="","",VLOOKUP($N54,'Reference Passenger Transport'!$C:$O,BA$4,FALSE))</f>
        <v/>
      </c>
      <c r="BB54" s="19" t="str">
        <f>IF($N54="","",VLOOKUP($N54,'Reference Passenger Transport'!$C:$O,BB$4,FALSE))</f>
        <v/>
      </c>
      <c r="BC54" s="19" t="str">
        <f>IF($N54="","",VLOOKUP($N54,'Reference Passenger Transport'!$C:$O,BC$4,FALSE))</f>
        <v/>
      </c>
      <c r="BD54" s="19" t="str">
        <f>IF($N54="","",VLOOKUP($N54,'Reference Passenger Transport'!$C:$O,BD$4,FALSE))</f>
        <v/>
      </c>
      <c r="BE54" s="19" t="str">
        <f>IF($N54="","",VLOOKUP($N54,'Reference Passenger Transport'!$C:$O,BE$4,FALSE))</f>
        <v/>
      </c>
      <c r="BF54" s="19" t="str">
        <f>IF($N54="","",VLOOKUP($N54,'Reference Passenger Transport'!$C:$O,BF$4,FALSE))</f>
        <v/>
      </c>
      <c r="BG54" s="19" t="str">
        <f>IF($N54="","",VLOOKUP($N54,'Reference Passenger Transport'!$C:$O,BG$4,FALSE))</f>
        <v/>
      </c>
      <c r="BH54" s="19" t="str">
        <f>IF($N54="","",VLOOKUP($N54,'Reference Passenger Transport'!$C:$O,BH$4,FALSE))</f>
        <v/>
      </c>
      <c r="BI54" s="19" t="str">
        <f>IF($N54="","",VLOOKUP($N54,'Reference Passenger Transport'!$C:$O,BI$4,FALSE))</f>
        <v/>
      </c>
      <c r="BJ54" s="19" t="str">
        <f>IF($N54="","",VLOOKUP($N54,'Reference Passenger Transport'!$C:$O,BJ$4,FALSE))</f>
        <v/>
      </c>
      <c r="BK54" s="19" t="str">
        <f>IF($N54="","",VLOOKUP($N54,'Reference Passenger Transport'!$C:$O,BK$4,FALSE))</f>
        <v/>
      </c>
      <c r="BL54" s="19" t="str">
        <f>IF($N54="","",VLOOKUP($N54,'Reference Passenger Transport'!$C:$O,BL$4,FALSE))</f>
        <v/>
      </c>
      <c r="BM54" s="19" t="str">
        <f>IF($N54="","",VLOOKUP($N54,'Reference Passenger Transport'!$C:$O,BM$4,FALSE))</f>
        <v/>
      </c>
      <c r="BO54" s="19" t="str">
        <f t="shared" si="14"/>
        <v/>
      </c>
      <c r="BP54" s="19" t="str">
        <f t="shared" si="15"/>
        <v/>
      </c>
      <c r="BQ54" s="19" t="str">
        <f t="shared" si="16"/>
        <v/>
      </c>
      <c r="BR54" s="19" t="str">
        <f t="shared" si="17"/>
        <v/>
      </c>
      <c r="BS54" s="19" t="str">
        <f t="shared" si="18"/>
        <v/>
      </c>
      <c r="BT54" s="19" t="str">
        <f t="shared" si="19"/>
        <v/>
      </c>
      <c r="BU54" s="19" t="str">
        <f t="shared" si="20"/>
        <v/>
      </c>
      <c r="BV54" s="19" t="str">
        <f t="shared" si="21"/>
        <v/>
      </c>
      <c r="BW54" s="19"/>
      <c r="BX54" s="19" t="str">
        <f t="shared" si="22"/>
        <v/>
      </c>
      <c r="BY54" s="188"/>
      <c r="BZ54" s="19" t="str">
        <f t="shared" si="23"/>
        <v/>
      </c>
      <c r="CA54" s="19" t="str">
        <f t="shared" si="24"/>
        <v/>
      </c>
      <c r="CC54" s="201" t="str">
        <f t="shared" si="25"/>
        <v/>
      </c>
      <c r="CD54" s="201"/>
      <c r="CE54" s="201"/>
      <c r="CF54" s="201"/>
      <c r="CG54" s="201"/>
      <c r="CH54" s="201"/>
      <c r="CI54" s="201"/>
      <c r="CJ54" s="201"/>
      <c r="CK54" s="201"/>
      <c r="CL54" s="201"/>
      <c r="CM54" s="201"/>
      <c r="CN54" s="201"/>
      <c r="CO54" s="201"/>
      <c r="CP54" s="201"/>
      <c r="CQ54" s="201"/>
      <c r="CR54" s="201"/>
      <c r="CS54" s="201"/>
      <c r="CT54" s="201"/>
      <c r="CU54" s="201"/>
      <c r="CV54" s="201"/>
      <c r="CW54" s="201"/>
      <c r="CX54" s="201"/>
      <c r="CY54" s="201"/>
      <c r="CZ54" s="201"/>
      <c r="DA54" s="201"/>
      <c r="DB54" s="201"/>
      <c r="DC54" s="201"/>
      <c r="DD54" s="201"/>
      <c r="DE54" s="201"/>
      <c r="DF54" s="201"/>
      <c r="DG54" s="201"/>
      <c r="DH54" s="201"/>
      <c r="DI54" s="201"/>
      <c r="DJ54" s="201"/>
      <c r="DK54" s="201"/>
      <c r="DL54" s="201"/>
      <c r="DM54" s="201"/>
      <c r="DN54" s="201"/>
      <c r="DO54" s="201"/>
      <c r="DP54" s="201"/>
      <c r="DQ54" s="201"/>
      <c r="DR54" s="201"/>
    </row>
    <row r="55" spans="4:122">
      <c r="D55" s="34"/>
      <c r="E55" s="146"/>
      <c r="F55" s="146"/>
      <c r="G55" s="153"/>
      <c r="L55" s="34"/>
      <c r="M55" s="146"/>
      <c r="N55" s="146"/>
      <c r="O55" s="147"/>
      <c r="R55" s="16" t="e">
        <f>INDEX('Dropdown menus'!$A$1:$D$6,MATCH($E55,'Dropdown menus'!$A$1:$A$6,0),$R$6)</f>
        <v>#N/A</v>
      </c>
      <c r="T55" s="19" t="str">
        <f>IF($F55="","",VLOOKUP($F55,'Reference Data - Transport fuel'!$C:$O,T$4,FALSE))</f>
        <v/>
      </c>
      <c r="U55" s="19" t="str">
        <f>IF($F55="","",VLOOKUP($F55,'Reference Data - Transport fuel'!$C:$O,U$4,FALSE))</f>
        <v/>
      </c>
      <c r="V55" s="19" t="str">
        <f>IF($F55="","",VLOOKUP($F55,'Reference Data - Transport fuel'!$C:$O,V$4,FALSE))</f>
        <v/>
      </c>
      <c r="W55" s="19" t="str">
        <f>IF($F55="","",VLOOKUP($F55,'Reference Data - Transport fuel'!$C:$O,W$4,FALSE))</f>
        <v/>
      </c>
      <c r="X55" s="19" t="str">
        <f>IF($F55="","",VLOOKUP($F55,'Reference Data - Transport fuel'!$C:$O,X$4,FALSE))</f>
        <v/>
      </c>
      <c r="Y55" s="19" t="str">
        <f>IF($F55="","",VLOOKUP($F55,'Reference Data - Transport fuel'!$C:$O,Y$4,FALSE))</f>
        <v/>
      </c>
      <c r="Z55" s="19" t="str">
        <f>IF($F55="","",VLOOKUP($F55,'Reference Data - Transport fuel'!$C:$O,Z$4,FALSE))</f>
        <v/>
      </c>
      <c r="AA55" s="19" t="str">
        <f>IF($F55="","",VLOOKUP($F55,'Reference Data - Transport fuel'!$C:$O,AA$4,FALSE))</f>
        <v/>
      </c>
      <c r="AB55" s="19" t="str">
        <f>IF($F55="","",VLOOKUP($F55,'Reference Data - Transport fuel'!$C:$O,AB$4,FALSE))</f>
        <v/>
      </c>
      <c r="AC55" s="19"/>
      <c r="AD55" s="19" t="str">
        <f>IF($F55="","",VLOOKUP($F55,'Reference Data - Transport fuel'!$C:$O,AD$4,FALSE))</f>
        <v/>
      </c>
      <c r="AE55" s="19"/>
      <c r="AF55" s="19" t="str">
        <f>IF($F55="","",VLOOKUP($F55,'Reference Data - Transport fuel'!$C:$O,AF$4,FALSE))</f>
        <v/>
      </c>
      <c r="AH55" s="19" t="str">
        <f t="shared" si="2"/>
        <v/>
      </c>
      <c r="AI55" s="19" t="str">
        <f t="shared" si="3"/>
        <v/>
      </c>
      <c r="AJ55" s="19" t="str">
        <f t="shared" si="4"/>
        <v/>
      </c>
      <c r="AK55" s="19" t="str">
        <f t="shared" si="5"/>
        <v/>
      </c>
      <c r="AL55" s="19" t="str">
        <f t="shared" si="6"/>
        <v/>
      </c>
      <c r="AM55" s="19" t="str">
        <f t="shared" si="7"/>
        <v/>
      </c>
      <c r="AN55" s="19" t="str">
        <f t="shared" si="8"/>
        <v/>
      </c>
      <c r="AO55" s="19" t="str">
        <f t="shared" si="9"/>
        <v/>
      </c>
      <c r="AP55" s="19"/>
      <c r="AQ55" s="19" t="str">
        <f t="shared" si="10"/>
        <v/>
      </c>
      <c r="AR55" s="188"/>
      <c r="AS55" s="19" t="str">
        <f t="shared" si="11"/>
        <v/>
      </c>
      <c r="AT55" s="19" t="str">
        <f t="shared" si="12"/>
        <v/>
      </c>
      <c r="AV55" s="201" t="str">
        <f t="shared" si="13"/>
        <v/>
      </c>
      <c r="AW55" s="201"/>
      <c r="AX55" s="201"/>
      <c r="AY55" s="16" t="e">
        <f>INDEX('Dropdown menus'!$A$1:$D$6,MATCH($M55,'Dropdown menus'!$A$1:$A$6,0),$AY$6)</f>
        <v>#N/A</v>
      </c>
      <c r="BA55" s="19" t="str">
        <f>IF($N55="","",VLOOKUP($N55,'Reference Passenger Transport'!$C:$O,BA$4,FALSE))</f>
        <v/>
      </c>
      <c r="BB55" s="19" t="str">
        <f>IF($N55="","",VLOOKUP($N55,'Reference Passenger Transport'!$C:$O,BB$4,FALSE))</f>
        <v/>
      </c>
      <c r="BC55" s="19" t="str">
        <f>IF($N55="","",VLOOKUP($N55,'Reference Passenger Transport'!$C:$O,BC$4,FALSE))</f>
        <v/>
      </c>
      <c r="BD55" s="19" t="str">
        <f>IF($N55="","",VLOOKUP($N55,'Reference Passenger Transport'!$C:$O,BD$4,FALSE))</f>
        <v/>
      </c>
      <c r="BE55" s="19" t="str">
        <f>IF($N55="","",VLOOKUP($N55,'Reference Passenger Transport'!$C:$O,BE$4,FALSE))</f>
        <v/>
      </c>
      <c r="BF55" s="19" t="str">
        <f>IF($N55="","",VLOOKUP($N55,'Reference Passenger Transport'!$C:$O,BF$4,FALSE))</f>
        <v/>
      </c>
      <c r="BG55" s="19" t="str">
        <f>IF($N55="","",VLOOKUP($N55,'Reference Passenger Transport'!$C:$O,BG$4,FALSE))</f>
        <v/>
      </c>
      <c r="BH55" s="19" t="str">
        <f>IF($N55="","",VLOOKUP($N55,'Reference Passenger Transport'!$C:$O,BH$4,FALSE))</f>
        <v/>
      </c>
      <c r="BI55" s="19" t="str">
        <f>IF($N55="","",VLOOKUP($N55,'Reference Passenger Transport'!$C:$O,BI$4,FALSE))</f>
        <v/>
      </c>
      <c r="BJ55" s="19" t="str">
        <f>IF($N55="","",VLOOKUP($N55,'Reference Passenger Transport'!$C:$O,BJ$4,FALSE))</f>
        <v/>
      </c>
      <c r="BK55" s="19" t="str">
        <f>IF($N55="","",VLOOKUP($N55,'Reference Passenger Transport'!$C:$O,BK$4,FALSE))</f>
        <v/>
      </c>
      <c r="BL55" s="19" t="str">
        <f>IF($N55="","",VLOOKUP($N55,'Reference Passenger Transport'!$C:$O,BL$4,FALSE))</f>
        <v/>
      </c>
      <c r="BM55" s="19" t="str">
        <f>IF($N55="","",VLOOKUP($N55,'Reference Passenger Transport'!$C:$O,BM$4,FALSE))</f>
        <v/>
      </c>
      <c r="BO55" s="19" t="str">
        <f t="shared" si="14"/>
        <v/>
      </c>
      <c r="BP55" s="19" t="str">
        <f t="shared" si="15"/>
        <v/>
      </c>
      <c r="BQ55" s="19" t="str">
        <f t="shared" si="16"/>
        <v/>
      </c>
      <c r="BR55" s="19" t="str">
        <f t="shared" si="17"/>
        <v/>
      </c>
      <c r="BS55" s="19" t="str">
        <f t="shared" si="18"/>
        <v/>
      </c>
      <c r="BT55" s="19" t="str">
        <f t="shared" si="19"/>
        <v/>
      </c>
      <c r="BU55" s="19" t="str">
        <f t="shared" si="20"/>
        <v/>
      </c>
      <c r="BV55" s="19" t="str">
        <f t="shared" si="21"/>
        <v/>
      </c>
      <c r="BW55" s="19"/>
      <c r="BX55" s="19" t="str">
        <f t="shared" si="22"/>
        <v/>
      </c>
      <c r="BY55" s="188"/>
      <c r="BZ55" s="19" t="str">
        <f t="shared" si="23"/>
        <v/>
      </c>
      <c r="CA55" s="19" t="str">
        <f t="shared" si="24"/>
        <v/>
      </c>
      <c r="CC55" s="201" t="str">
        <f t="shared" si="25"/>
        <v/>
      </c>
      <c r="CD55" s="201"/>
      <c r="CE55" s="201"/>
      <c r="CF55" s="201"/>
      <c r="CG55" s="201"/>
      <c r="CH55" s="201"/>
      <c r="CI55" s="201"/>
      <c r="CJ55" s="201"/>
      <c r="CK55" s="201"/>
      <c r="CL55" s="201"/>
      <c r="CM55" s="201"/>
      <c r="CN55" s="201"/>
      <c r="CO55" s="201"/>
      <c r="CP55" s="201"/>
      <c r="CQ55" s="201"/>
      <c r="CR55" s="201"/>
      <c r="CS55" s="201"/>
      <c r="CT55" s="201"/>
      <c r="CU55" s="201"/>
      <c r="CV55" s="201"/>
      <c r="CW55" s="201"/>
      <c r="CX55" s="201"/>
      <c r="CY55" s="201"/>
      <c r="CZ55" s="201"/>
      <c r="DA55" s="201"/>
      <c r="DB55" s="201"/>
      <c r="DC55" s="201"/>
      <c r="DD55" s="201"/>
      <c r="DE55" s="201"/>
      <c r="DF55" s="201"/>
      <c r="DG55" s="201"/>
      <c r="DH55" s="201"/>
      <c r="DI55" s="201"/>
      <c r="DJ55" s="201"/>
      <c r="DK55" s="201"/>
      <c r="DL55" s="201"/>
      <c r="DM55" s="201"/>
      <c r="DN55" s="201"/>
      <c r="DO55" s="201"/>
      <c r="DP55" s="201"/>
      <c r="DQ55" s="201"/>
      <c r="DR55" s="201"/>
    </row>
    <row r="56" spans="4:122">
      <c r="D56" s="34"/>
      <c r="E56" s="146"/>
      <c r="F56" s="146"/>
      <c r="G56" s="153"/>
      <c r="L56" s="34"/>
      <c r="M56" s="146"/>
      <c r="N56" s="146"/>
      <c r="O56" s="147"/>
      <c r="R56" s="16" t="e">
        <f>INDEX('Dropdown menus'!$A$1:$D$6,MATCH($E56,'Dropdown menus'!$A$1:$A$6,0),$R$6)</f>
        <v>#N/A</v>
      </c>
      <c r="T56" s="19" t="str">
        <f>IF($F56="","",VLOOKUP($F56,'Reference Data - Transport fuel'!$C:$O,T$4,FALSE))</f>
        <v/>
      </c>
      <c r="U56" s="19" t="str">
        <f>IF($F56="","",VLOOKUP($F56,'Reference Data - Transport fuel'!$C:$O,U$4,FALSE))</f>
        <v/>
      </c>
      <c r="V56" s="19" t="str">
        <f>IF($F56="","",VLOOKUP($F56,'Reference Data - Transport fuel'!$C:$O,V$4,FALSE))</f>
        <v/>
      </c>
      <c r="W56" s="19" t="str">
        <f>IF($F56="","",VLOOKUP($F56,'Reference Data - Transport fuel'!$C:$O,W$4,FALSE))</f>
        <v/>
      </c>
      <c r="X56" s="19" t="str">
        <f>IF($F56="","",VLOOKUP($F56,'Reference Data - Transport fuel'!$C:$O,X$4,FALSE))</f>
        <v/>
      </c>
      <c r="Y56" s="19" t="str">
        <f>IF($F56="","",VLOOKUP($F56,'Reference Data - Transport fuel'!$C:$O,Y$4,FALSE))</f>
        <v/>
      </c>
      <c r="Z56" s="19" t="str">
        <f>IF($F56="","",VLOOKUP($F56,'Reference Data - Transport fuel'!$C:$O,Z$4,FALSE))</f>
        <v/>
      </c>
      <c r="AA56" s="19" t="str">
        <f>IF($F56="","",VLOOKUP($F56,'Reference Data - Transport fuel'!$C:$O,AA$4,FALSE))</f>
        <v/>
      </c>
      <c r="AB56" s="19" t="str">
        <f>IF($F56="","",VLOOKUP($F56,'Reference Data - Transport fuel'!$C:$O,AB$4,FALSE))</f>
        <v/>
      </c>
      <c r="AC56" s="19"/>
      <c r="AD56" s="19" t="str">
        <f>IF($F56="","",VLOOKUP($F56,'Reference Data - Transport fuel'!$C:$O,AD$4,FALSE))</f>
        <v/>
      </c>
      <c r="AE56" s="19"/>
      <c r="AF56" s="19" t="str">
        <f>IF($F56="","",VLOOKUP($F56,'Reference Data - Transport fuel'!$C:$O,AF$4,FALSE))</f>
        <v/>
      </c>
      <c r="AH56" s="19" t="str">
        <f t="shared" si="2"/>
        <v/>
      </c>
      <c r="AI56" s="19" t="str">
        <f t="shared" si="3"/>
        <v/>
      </c>
      <c r="AJ56" s="19" t="str">
        <f t="shared" si="4"/>
        <v/>
      </c>
      <c r="AK56" s="19" t="str">
        <f t="shared" si="5"/>
        <v/>
      </c>
      <c r="AL56" s="19" t="str">
        <f t="shared" si="6"/>
        <v/>
      </c>
      <c r="AM56" s="19" t="str">
        <f t="shared" si="7"/>
        <v/>
      </c>
      <c r="AN56" s="19" t="str">
        <f t="shared" si="8"/>
        <v/>
      </c>
      <c r="AO56" s="19" t="str">
        <f t="shared" si="9"/>
        <v/>
      </c>
      <c r="AP56" s="19"/>
      <c r="AQ56" s="19" t="str">
        <f t="shared" si="10"/>
        <v/>
      </c>
      <c r="AR56" s="188"/>
      <c r="AS56" s="19" t="str">
        <f t="shared" si="11"/>
        <v/>
      </c>
      <c r="AT56" s="19" t="str">
        <f t="shared" si="12"/>
        <v/>
      </c>
      <c r="AV56" s="201" t="str">
        <f t="shared" si="13"/>
        <v/>
      </c>
      <c r="AW56" s="201"/>
      <c r="AX56" s="201"/>
      <c r="AY56" s="16" t="e">
        <f>INDEX('Dropdown menus'!$A$1:$D$6,MATCH($M56,'Dropdown menus'!$A$1:$A$6,0),$AY$6)</f>
        <v>#N/A</v>
      </c>
      <c r="BA56" s="19" t="str">
        <f>IF($N56="","",VLOOKUP($N56,'Reference Passenger Transport'!$C:$O,BA$4,FALSE))</f>
        <v/>
      </c>
      <c r="BB56" s="19" t="str">
        <f>IF($N56="","",VLOOKUP($N56,'Reference Passenger Transport'!$C:$O,BB$4,FALSE))</f>
        <v/>
      </c>
      <c r="BC56" s="19" t="str">
        <f>IF($N56="","",VLOOKUP($N56,'Reference Passenger Transport'!$C:$O,BC$4,FALSE))</f>
        <v/>
      </c>
      <c r="BD56" s="19" t="str">
        <f>IF($N56="","",VLOOKUP($N56,'Reference Passenger Transport'!$C:$O,BD$4,FALSE))</f>
        <v/>
      </c>
      <c r="BE56" s="19" t="str">
        <f>IF($N56="","",VLOOKUP($N56,'Reference Passenger Transport'!$C:$O,BE$4,FALSE))</f>
        <v/>
      </c>
      <c r="BF56" s="19" t="str">
        <f>IF($N56="","",VLOOKUP($N56,'Reference Passenger Transport'!$C:$O,BF$4,FALSE))</f>
        <v/>
      </c>
      <c r="BG56" s="19" t="str">
        <f>IF($N56="","",VLOOKUP($N56,'Reference Passenger Transport'!$C:$O,BG$4,FALSE))</f>
        <v/>
      </c>
      <c r="BH56" s="19" t="str">
        <f>IF($N56="","",VLOOKUP($N56,'Reference Passenger Transport'!$C:$O,BH$4,FALSE))</f>
        <v/>
      </c>
      <c r="BI56" s="19" t="str">
        <f>IF($N56="","",VLOOKUP($N56,'Reference Passenger Transport'!$C:$O,BI$4,FALSE))</f>
        <v/>
      </c>
      <c r="BJ56" s="19" t="str">
        <f>IF($N56="","",VLOOKUP($N56,'Reference Passenger Transport'!$C:$O,BJ$4,FALSE))</f>
        <v/>
      </c>
      <c r="BK56" s="19" t="str">
        <f>IF($N56="","",VLOOKUP($N56,'Reference Passenger Transport'!$C:$O,BK$4,FALSE))</f>
        <v/>
      </c>
      <c r="BL56" s="19" t="str">
        <f>IF($N56="","",VLOOKUP($N56,'Reference Passenger Transport'!$C:$O,BL$4,FALSE))</f>
        <v/>
      </c>
      <c r="BM56" s="19" t="str">
        <f>IF($N56="","",VLOOKUP($N56,'Reference Passenger Transport'!$C:$O,BM$4,FALSE))</f>
        <v/>
      </c>
      <c r="BO56" s="19" t="str">
        <f t="shared" si="14"/>
        <v/>
      </c>
      <c r="BP56" s="19" t="str">
        <f t="shared" si="15"/>
        <v/>
      </c>
      <c r="BQ56" s="19" t="str">
        <f t="shared" si="16"/>
        <v/>
      </c>
      <c r="BR56" s="19" t="str">
        <f t="shared" si="17"/>
        <v/>
      </c>
      <c r="BS56" s="19" t="str">
        <f t="shared" si="18"/>
        <v/>
      </c>
      <c r="BT56" s="19" t="str">
        <f t="shared" si="19"/>
        <v/>
      </c>
      <c r="BU56" s="19" t="str">
        <f t="shared" si="20"/>
        <v/>
      </c>
      <c r="BV56" s="19" t="str">
        <f t="shared" si="21"/>
        <v/>
      </c>
      <c r="BW56" s="19"/>
      <c r="BX56" s="19" t="str">
        <f t="shared" si="22"/>
        <v/>
      </c>
      <c r="BY56" s="188"/>
      <c r="BZ56" s="19" t="str">
        <f t="shared" si="23"/>
        <v/>
      </c>
      <c r="CA56" s="19" t="str">
        <f t="shared" si="24"/>
        <v/>
      </c>
      <c r="CC56" s="201" t="str">
        <f t="shared" si="25"/>
        <v/>
      </c>
      <c r="CD56" s="201"/>
      <c r="CE56" s="201"/>
      <c r="CF56" s="201"/>
      <c r="CG56" s="201"/>
      <c r="CH56" s="201"/>
      <c r="CI56" s="201"/>
      <c r="CJ56" s="201"/>
      <c r="CK56" s="201"/>
      <c r="CL56" s="201"/>
      <c r="CM56" s="201"/>
      <c r="CN56" s="201"/>
      <c r="CO56" s="201"/>
      <c r="CP56" s="201"/>
      <c r="CQ56" s="201"/>
      <c r="CR56" s="201"/>
      <c r="CS56" s="201"/>
      <c r="CT56" s="201"/>
      <c r="CU56" s="201"/>
      <c r="CV56" s="201"/>
      <c r="CW56" s="201"/>
      <c r="CX56" s="201"/>
      <c r="CY56" s="201"/>
      <c r="CZ56" s="201"/>
      <c r="DA56" s="201"/>
      <c r="DB56" s="201"/>
      <c r="DC56" s="201"/>
      <c r="DD56" s="201"/>
      <c r="DE56" s="201"/>
      <c r="DF56" s="201"/>
      <c r="DG56" s="201"/>
      <c r="DH56" s="201"/>
      <c r="DI56" s="201"/>
      <c r="DJ56" s="201"/>
      <c r="DK56" s="201"/>
      <c r="DL56" s="201"/>
      <c r="DM56" s="201"/>
      <c r="DN56" s="201"/>
      <c r="DO56" s="201"/>
      <c r="DP56" s="201"/>
      <c r="DQ56" s="201"/>
      <c r="DR56" s="201"/>
    </row>
    <row r="57" spans="4:122">
      <c r="D57" s="34"/>
      <c r="E57" s="146"/>
      <c r="F57" s="146"/>
      <c r="G57" s="153"/>
      <c r="L57" s="34"/>
      <c r="M57" s="146"/>
      <c r="N57" s="146"/>
      <c r="O57" s="147"/>
      <c r="R57" s="16" t="e">
        <f>INDEX('Dropdown menus'!$A$1:$D$6,MATCH($E57,'Dropdown menus'!$A$1:$A$6,0),$R$6)</f>
        <v>#N/A</v>
      </c>
      <c r="T57" s="19" t="str">
        <f>IF($F57="","",VLOOKUP($F57,'Reference Data - Transport fuel'!$C:$O,T$4,FALSE))</f>
        <v/>
      </c>
      <c r="U57" s="19" t="str">
        <f>IF($F57="","",VLOOKUP($F57,'Reference Data - Transport fuel'!$C:$O,U$4,FALSE))</f>
        <v/>
      </c>
      <c r="V57" s="19" t="str">
        <f>IF($F57="","",VLOOKUP($F57,'Reference Data - Transport fuel'!$C:$O,V$4,FALSE))</f>
        <v/>
      </c>
      <c r="W57" s="19" t="str">
        <f>IF($F57="","",VLOOKUP($F57,'Reference Data - Transport fuel'!$C:$O,W$4,FALSE))</f>
        <v/>
      </c>
      <c r="X57" s="19" t="str">
        <f>IF($F57="","",VLOOKUP($F57,'Reference Data - Transport fuel'!$C:$O,X$4,FALSE))</f>
        <v/>
      </c>
      <c r="Y57" s="19" t="str">
        <f>IF($F57="","",VLOOKUP($F57,'Reference Data - Transport fuel'!$C:$O,Y$4,FALSE))</f>
        <v/>
      </c>
      <c r="Z57" s="19" t="str">
        <f>IF($F57="","",VLOOKUP($F57,'Reference Data - Transport fuel'!$C:$O,Z$4,FALSE))</f>
        <v/>
      </c>
      <c r="AA57" s="19" t="str">
        <f>IF($F57="","",VLOOKUP($F57,'Reference Data - Transport fuel'!$C:$O,AA$4,FALSE))</f>
        <v/>
      </c>
      <c r="AB57" s="19" t="str">
        <f>IF($F57="","",VLOOKUP($F57,'Reference Data - Transport fuel'!$C:$O,AB$4,FALSE))</f>
        <v/>
      </c>
      <c r="AC57" s="19"/>
      <c r="AD57" s="19" t="str">
        <f>IF($F57="","",VLOOKUP($F57,'Reference Data - Transport fuel'!$C:$O,AD$4,FALSE))</f>
        <v/>
      </c>
      <c r="AE57" s="19"/>
      <c r="AF57" s="19" t="str">
        <f>IF($F57="","",VLOOKUP($F57,'Reference Data - Transport fuel'!$C:$O,AF$4,FALSE))</f>
        <v/>
      </c>
      <c r="AH57" s="19" t="str">
        <f t="shared" si="2"/>
        <v/>
      </c>
      <c r="AI57" s="19" t="str">
        <f t="shared" si="3"/>
        <v/>
      </c>
      <c r="AJ57" s="19" t="str">
        <f t="shared" si="4"/>
        <v/>
      </c>
      <c r="AK57" s="19" t="str">
        <f t="shared" si="5"/>
        <v/>
      </c>
      <c r="AL57" s="19" t="str">
        <f t="shared" si="6"/>
        <v/>
      </c>
      <c r="AM57" s="19" t="str">
        <f t="shared" si="7"/>
        <v/>
      </c>
      <c r="AN57" s="19" t="str">
        <f t="shared" si="8"/>
        <v/>
      </c>
      <c r="AO57" s="19" t="str">
        <f t="shared" si="9"/>
        <v/>
      </c>
      <c r="AP57" s="19"/>
      <c r="AQ57" s="19" t="str">
        <f t="shared" si="10"/>
        <v/>
      </c>
      <c r="AR57" s="188"/>
      <c r="AS57" s="19" t="str">
        <f t="shared" si="11"/>
        <v/>
      </c>
      <c r="AT57" s="19" t="str">
        <f t="shared" si="12"/>
        <v/>
      </c>
      <c r="AV57" s="201" t="str">
        <f t="shared" si="13"/>
        <v/>
      </c>
      <c r="AW57" s="201"/>
      <c r="AX57" s="201"/>
      <c r="AY57" s="16" t="e">
        <f>INDEX('Dropdown menus'!$A$1:$D$6,MATCH($M57,'Dropdown menus'!$A$1:$A$6,0),$AY$6)</f>
        <v>#N/A</v>
      </c>
      <c r="BA57" s="19" t="str">
        <f>IF($N57="","",VLOOKUP($N57,'Reference Passenger Transport'!$C:$O,BA$4,FALSE))</f>
        <v/>
      </c>
      <c r="BB57" s="19" t="str">
        <f>IF($N57="","",VLOOKUP($N57,'Reference Passenger Transport'!$C:$O,BB$4,FALSE))</f>
        <v/>
      </c>
      <c r="BC57" s="19" t="str">
        <f>IF($N57="","",VLOOKUP($N57,'Reference Passenger Transport'!$C:$O,BC$4,FALSE))</f>
        <v/>
      </c>
      <c r="BD57" s="19" t="str">
        <f>IF($N57="","",VLOOKUP($N57,'Reference Passenger Transport'!$C:$O,BD$4,FALSE))</f>
        <v/>
      </c>
      <c r="BE57" s="19" t="str">
        <f>IF($N57="","",VLOOKUP($N57,'Reference Passenger Transport'!$C:$O,BE$4,FALSE))</f>
        <v/>
      </c>
      <c r="BF57" s="19" t="str">
        <f>IF($N57="","",VLOOKUP($N57,'Reference Passenger Transport'!$C:$O,BF$4,FALSE))</f>
        <v/>
      </c>
      <c r="BG57" s="19" t="str">
        <f>IF($N57="","",VLOOKUP($N57,'Reference Passenger Transport'!$C:$O,BG$4,FALSE))</f>
        <v/>
      </c>
      <c r="BH57" s="19" t="str">
        <f>IF($N57="","",VLOOKUP($N57,'Reference Passenger Transport'!$C:$O,BH$4,FALSE))</f>
        <v/>
      </c>
      <c r="BI57" s="19" t="str">
        <f>IF($N57="","",VLOOKUP($N57,'Reference Passenger Transport'!$C:$O,BI$4,FALSE))</f>
        <v/>
      </c>
      <c r="BJ57" s="19" t="str">
        <f>IF($N57="","",VLOOKUP($N57,'Reference Passenger Transport'!$C:$O,BJ$4,FALSE))</f>
        <v/>
      </c>
      <c r="BK57" s="19" t="str">
        <f>IF($N57="","",VLOOKUP($N57,'Reference Passenger Transport'!$C:$O,BK$4,FALSE))</f>
        <v/>
      </c>
      <c r="BL57" s="19" t="str">
        <f>IF($N57="","",VLOOKUP($N57,'Reference Passenger Transport'!$C:$O,BL$4,FALSE))</f>
        <v/>
      </c>
      <c r="BM57" s="19" t="str">
        <f>IF($N57="","",VLOOKUP($N57,'Reference Passenger Transport'!$C:$O,BM$4,FALSE))</f>
        <v/>
      </c>
      <c r="BO57" s="19" t="str">
        <f t="shared" si="14"/>
        <v/>
      </c>
      <c r="BP57" s="19" t="str">
        <f t="shared" si="15"/>
        <v/>
      </c>
      <c r="BQ57" s="19" t="str">
        <f t="shared" si="16"/>
        <v/>
      </c>
      <c r="BR57" s="19" t="str">
        <f t="shared" si="17"/>
        <v/>
      </c>
      <c r="BS57" s="19" t="str">
        <f t="shared" si="18"/>
        <v/>
      </c>
      <c r="BT57" s="19" t="str">
        <f t="shared" si="19"/>
        <v/>
      </c>
      <c r="BU57" s="19" t="str">
        <f t="shared" si="20"/>
        <v/>
      </c>
      <c r="BV57" s="19" t="str">
        <f t="shared" si="21"/>
        <v/>
      </c>
      <c r="BW57" s="19"/>
      <c r="BX57" s="19" t="str">
        <f t="shared" si="22"/>
        <v/>
      </c>
      <c r="BY57" s="188"/>
      <c r="BZ57" s="19" t="str">
        <f t="shared" si="23"/>
        <v/>
      </c>
      <c r="CA57" s="19" t="str">
        <f t="shared" si="24"/>
        <v/>
      </c>
      <c r="CC57" s="201" t="str">
        <f t="shared" si="25"/>
        <v/>
      </c>
      <c r="CD57" s="201"/>
      <c r="CE57" s="201"/>
      <c r="CF57" s="201"/>
      <c r="CG57" s="201"/>
      <c r="CH57" s="201"/>
      <c r="CI57" s="201"/>
      <c r="CJ57" s="201"/>
      <c r="CK57" s="201"/>
      <c r="CL57" s="201"/>
      <c r="CM57" s="201"/>
      <c r="CN57" s="201"/>
      <c r="CO57" s="201"/>
      <c r="CP57" s="201"/>
      <c r="CQ57" s="201"/>
      <c r="CR57" s="201"/>
      <c r="CS57" s="201"/>
      <c r="CT57" s="201"/>
      <c r="CU57" s="201"/>
      <c r="CV57" s="201"/>
      <c r="CW57" s="201"/>
      <c r="CX57" s="201"/>
      <c r="CY57" s="201"/>
      <c r="CZ57" s="201"/>
      <c r="DA57" s="201"/>
      <c r="DB57" s="201"/>
      <c r="DC57" s="201"/>
      <c r="DD57" s="201"/>
      <c r="DE57" s="201"/>
      <c r="DF57" s="201"/>
      <c r="DG57" s="201"/>
      <c r="DH57" s="201"/>
      <c r="DI57" s="201"/>
      <c r="DJ57" s="201"/>
      <c r="DK57" s="201"/>
      <c r="DL57" s="201"/>
      <c r="DM57" s="201"/>
      <c r="DN57" s="201"/>
      <c r="DO57" s="201"/>
      <c r="DP57" s="201"/>
      <c r="DQ57" s="201"/>
      <c r="DR57" s="201"/>
    </row>
    <row r="58" spans="4:122">
      <c r="D58" s="34"/>
      <c r="E58" s="146"/>
      <c r="F58" s="146"/>
      <c r="G58" s="153"/>
      <c r="L58" s="34"/>
      <c r="M58" s="146"/>
      <c r="N58" s="146"/>
      <c r="O58" s="147"/>
      <c r="R58" s="16" t="e">
        <f>INDEX('Dropdown menus'!$A$1:$D$6,MATCH($E58,'Dropdown menus'!$A$1:$A$6,0),$R$6)</f>
        <v>#N/A</v>
      </c>
      <c r="T58" s="19" t="str">
        <f>IF($F58="","",VLOOKUP($F58,'Reference Data - Transport fuel'!$C:$O,T$4,FALSE))</f>
        <v/>
      </c>
      <c r="U58" s="19" t="str">
        <f>IF($F58="","",VLOOKUP($F58,'Reference Data - Transport fuel'!$C:$O,U$4,FALSE))</f>
        <v/>
      </c>
      <c r="V58" s="19" t="str">
        <f>IF($F58="","",VLOOKUP($F58,'Reference Data - Transport fuel'!$C:$O,V$4,FALSE))</f>
        <v/>
      </c>
      <c r="W58" s="19" t="str">
        <f>IF($F58="","",VLOOKUP($F58,'Reference Data - Transport fuel'!$C:$O,W$4,FALSE))</f>
        <v/>
      </c>
      <c r="X58" s="19" t="str">
        <f>IF($F58="","",VLOOKUP($F58,'Reference Data - Transport fuel'!$C:$O,X$4,FALSE))</f>
        <v/>
      </c>
      <c r="Y58" s="19" t="str">
        <f>IF($F58="","",VLOOKUP($F58,'Reference Data - Transport fuel'!$C:$O,Y$4,FALSE))</f>
        <v/>
      </c>
      <c r="Z58" s="19" t="str">
        <f>IF($F58="","",VLOOKUP($F58,'Reference Data - Transport fuel'!$C:$O,Z$4,FALSE))</f>
        <v/>
      </c>
      <c r="AA58" s="19" t="str">
        <f>IF($F58="","",VLOOKUP($F58,'Reference Data - Transport fuel'!$C:$O,AA$4,FALSE))</f>
        <v/>
      </c>
      <c r="AB58" s="19" t="str">
        <f>IF($F58="","",VLOOKUP($F58,'Reference Data - Transport fuel'!$C:$O,AB$4,FALSE))</f>
        <v/>
      </c>
      <c r="AC58" s="19"/>
      <c r="AD58" s="19" t="str">
        <f>IF($F58="","",VLOOKUP($F58,'Reference Data - Transport fuel'!$C:$O,AD$4,FALSE))</f>
        <v/>
      </c>
      <c r="AE58" s="19"/>
      <c r="AF58" s="19" t="str">
        <f>IF($F58="","",VLOOKUP($F58,'Reference Data - Transport fuel'!$C:$O,AF$4,FALSE))</f>
        <v/>
      </c>
      <c r="AH58" s="19" t="str">
        <f t="shared" si="2"/>
        <v/>
      </c>
      <c r="AI58" s="19" t="str">
        <f t="shared" si="3"/>
        <v/>
      </c>
      <c r="AJ58" s="19" t="str">
        <f t="shared" si="4"/>
        <v/>
      </c>
      <c r="AK58" s="19" t="str">
        <f t="shared" si="5"/>
        <v/>
      </c>
      <c r="AL58" s="19" t="str">
        <f t="shared" si="6"/>
        <v/>
      </c>
      <c r="AM58" s="19" t="str">
        <f t="shared" si="7"/>
        <v/>
      </c>
      <c r="AN58" s="19" t="str">
        <f t="shared" si="8"/>
        <v/>
      </c>
      <c r="AO58" s="19" t="str">
        <f t="shared" si="9"/>
        <v/>
      </c>
      <c r="AP58" s="19"/>
      <c r="AQ58" s="19" t="str">
        <f t="shared" si="10"/>
        <v/>
      </c>
      <c r="AR58" s="188"/>
      <c r="AS58" s="19" t="str">
        <f t="shared" si="11"/>
        <v/>
      </c>
      <c r="AT58" s="19" t="str">
        <f t="shared" si="12"/>
        <v/>
      </c>
      <c r="AV58" s="201" t="str">
        <f t="shared" si="13"/>
        <v/>
      </c>
      <c r="AW58" s="201"/>
      <c r="AX58" s="201"/>
      <c r="AY58" s="16" t="e">
        <f>INDEX('Dropdown menus'!$A$1:$D$6,MATCH($M58,'Dropdown menus'!$A$1:$A$6,0),$AY$6)</f>
        <v>#N/A</v>
      </c>
      <c r="BA58" s="19" t="str">
        <f>IF($N58="","",VLOOKUP($N58,'Reference Passenger Transport'!$C:$O,BA$4,FALSE))</f>
        <v/>
      </c>
      <c r="BB58" s="19" t="str">
        <f>IF($N58="","",VLOOKUP($N58,'Reference Passenger Transport'!$C:$O,BB$4,FALSE))</f>
        <v/>
      </c>
      <c r="BC58" s="19" t="str">
        <f>IF($N58="","",VLOOKUP($N58,'Reference Passenger Transport'!$C:$O,BC$4,FALSE))</f>
        <v/>
      </c>
      <c r="BD58" s="19" t="str">
        <f>IF($N58="","",VLOOKUP($N58,'Reference Passenger Transport'!$C:$O,BD$4,FALSE))</f>
        <v/>
      </c>
      <c r="BE58" s="19" t="str">
        <f>IF($N58="","",VLOOKUP($N58,'Reference Passenger Transport'!$C:$O,BE$4,FALSE))</f>
        <v/>
      </c>
      <c r="BF58" s="19" t="str">
        <f>IF($N58="","",VLOOKUP($N58,'Reference Passenger Transport'!$C:$O,BF$4,FALSE))</f>
        <v/>
      </c>
      <c r="BG58" s="19" t="str">
        <f>IF($N58="","",VLOOKUP($N58,'Reference Passenger Transport'!$C:$O,BG$4,FALSE))</f>
        <v/>
      </c>
      <c r="BH58" s="19" t="str">
        <f>IF($N58="","",VLOOKUP($N58,'Reference Passenger Transport'!$C:$O,BH$4,FALSE))</f>
        <v/>
      </c>
      <c r="BI58" s="19" t="str">
        <f>IF($N58="","",VLOOKUP($N58,'Reference Passenger Transport'!$C:$O,BI$4,FALSE))</f>
        <v/>
      </c>
      <c r="BJ58" s="19" t="str">
        <f>IF($N58="","",VLOOKUP($N58,'Reference Passenger Transport'!$C:$O,BJ$4,FALSE))</f>
        <v/>
      </c>
      <c r="BK58" s="19" t="str">
        <f>IF($N58="","",VLOOKUP($N58,'Reference Passenger Transport'!$C:$O,BK$4,FALSE))</f>
        <v/>
      </c>
      <c r="BL58" s="19" t="str">
        <f>IF($N58="","",VLOOKUP($N58,'Reference Passenger Transport'!$C:$O,BL$4,FALSE))</f>
        <v/>
      </c>
      <c r="BM58" s="19" t="str">
        <f>IF($N58="","",VLOOKUP($N58,'Reference Passenger Transport'!$C:$O,BM$4,FALSE))</f>
        <v/>
      </c>
      <c r="BO58" s="19" t="str">
        <f t="shared" si="14"/>
        <v/>
      </c>
      <c r="BP58" s="19" t="str">
        <f t="shared" si="15"/>
        <v/>
      </c>
      <c r="BQ58" s="19" t="str">
        <f t="shared" si="16"/>
        <v/>
      </c>
      <c r="BR58" s="19" t="str">
        <f t="shared" si="17"/>
        <v/>
      </c>
      <c r="BS58" s="19" t="str">
        <f t="shared" si="18"/>
        <v/>
      </c>
      <c r="BT58" s="19" t="str">
        <f t="shared" si="19"/>
        <v/>
      </c>
      <c r="BU58" s="19" t="str">
        <f t="shared" si="20"/>
        <v/>
      </c>
      <c r="BV58" s="19" t="str">
        <f t="shared" si="21"/>
        <v/>
      </c>
      <c r="BW58" s="19"/>
      <c r="BX58" s="19" t="str">
        <f t="shared" si="22"/>
        <v/>
      </c>
      <c r="BY58" s="188"/>
      <c r="BZ58" s="19" t="str">
        <f t="shared" si="23"/>
        <v/>
      </c>
      <c r="CA58" s="19" t="str">
        <f t="shared" si="24"/>
        <v/>
      </c>
      <c r="CC58" s="201" t="str">
        <f t="shared" si="25"/>
        <v/>
      </c>
      <c r="CD58" s="201"/>
      <c r="CE58" s="201"/>
      <c r="CF58" s="201"/>
      <c r="CG58" s="201"/>
      <c r="CH58" s="201"/>
      <c r="CI58" s="201"/>
      <c r="CJ58" s="201"/>
      <c r="CK58" s="201"/>
      <c r="CL58" s="201"/>
      <c r="CM58" s="201"/>
      <c r="CN58" s="201"/>
      <c r="CO58" s="201"/>
      <c r="CP58" s="201"/>
      <c r="CQ58" s="201"/>
      <c r="CR58" s="201"/>
      <c r="CS58" s="201"/>
      <c r="CT58" s="201"/>
      <c r="CU58" s="201"/>
      <c r="CV58" s="201"/>
      <c r="CW58" s="201"/>
      <c r="CX58" s="201"/>
      <c r="CY58" s="201"/>
      <c r="CZ58" s="201"/>
      <c r="DA58" s="201"/>
      <c r="DB58" s="201"/>
      <c r="DC58" s="201"/>
      <c r="DD58" s="201"/>
      <c r="DE58" s="201"/>
      <c r="DF58" s="201"/>
      <c r="DG58" s="201"/>
      <c r="DH58" s="201"/>
      <c r="DI58" s="201"/>
      <c r="DJ58" s="201"/>
      <c r="DK58" s="201"/>
      <c r="DL58" s="201"/>
      <c r="DM58" s="201"/>
      <c r="DN58" s="201"/>
      <c r="DO58" s="201"/>
      <c r="DP58" s="201"/>
      <c r="DQ58" s="201"/>
      <c r="DR58" s="201"/>
    </row>
    <row r="59" spans="4:122">
      <c r="D59" s="34"/>
      <c r="E59" s="146"/>
      <c r="F59" s="146"/>
      <c r="G59" s="153"/>
      <c r="L59" s="34"/>
      <c r="M59" s="146"/>
      <c r="N59" s="146"/>
      <c r="O59" s="147"/>
      <c r="R59" s="16" t="e">
        <f>INDEX('Dropdown menus'!$A$1:$D$6,MATCH($E59,'Dropdown menus'!$A$1:$A$6,0),$R$6)</f>
        <v>#N/A</v>
      </c>
      <c r="T59" s="19" t="str">
        <f>IF($F59="","",VLOOKUP($F59,'Reference Data - Transport fuel'!$C:$O,T$4,FALSE))</f>
        <v/>
      </c>
      <c r="U59" s="19" t="str">
        <f>IF($F59="","",VLOOKUP($F59,'Reference Data - Transport fuel'!$C:$O,U$4,FALSE))</f>
        <v/>
      </c>
      <c r="V59" s="19" t="str">
        <f>IF($F59="","",VLOOKUP($F59,'Reference Data - Transport fuel'!$C:$O,V$4,FALSE))</f>
        <v/>
      </c>
      <c r="W59" s="19" t="str">
        <f>IF($F59="","",VLOOKUP($F59,'Reference Data - Transport fuel'!$C:$O,W$4,FALSE))</f>
        <v/>
      </c>
      <c r="X59" s="19" t="str">
        <f>IF($F59="","",VLOOKUP($F59,'Reference Data - Transport fuel'!$C:$O,X$4,FALSE))</f>
        <v/>
      </c>
      <c r="Y59" s="19" t="str">
        <f>IF($F59="","",VLOOKUP($F59,'Reference Data - Transport fuel'!$C:$O,Y$4,FALSE))</f>
        <v/>
      </c>
      <c r="Z59" s="19" t="str">
        <f>IF($F59="","",VLOOKUP($F59,'Reference Data - Transport fuel'!$C:$O,Z$4,FALSE))</f>
        <v/>
      </c>
      <c r="AA59" s="19" t="str">
        <f>IF($F59="","",VLOOKUP($F59,'Reference Data - Transport fuel'!$C:$O,AA$4,FALSE))</f>
        <v/>
      </c>
      <c r="AB59" s="19" t="str">
        <f>IF($F59="","",VLOOKUP($F59,'Reference Data - Transport fuel'!$C:$O,AB$4,FALSE))</f>
        <v/>
      </c>
      <c r="AC59" s="19"/>
      <c r="AD59" s="19" t="str">
        <f>IF($F59="","",VLOOKUP($F59,'Reference Data - Transport fuel'!$C:$O,AD$4,FALSE))</f>
        <v/>
      </c>
      <c r="AE59" s="19"/>
      <c r="AF59" s="19" t="str">
        <f>IF($F59="","",VLOOKUP($F59,'Reference Data - Transport fuel'!$C:$O,AF$4,FALSE))</f>
        <v/>
      </c>
      <c r="AH59" s="19" t="str">
        <f t="shared" si="2"/>
        <v/>
      </c>
      <c r="AI59" s="19" t="str">
        <f t="shared" si="3"/>
        <v/>
      </c>
      <c r="AJ59" s="19" t="str">
        <f t="shared" si="4"/>
        <v/>
      </c>
      <c r="AK59" s="19" t="str">
        <f t="shared" si="5"/>
        <v/>
      </c>
      <c r="AL59" s="19" t="str">
        <f t="shared" si="6"/>
        <v/>
      </c>
      <c r="AM59" s="19" t="str">
        <f t="shared" si="7"/>
        <v/>
      </c>
      <c r="AN59" s="19" t="str">
        <f t="shared" si="8"/>
        <v/>
      </c>
      <c r="AO59" s="19" t="str">
        <f t="shared" si="9"/>
        <v/>
      </c>
      <c r="AP59" s="19"/>
      <c r="AQ59" s="19" t="str">
        <f t="shared" si="10"/>
        <v/>
      </c>
      <c r="AR59" s="188"/>
      <c r="AS59" s="19" t="str">
        <f t="shared" si="11"/>
        <v/>
      </c>
      <c r="AT59" s="19" t="str">
        <f t="shared" si="12"/>
        <v/>
      </c>
      <c r="AV59" s="201" t="str">
        <f t="shared" si="13"/>
        <v/>
      </c>
      <c r="AW59" s="201"/>
      <c r="AX59" s="201"/>
      <c r="AY59" s="16" t="e">
        <f>INDEX('Dropdown menus'!$A$1:$D$6,MATCH($M59,'Dropdown menus'!$A$1:$A$6,0),$AY$6)</f>
        <v>#N/A</v>
      </c>
      <c r="BA59" s="19" t="str">
        <f>IF($N59="","",VLOOKUP($N59,'Reference Passenger Transport'!$C:$O,BA$4,FALSE))</f>
        <v/>
      </c>
      <c r="BB59" s="19" t="str">
        <f>IF($N59="","",VLOOKUP($N59,'Reference Passenger Transport'!$C:$O,BB$4,FALSE))</f>
        <v/>
      </c>
      <c r="BC59" s="19" t="str">
        <f>IF($N59="","",VLOOKUP($N59,'Reference Passenger Transport'!$C:$O,BC$4,FALSE))</f>
        <v/>
      </c>
      <c r="BD59" s="19" t="str">
        <f>IF($N59="","",VLOOKUP($N59,'Reference Passenger Transport'!$C:$O,BD$4,FALSE))</f>
        <v/>
      </c>
      <c r="BE59" s="19" t="str">
        <f>IF($N59="","",VLOOKUP($N59,'Reference Passenger Transport'!$C:$O,BE$4,FALSE))</f>
        <v/>
      </c>
      <c r="BF59" s="19" t="str">
        <f>IF($N59="","",VLOOKUP($N59,'Reference Passenger Transport'!$C:$O,BF$4,FALSE))</f>
        <v/>
      </c>
      <c r="BG59" s="19" t="str">
        <f>IF($N59="","",VLOOKUP($N59,'Reference Passenger Transport'!$C:$O,BG$4,FALSE))</f>
        <v/>
      </c>
      <c r="BH59" s="19" t="str">
        <f>IF($N59="","",VLOOKUP($N59,'Reference Passenger Transport'!$C:$O,BH$4,FALSE))</f>
        <v/>
      </c>
      <c r="BI59" s="19" t="str">
        <f>IF($N59="","",VLOOKUP($N59,'Reference Passenger Transport'!$C:$O,BI$4,FALSE))</f>
        <v/>
      </c>
      <c r="BJ59" s="19" t="str">
        <f>IF($N59="","",VLOOKUP($N59,'Reference Passenger Transport'!$C:$O,BJ$4,FALSE))</f>
        <v/>
      </c>
      <c r="BK59" s="19" t="str">
        <f>IF($N59="","",VLOOKUP($N59,'Reference Passenger Transport'!$C:$O,BK$4,FALSE))</f>
        <v/>
      </c>
      <c r="BL59" s="19" t="str">
        <f>IF($N59="","",VLOOKUP($N59,'Reference Passenger Transport'!$C:$O,BL$4,FALSE))</f>
        <v/>
      </c>
      <c r="BM59" s="19" t="str">
        <f>IF($N59="","",VLOOKUP($N59,'Reference Passenger Transport'!$C:$O,BM$4,FALSE))</f>
        <v/>
      </c>
      <c r="BO59" s="19" t="str">
        <f t="shared" si="14"/>
        <v/>
      </c>
      <c r="BP59" s="19" t="str">
        <f t="shared" si="15"/>
        <v/>
      </c>
      <c r="BQ59" s="19" t="str">
        <f t="shared" si="16"/>
        <v/>
      </c>
      <c r="BR59" s="19" t="str">
        <f t="shared" si="17"/>
        <v/>
      </c>
      <c r="BS59" s="19" t="str">
        <f t="shared" si="18"/>
        <v/>
      </c>
      <c r="BT59" s="19" t="str">
        <f t="shared" si="19"/>
        <v/>
      </c>
      <c r="BU59" s="19" t="str">
        <f t="shared" si="20"/>
        <v/>
      </c>
      <c r="BV59" s="19" t="str">
        <f t="shared" si="21"/>
        <v/>
      </c>
      <c r="BW59" s="19"/>
      <c r="BX59" s="19" t="str">
        <f t="shared" si="22"/>
        <v/>
      </c>
      <c r="BY59" s="188"/>
      <c r="BZ59" s="19" t="str">
        <f t="shared" si="23"/>
        <v/>
      </c>
      <c r="CA59" s="19" t="str">
        <f t="shared" si="24"/>
        <v/>
      </c>
      <c r="CC59" s="201" t="str">
        <f t="shared" si="25"/>
        <v/>
      </c>
      <c r="CD59" s="201"/>
      <c r="CE59" s="201"/>
      <c r="CF59" s="201"/>
      <c r="CG59" s="201"/>
      <c r="CH59" s="201"/>
      <c r="CI59" s="201"/>
      <c r="CJ59" s="201"/>
      <c r="CK59" s="201"/>
      <c r="CL59" s="201"/>
      <c r="CM59" s="201"/>
      <c r="CN59" s="201"/>
      <c r="CO59" s="201"/>
      <c r="CP59" s="201"/>
      <c r="CQ59" s="201"/>
      <c r="CR59" s="201"/>
      <c r="CS59" s="201"/>
      <c r="CT59" s="201"/>
      <c r="CU59" s="201"/>
      <c r="CV59" s="201"/>
      <c r="CW59" s="201"/>
      <c r="CX59" s="201"/>
      <c r="CY59" s="201"/>
      <c r="CZ59" s="201"/>
      <c r="DA59" s="201"/>
      <c r="DB59" s="201"/>
      <c r="DC59" s="201"/>
      <c r="DD59" s="201"/>
      <c r="DE59" s="201"/>
      <c r="DF59" s="201"/>
      <c r="DG59" s="201"/>
      <c r="DH59" s="201"/>
      <c r="DI59" s="201"/>
      <c r="DJ59" s="201"/>
      <c r="DK59" s="201"/>
      <c r="DL59" s="201"/>
      <c r="DM59" s="201"/>
      <c r="DN59" s="201"/>
      <c r="DO59" s="201"/>
      <c r="DP59" s="201"/>
      <c r="DQ59" s="201"/>
      <c r="DR59" s="201"/>
    </row>
    <row r="60" spans="4:122">
      <c r="D60" s="34"/>
      <c r="E60" s="146"/>
      <c r="F60" s="146"/>
      <c r="G60" s="153"/>
      <c r="L60" s="34"/>
      <c r="M60" s="146"/>
      <c r="N60" s="146"/>
      <c r="O60" s="147"/>
      <c r="R60" s="16" t="e">
        <f>INDEX('Dropdown menus'!$A$1:$D$6,MATCH($E60,'Dropdown menus'!$A$1:$A$6,0),$R$6)</f>
        <v>#N/A</v>
      </c>
      <c r="T60" s="19" t="str">
        <f>IF($F60="","",VLOOKUP($F60,'Reference Data - Transport fuel'!$C:$O,T$4,FALSE))</f>
        <v/>
      </c>
      <c r="U60" s="19" t="str">
        <f>IF($F60="","",VLOOKUP($F60,'Reference Data - Transport fuel'!$C:$O,U$4,FALSE))</f>
        <v/>
      </c>
      <c r="V60" s="19" t="str">
        <f>IF($F60="","",VLOOKUP($F60,'Reference Data - Transport fuel'!$C:$O,V$4,FALSE))</f>
        <v/>
      </c>
      <c r="W60" s="19" t="str">
        <f>IF($F60="","",VLOOKUP($F60,'Reference Data - Transport fuel'!$C:$O,W$4,FALSE))</f>
        <v/>
      </c>
      <c r="X60" s="19" t="str">
        <f>IF($F60="","",VLOOKUP($F60,'Reference Data - Transport fuel'!$C:$O,X$4,FALSE))</f>
        <v/>
      </c>
      <c r="Y60" s="19" t="str">
        <f>IF($F60="","",VLOOKUP($F60,'Reference Data - Transport fuel'!$C:$O,Y$4,FALSE))</f>
        <v/>
      </c>
      <c r="Z60" s="19" t="str">
        <f>IF($F60="","",VLOOKUP($F60,'Reference Data - Transport fuel'!$C:$O,Z$4,FALSE))</f>
        <v/>
      </c>
      <c r="AA60" s="19" t="str">
        <f>IF($F60="","",VLOOKUP($F60,'Reference Data - Transport fuel'!$C:$O,AA$4,FALSE))</f>
        <v/>
      </c>
      <c r="AB60" s="19" t="str">
        <f>IF($F60="","",VLOOKUP($F60,'Reference Data - Transport fuel'!$C:$O,AB$4,FALSE))</f>
        <v/>
      </c>
      <c r="AC60" s="19"/>
      <c r="AD60" s="19" t="str">
        <f>IF($F60="","",VLOOKUP($F60,'Reference Data - Transport fuel'!$C:$O,AD$4,FALSE))</f>
        <v/>
      </c>
      <c r="AE60" s="19"/>
      <c r="AF60" s="19" t="str">
        <f>IF($F60="","",VLOOKUP($F60,'Reference Data - Transport fuel'!$C:$O,AF$4,FALSE))</f>
        <v/>
      </c>
      <c r="AH60" s="19" t="str">
        <f t="shared" si="2"/>
        <v/>
      </c>
      <c r="AI60" s="19" t="str">
        <f t="shared" si="3"/>
        <v/>
      </c>
      <c r="AJ60" s="19" t="str">
        <f t="shared" si="4"/>
        <v/>
      </c>
      <c r="AK60" s="19" t="str">
        <f t="shared" si="5"/>
        <v/>
      </c>
      <c r="AL60" s="19" t="str">
        <f t="shared" si="6"/>
        <v/>
      </c>
      <c r="AM60" s="19" t="str">
        <f t="shared" si="7"/>
        <v/>
      </c>
      <c r="AN60" s="19" t="str">
        <f t="shared" si="8"/>
        <v/>
      </c>
      <c r="AO60" s="19" t="str">
        <f t="shared" si="9"/>
        <v/>
      </c>
      <c r="AP60" s="19"/>
      <c r="AQ60" s="19" t="str">
        <f t="shared" si="10"/>
        <v/>
      </c>
      <c r="AR60" s="188"/>
      <c r="AS60" s="19" t="str">
        <f t="shared" si="11"/>
        <v/>
      </c>
      <c r="AT60" s="19" t="str">
        <f t="shared" si="12"/>
        <v/>
      </c>
      <c r="AV60" s="201" t="str">
        <f t="shared" si="13"/>
        <v/>
      </c>
      <c r="AW60" s="201"/>
      <c r="AX60" s="201"/>
      <c r="AY60" s="16" t="e">
        <f>INDEX('Dropdown menus'!$A$1:$D$6,MATCH($M60,'Dropdown menus'!$A$1:$A$6,0),$AY$6)</f>
        <v>#N/A</v>
      </c>
      <c r="BA60" s="19" t="str">
        <f>IF($N60="","",VLOOKUP($N60,'Reference Passenger Transport'!$C:$O,BA$4,FALSE))</f>
        <v/>
      </c>
      <c r="BB60" s="19" t="str">
        <f>IF($N60="","",VLOOKUP($N60,'Reference Passenger Transport'!$C:$O,BB$4,FALSE))</f>
        <v/>
      </c>
      <c r="BC60" s="19" t="str">
        <f>IF($N60="","",VLOOKUP($N60,'Reference Passenger Transport'!$C:$O,BC$4,FALSE))</f>
        <v/>
      </c>
      <c r="BD60" s="19" t="str">
        <f>IF($N60="","",VLOOKUP($N60,'Reference Passenger Transport'!$C:$O,BD$4,FALSE))</f>
        <v/>
      </c>
      <c r="BE60" s="19" t="str">
        <f>IF($N60="","",VLOOKUP($N60,'Reference Passenger Transport'!$C:$O,BE$4,FALSE))</f>
        <v/>
      </c>
      <c r="BF60" s="19" t="str">
        <f>IF($N60="","",VLOOKUP($N60,'Reference Passenger Transport'!$C:$O,BF$4,FALSE))</f>
        <v/>
      </c>
      <c r="BG60" s="19" t="str">
        <f>IF($N60="","",VLOOKUP($N60,'Reference Passenger Transport'!$C:$O,BG$4,FALSE))</f>
        <v/>
      </c>
      <c r="BH60" s="19" t="str">
        <f>IF($N60="","",VLOOKUP($N60,'Reference Passenger Transport'!$C:$O,BH$4,FALSE))</f>
        <v/>
      </c>
      <c r="BI60" s="19" t="str">
        <f>IF($N60="","",VLOOKUP($N60,'Reference Passenger Transport'!$C:$O,BI$4,FALSE))</f>
        <v/>
      </c>
      <c r="BJ60" s="19" t="str">
        <f>IF($N60="","",VLOOKUP($N60,'Reference Passenger Transport'!$C:$O,BJ$4,FALSE))</f>
        <v/>
      </c>
      <c r="BK60" s="19" t="str">
        <f>IF($N60="","",VLOOKUP($N60,'Reference Passenger Transport'!$C:$O,BK$4,FALSE))</f>
        <v/>
      </c>
      <c r="BL60" s="19" t="str">
        <f>IF($N60="","",VLOOKUP($N60,'Reference Passenger Transport'!$C:$O,BL$4,FALSE))</f>
        <v/>
      </c>
      <c r="BM60" s="19" t="str">
        <f>IF($N60="","",VLOOKUP($N60,'Reference Passenger Transport'!$C:$O,BM$4,FALSE))</f>
        <v/>
      </c>
      <c r="BO60" s="19" t="str">
        <f t="shared" si="14"/>
        <v/>
      </c>
      <c r="BP60" s="19" t="str">
        <f t="shared" si="15"/>
        <v/>
      </c>
      <c r="BQ60" s="19" t="str">
        <f t="shared" si="16"/>
        <v/>
      </c>
      <c r="BR60" s="19" t="str">
        <f t="shared" si="17"/>
        <v/>
      </c>
      <c r="BS60" s="19" t="str">
        <f t="shared" si="18"/>
        <v/>
      </c>
      <c r="BT60" s="19" t="str">
        <f t="shared" si="19"/>
        <v/>
      </c>
      <c r="BU60" s="19" t="str">
        <f t="shared" si="20"/>
        <v/>
      </c>
      <c r="BV60" s="19" t="str">
        <f t="shared" si="21"/>
        <v/>
      </c>
      <c r="BW60" s="19"/>
      <c r="BX60" s="19" t="str">
        <f t="shared" si="22"/>
        <v/>
      </c>
      <c r="BY60" s="188"/>
      <c r="BZ60" s="19" t="str">
        <f t="shared" si="23"/>
        <v/>
      </c>
      <c r="CA60" s="19" t="str">
        <f t="shared" si="24"/>
        <v/>
      </c>
      <c r="CC60" s="201" t="str">
        <f t="shared" si="25"/>
        <v/>
      </c>
      <c r="CD60" s="201"/>
      <c r="CE60" s="201"/>
      <c r="CF60" s="201"/>
      <c r="CG60" s="201"/>
      <c r="CH60" s="201"/>
      <c r="CI60" s="201"/>
      <c r="CJ60" s="201"/>
      <c r="CK60" s="201"/>
      <c r="CL60" s="201"/>
      <c r="CM60" s="201"/>
      <c r="CN60" s="201"/>
      <c r="CO60" s="201"/>
      <c r="CP60" s="201"/>
      <c r="CQ60" s="201"/>
      <c r="CR60" s="201"/>
      <c r="CS60" s="201"/>
      <c r="CT60" s="201"/>
      <c r="CU60" s="201"/>
      <c r="CV60" s="201"/>
      <c r="CW60" s="201"/>
      <c r="CX60" s="201"/>
      <c r="CY60" s="201"/>
      <c r="CZ60" s="201"/>
      <c r="DA60" s="201"/>
      <c r="DB60" s="201"/>
      <c r="DC60" s="201"/>
      <c r="DD60" s="201"/>
      <c r="DE60" s="201"/>
      <c r="DF60" s="201"/>
      <c r="DG60" s="201"/>
      <c r="DH60" s="201"/>
      <c r="DI60" s="201"/>
      <c r="DJ60" s="201"/>
      <c r="DK60" s="201"/>
      <c r="DL60" s="201"/>
      <c r="DM60" s="201"/>
      <c r="DN60" s="201"/>
      <c r="DO60" s="201"/>
      <c r="DP60" s="201"/>
      <c r="DQ60" s="201"/>
      <c r="DR60" s="201"/>
    </row>
    <row r="61" spans="4:122">
      <c r="D61" s="34"/>
      <c r="E61" s="146"/>
      <c r="F61" s="146"/>
      <c r="G61" s="153"/>
      <c r="L61" s="34"/>
      <c r="M61" s="146"/>
      <c r="N61" s="146"/>
      <c r="O61" s="147"/>
      <c r="R61" s="16" t="e">
        <f>INDEX('Dropdown menus'!$A$1:$D$6,MATCH($E61,'Dropdown menus'!$A$1:$A$6,0),$R$6)</f>
        <v>#N/A</v>
      </c>
      <c r="T61" s="19" t="str">
        <f>IF($F61="","",VLOOKUP($F61,'Reference Data - Transport fuel'!$C:$O,T$4,FALSE))</f>
        <v/>
      </c>
      <c r="U61" s="19" t="str">
        <f>IF($F61="","",VLOOKUP($F61,'Reference Data - Transport fuel'!$C:$O,U$4,FALSE))</f>
        <v/>
      </c>
      <c r="V61" s="19" t="str">
        <f>IF($F61="","",VLOOKUP($F61,'Reference Data - Transport fuel'!$C:$O,V$4,FALSE))</f>
        <v/>
      </c>
      <c r="W61" s="19" t="str">
        <f>IF($F61="","",VLOOKUP($F61,'Reference Data - Transport fuel'!$C:$O,W$4,FALSE))</f>
        <v/>
      </c>
      <c r="X61" s="19" t="str">
        <f>IF($F61="","",VLOOKUP($F61,'Reference Data - Transport fuel'!$C:$O,X$4,FALSE))</f>
        <v/>
      </c>
      <c r="Y61" s="19" t="str">
        <f>IF($F61="","",VLOOKUP($F61,'Reference Data - Transport fuel'!$C:$O,Y$4,FALSE))</f>
        <v/>
      </c>
      <c r="Z61" s="19" t="str">
        <f>IF($F61="","",VLOOKUP($F61,'Reference Data - Transport fuel'!$C:$O,Z$4,FALSE))</f>
        <v/>
      </c>
      <c r="AA61" s="19" t="str">
        <f>IF($F61="","",VLOOKUP($F61,'Reference Data - Transport fuel'!$C:$O,AA$4,FALSE))</f>
        <v/>
      </c>
      <c r="AB61" s="19" t="str">
        <f>IF($F61="","",VLOOKUP($F61,'Reference Data - Transport fuel'!$C:$O,AB$4,FALSE))</f>
        <v/>
      </c>
      <c r="AC61" s="19"/>
      <c r="AD61" s="19" t="str">
        <f>IF($F61="","",VLOOKUP($F61,'Reference Data - Transport fuel'!$C:$O,AD$4,FALSE))</f>
        <v/>
      </c>
      <c r="AE61" s="19"/>
      <c r="AF61" s="19" t="str">
        <f>IF($F61="","",VLOOKUP($F61,'Reference Data - Transport fuel'!$C:$O,AF$4,FALSE))</f>
        <v/>
      </c>
      <c r="AH61" s="19" t="str">
        <f t="shared" si="2"/>
        <v/>
      </c>
      <c r="AI61" s="19" t="str">
        <f t="shared" si="3"/>
        <v/>
      </c>
      <c r="AJ61" s="19" t="str">
        <f t="shared" si="4"/>
        <v/>
      </c>
      <c r="AK61" s="19" t="str">
        <f t="shared" si="5"/>
        <v/>
      </c>
      <c r="AL61" s="19" t="str">
        <f t="shared" si="6"/>
        <v/>
      </c>
      <c r="AM61" s="19" t="str">
        <f t="shared" si="7"/>
        <v/>
      </c>
      <c r="AN61" s="19" t="str">
        <f t="shared" si="8"/>
        <v/>
      </c>
      <c r="AO61" s="19" t="str">
        <f t="shared" si="9"/>
        <v/>
      </c>
      <c r="AP61" s="19"/>
      <c r="AQ61" s="19" t="str">
        <f t="shared" si="10"/>
        <v/>
      </c>
      <c r="AR61" s="188"/>
      <c r="AS61" s="19" t="str">
        <f t="shared" si="11"/>
        <v/>
      </c>
      <c r="AT61" s="19" t="str">
        <f t="shared" si="12"/>
        <v/>
      </c>
      <c r="AV61" s="201" t="str">
        <f t="shared" si="13"/>
        <v/>
      </c>
      <c r="AW61" s="201"/>
      <c r="AX61" s="201"/>
      <c r="AY61" s="16" t="e">
        <f>INDEX('Dropdown menus'!$A$1:$D$6,MATCH($M61,'Dropdown menus'!$A$1:$A$6,0),$AY$6)</f>
        <v>#N/A</v>
      </c>
      <c r="BA61" s="19" t="str">
        <f>IF($N61="","",VLOOKUP($N61,'Reference Passenger Transport'!$C:$O,BA$4,FALSE))</f>
        <v/>
      </c>
      <c r="BB61" s="19" t="str">
        <f>IF($N61="","",VLOOKUP($N61,'Reference Passenger Transport'!$C:$O,BB$4,FALSE))</f>
        <v/>
      </c>
      <c r="BC61" s="19" t="str">
        <f>IF($N61="","",VLOOKUP($N61,'Reference Passenger Transport'!$C:$O,BC$4,FALSE))</f>
        <v/>
      </c>
      <c r="BD61" s="19" t="str">
        <f>IF($N61="","",VLOOKUP($N61,'Reference Passenger Transport'!$C:$O,BD$4,FALSE))</f>
        <v/>
      </c>
      <c r="BE61" s="19" t="str">
        <f>IF($N61="","",VLOOKUP($N61,'Reference Passenger Transport'!$C:$O,BE$4,FALSE))</f>
        <v/>
      </c>
      <c r="BF61" s="19" t="str">
        <f>IF($N61="","",VLOOKUP($N61,'Reference Passenger Transport'!$C:$O,BF$4,FALSE))</f>
        <v/>
      </c>
      <c r="BG61" s="19" t="str">
        <f>IF($N61="","",VLOOKUP($N61,'Reference Passenger Transport'!$C:$O,BG$4,FALSE))</f>
        <v/>
      </c>
      <c r="BH61" s="19" t="str">
        <f>IF($N61="","",VLOOKUP($N61,'Reference Passenger Transport'!$C:$O,BH$4,FALSE))</f>
        <v/>
      </c>
      <c r="BI61" s="19" t="str">
        <f>IF($N61="","",VLOOKUP($N61,'Reference Passenger Transport'!$C:$O,BI$4,FALSE))</f>
        <v/>
      </c>
      <c r="BJ61" s="19" t="str">
        <f>IF($N61="","",VLOOKUP($N61,'Reference Passenger Transport'!$C:$O,BJ$4,FALSE))</f>
        <v/>
      </c>
      <c r="BK61" s="19" t="str">
        <f>IF($N61="","",VLOOKUP($N61,'Reference Passenger Transport'!$C:$O,BK$4,FALSE))</f>
        <v/>
      </c>
      <c r="BL61" s="19" t="str">
        <f>IF($N61="","",VLOOKUP($N61,'Reference Passenger Transport'!$C:$O,BL$4,FALSE))</f>
        <v/>
      </c>
      <c r="BM61" s="19" t="str">
        <f>IF($N61="","",VLOOKUP($N61,'Reference Passenger Transport'!$C:$O,BM$4,FALSE))</f>
        <v/>
      </c>
      <c r="BO61" s="19" t="str">
        <f t="shared" si="14"/>
        <v/>
      </c>
      <c r="BP61" s="19" t="str">
        <f t="shared" si="15"/>
        <v/>
      </c>
      <c r="BQ61" s="19" t="str">
        <f t="shared" si="16"/>
        <v/>
      </c>
      <c r="BR61" s="19" t="str">
        <f t="shared" si="17"/>
        <v/>
      </c>
      <c r="BS61" s="19" t="str">
        <f t="shared" si="18"/>
        <v/>
      </c>
      <c r="BT61" s="19" t="str">
        <f t="shared" si="19"/>
        <v/>
      </c>
      <c r="BU61" s="19" t="str">
        <f t="shared" si="20"/>
        <v/>
      </c>
      <c r="BV61" s="19" t="str">
        <f t="shared" si="21"/>
        <v/>
      </c>
      <c r="BW61" s="19"/>
      <c r="BX61" s="19" t="str">
        <f t="shared" si="22"/>
        <v/>
      </c>
      <c r="BY61" s="188"/>
      <c r="BZ61" s="19" t="str">
        <f t="shared" si="23"/>
        <v/>
      </c>
      <c r="CA61" s="19" t="str">
        <f t="shared" si="24"/>
        <v/>
      </c>
      <c r="CC61" s="201" t="str">
        <f t="shared" si="25"/>
        <v/>
      </c>
      <c r="CD61" s="201"/>
      <c r="CE61" s="201"/>
      <c r="CF61" s="201"/>
      <c r="CG61" s="201"/>
      <c r="CH61" s="201"/>
      <c r="CI61" s="201"/>
      <c r="CJ61" s="201"/>
      <c r="CK61" s="201"/>
      <c r="CL61" s="201"/>
      <c r="CM61" s="201"/>
      <c r="CN61" s="201"/>
      <c r="CO61" s="201"/>
      <c r="CP61" s="201"/>
      <c r="CQ61" s="201"/>
      <c r="CR61" s="201"/>
      <c r="CS61" s="201"/>
      <c r="CT61" s="201"/>
      <c r="CU61" s="201"/>
      <c r="CV61" s="201"/>
      <c r="CW61" s="201"/>
      <c r="CX61" s="201"/>
      <c r="CY61" s="201"/>
      <c r="CZ61" s="201"/>
      <c r="DA61" s="201"/>
      <c r="DB61" s="201"/>
      <c r="DC61" s="201"/>
      <c r="DD61" s="201"/>
      <c r="DE61" s="201"/>
      <c r="DF61" s="201"/>
      <c r="DG61" s="201"/>
      <c r="DH61" s="201"/>
      <c r="DI61" s="201"/>
      <c r="DJ61" s="201"/>
      <c r="DK61" s="201"/>
      <c r="DL61" s="201"/>
      <c r="DM61" s="201"/>
      <c r="DN61" s="201"/>
      <c r="DO61" s="201"/>
      <c r="DP61" s="201"/>
      <c r="DQ61" s="201"/>
      <c r="DR61" s="201"/>
    </row>
    <row r="62" spans="4:122">
      <c r="D62" s="34"/>
      <c r="E62" s="146"/>
      <c r="F62" s="146"/>
      <c r="G62" s="153"/>
      <c r="L62" s="34"/>
      <c r="M62" s="146"/>
      <c r="N62" s="146"/>
      <c r="O62" s="147"/>
      <c r="R62" s="16" t="e">
        <f>INDEX('Dropdown menus'!$A$1:$D$6,MATCH($E62,'Dropdown menus'!$A$1:$A$6,0),$R$6)</f>
        <v>#N/A</v>
      </c>
      <c r="T62" s="19" t="str">
        <f>IF($F62="","",VLOOKUP($F62,'Reference Data - Transport fuel'!$C:$O,T$4,FALSE))</f>
        <v/>
      </c>
      <c r="U62" s="19" t="str">
        <f>IF($F62="","",VLOOKUP($F62,'Reference Data - Transport fuel'!$C:$O,U$4,FALSE))</f>
        <v/>
      </c>
      <c r="V62" s="19" t="str">
        <f>IF($F62="","",VLOOKUP($F62,'Reference Data - Transport fuel'!$C:$O,V$4,FALSE))</f>
        <v/>
      </c>
      <c r="W62" s="19" t="str">
        <f>IF($F62="","",VLOOKUP($F62,'Reference Data - Transport fuel'!$C:$O,W$4,FALSE))</f>
        <v/>
      </c>
      <c r="X62" s="19" t="str">
        <f>IF($F62="","",VLOOKUP($F62,'Reference Data - Transport fuel'!$C:$O,X$4,FALSE))</f>
        <v/>
      </c>
      <c r="Y62" s="19" t="str">
        <f>IF($F62="","",VLOOKUP($F62,'Reference Data - Transport fuel'!$C:$O,Y$4,FALSE))</f>
        <v/>
      </c>
      <c r="Z62" s="19" t="str">
        <f>IF($F62="","",VLOOKUP($F62,'Reference Data - Transport fuel'!$C:$O,Z$4,FALSE))</f>
        <v/>
      </c>
      <c r="AA62" s="19" t="str">
        <f>IF($F62="","",VLOOKUP($F62,'Reference Data - Transport fuel'!$C:$O,AA$4,FALSE))</f>
        <v/>
      </c>
      <c r="AB62" s="19" t="str">
        <f>IF($F62="","",VLOOKUP($F62,'Reference Data - Transport fuel'!$C:$O,AB$4,FALSE))</f>
        <v/>
      </c>
      <c r="AC62" s="19"/>
      <c r="AD62" s="19" t="str">
        <f>IF($F62="","",VLOOKUP($F62,'Reference Data - Transport fuel'!$C:$O,AD$4,FALSE))</f>
        <v/>
      </c>
      <c r="AE62" s="19"/>
      <c r="AF62" s="19" t="str">
        <f>IF($F62="","",VLOOKUP($F62,'Reference Data - Transport fuel'!$C:$O,AF$4,FALSE))</f>
        <v/>
      </c>
      <c r="AH62" s="19" t="str">
        <f t="shared" si="2"/>
        <v/>
      </c>
      <c r="AI62" s="19" t="str">
        <f t="shared" si="3"/>
        <v/>
      </c>
      <c r="AJ62" s="19" t="str">
        <f t="shared" si="4"/>
        <v/>
      </c>
      <c r="AK62" s="19" t="str">
        <f t="shared" si="5"/>
        <v/>
      </c>
      <c r="AL62" s="19" t="str">
        <f t="shared" si="6"/>
        <v/>
      </c>
      <c r="AM62" s="19" t="str">
        <f t="shared" si="7"/>
        <v/>
      </c>
      <c r="AN62" s="19" t="str">
        <f t="shared" si="8"/>
        <v/>
      </c>
      <c r="AO62" s="19" t="str">
        <f t="shared" si="9"/>
        <v/>
      </c>
      <c r="AP62" s="19"/>
      <c r="AQ62" s="19" t="str">
        <f t="shared" si="10"/>
        <v/>
      </c>
      <c r="AR62" s="188"/>
      <c r="AS62" s="19" t="str">
        <f t="shared" si="11"/>
        <v/>
      </c>
      <c r="AT62" s="19" t="str">
        <f t="shared" si="12"/>
        <v/>
      </c>
      <c r="AV62" s="201" t="str">
        <f t="shared" si="13"/>
        <v/>
      </c>
      <c r="AW62" s="201"/>
      <c r="AX62" s="201"/>
      <c r="AY62" s="16" t="e">
        <f>INDEX('Dropdown menus'!$A$1:$D$6,MATCH($M62,'Dropdown menus'!$A$1:$A$6,0),$AY$6)</f>
        <v>#N/A</v>
      </c>
      <c r="BA62" s="19" t="str">
        <f>IF($N62="","",VLOOKUP($N62,'Reference Passenger Transport'!$C:$O,BA$4,FALSE))</f>
        <v/>
      </c>
      <c r="BB62" s="19" t="str">
        <f>IF($N62="","",VLOOKUP($N62,'Reference Passenger Transport'!$C:$O,BB$4,FALSE))</f>
        <v/>
      </c>
      <c r="BC62" s="19" t="str">
        <f>IF($N62="","",VLOOKUP($N62,'Reference Passenger Transport'!$C:$O,BC$4,FALSE))</f>
        <v/>
      </c>
      <c r="BD62" s="19" t="str">
        <f>IF($N62="","",VLOOKUP($N62,'Reference Passenger Transport'!$C:$O,BD$4,FALSE))</f>
        <v/>
      </c>
      <c r="BE62" s="19" t="str">
        <f>IF($N62="","",VLOOKUP($N62,'Reference Passenger Transport'!$C:$O,BE$4,FALSE))</f>
        <v/>
      </c>
      <c r="BF62" s="19" t="str">
        <f>IF($N62="","",VLOOKUP($N62,'Reference Passenger Transport'!$C:$O,BF$4,FALSE))</f>
        <v/>
      </c>
      <c r="BG62" s="19" t="str">
        <f>IF($N62="","",VLOOKUP($N62,'Reference Passenger Transport'!$C:$O,BG$4,FALSE))</f>
        <v/>
      </c>
      <c r="BH62" s="19" t="str">
        <f>IF($N62="","",VLOOKUP($N62,'Reference Passenger Transport'!$C:$O,BH$4,FALSE))</f>
        <v/>
      </c>
      <c r="BI62" s="19" t="str">
        <f>IF($N62="","",VLOOKUP($N62,'Reference Passenger Transport'!$C:$O,BI$4,FALSE))</f>
        <v/>
      </c>
      <c r="BJ62" s="19" t="str">
        <f>IF($N62="","",VLOOKUP($N62,'Reference Passenger Transport'!$C:$O,BJ$4,FALSE))</f>
        <v/>
      </c>
      <c r="BK62" s="19" t="str">
        <f>IF($N62="","",VLOOKUP($N62,'Reference Passenger Transport'!$C:$O,BK$4,FALSE))</f>
        <v/>
      </c>
      <c r="BL62" s="19" t="str">
        <f>IF($N62="","",VLOOKUP($N62,'Reference Passenger Transport'!$C:$O,BL$4,FALSE))</f>
        <v/>
      </c>
      <c r="BM62" s="19" t="str">
        <f>IF($N62="","",VLOOKUP($N62,'Reference Passenger Transport'!$C:$O,BM$4,FALSE))</f>
        <v/>
      </c>
      <c r="BO62" s="19" t="str">
        <f t="shared" si="14"/>
        <v/>
      </c>
      <c r="BP62" s="19" t="str">
        <f t="shared" si="15"/>
        <v/>
      </c>
      <c r="BQ62" s="19" t="str">
        <f t="shared" si="16"/>
        <v/>
      </c>
      <c r="BR62" s="19" t="str">
        <f t="shared" si="17"/>
        <v/>
      </c>
      <c r="BS62" s="19" t="str">
        <f t="shared" si="18"/>
        <v/>
      </c>
      <c r="BT62" s="19" t="str">
        <f t="shared" si="19"/>
        <v/>
      </c>
      <c r="BU62" s="19" t="str">
        <f t="shared" si="20"/>
        <v/>
      </c>
      <c r="BV62" s="19" t="str">
        <f t="shared" si="21"/>
        <v/>
      </c>
      <c r="BW62" s="19"/>
      <c r="BX62" s="19" t="str">
        <f t="shared" si="22"/>
        <v/>
      </c>
      <c r="BY62" s="188"/>
      <c r="BZ62" s="19" t="str">
        <f t="shared" si="23"/>
        <v/>
      </c>
      <c r="CA62" s="19" t="str">
        <f t="shared" si="24"/>
        <v/>
      </c>
      <c r="CC62" s="201" t="str">
        <f t="shared" si="25"/>
        <v/>
      </c>
      <c r="CD62" s="201"/>
      <c r="CE62" s="201"/>
      <c r="CF62" s="201"/>
      <c r="CG62" s="201"/>
      <c r="CH62" s="201"/>
      <c r="CI62" s="201"/>
      <c r="CJ62" s="201"/>
      <c r="CK62" s="201"/>
      <c r="CL62" s="201"/>
      <c r="CM62" s="201"/>
      <c r="CN62" s="201"/>
      <c r="CO62" s="201"/>
      <c r="CP62" s="201"/>
      <c r="CQ62" s="201"/>
      <c r="CR62" s="201"/>
      <c r="CS62" s="201"/>
      <c r="CT62" s="201"/>
      <c r="CU62" s="201"/>
      <c r="CV62" s="201"/>
      <c r="CW62" s="201"/>
      <c r="CX62" s="201"/>
      <c r="CY62" s="201"/>
      <c r="CZ62" s="201"/>
      <c r="DA62" s="201"/>
      <c r="DB62" s="201"/>
      <c r="DC62" s="201"/>
      <c r="DD62" s="201"/>
      <c r="DE62" s="201"/>
      <c r="DF62" s="201"/>
      <c r="DG62" s="201"/>
      <c r="DH62" s="201"/>
      <c r="DI62" s="201"/>
      <c r="DJ62" s="201"/>
      <c r="DK62" s="201"/>
      <c r="DL62" s="201"/>
      <c r="DM62" s="201"/>
      <c r="DN62" s="201"/>
      <c r="DO62" s="201"/>
      <c r="DP62" s="201"/>
      <c r="DQ62" s="201"/>
      <c r="DR62" s="201"/>
    </row>
    <row r="63" spans="4:122">
      <c r="D63" s="34"/>
      <c r="E63" s="146"/>
      <c r="F63" s="146"/>
      <c r="G63" s="153"/>
      <c r="L63" s="34"/>
      <c r="M63" s="146"/>
      <c r="N63" s="146"/>
      <c r="O63" s="147"/>
      <c r="R63" s="16" t="e">
        <f>INDEX('Dropdown menus'!$A$1:$D$6,MATCH($E63,'Dropdown menus'!$A$1:$A$6,0),$R$6)</f>
        <v>#N/A</v>
      </c>
      <c r="T63" s="19" t="str">
        <f>IF($F63="","",VLOOKUP($F63,'Reference Data - Transport fuel'!$C:$O,T$4,FALSE))</f>
        <v/>
      </c>
      <c r="U63" s="19" t="str">
        <f>IF($F63="","",VLOOKUP($F63,'Reference Data - Transport fuel'!$C:$O,U$4,FALSE))</f>
        <v/>
      </c>
      <c r="V63" s="19" t="str">
        <f>IF($F63="","",VLOOKUP($F63,'Reference Data - Transport fuel'!$C:$O,V$4,FALSE))</f>
        <v/>
      </c>
      <c r="W63" s="19" t="str">
        <f>IF($F63="","",VLOOKUP($F63,'Reference Data - Transport fuel'!$C:$O,W$4,FALSE))</f>
        <v/>
      </c>
      <c r="X63" s="19" t="str">
        <f>IF($F63="","",VLOOKUP($F63,'Reference Data - Transport fuel'!$C:$O,X$4,FALSE))</f>
        <v/>
      </c>
      <c r="Y63" s="19" t="str">
        <f>IF($F63="","",VLOOKUP($F63,'Reference Data - Transport fuel'!$C:$O,Y$4,FALSE))</f>
        <v/>
      </c>
      <c r="Z63" s="19" t="str">
        <f>IF($F63="","",VLOOKUP($F63,'Reference Data - Transport fuel'!$C:$O,Z$4,FALSE))</f>
        <v/>
      </c>
      <c r="AA63" s="19" t="str">
        <f>IF($F63="","",VLOOKUP($F63,'Reference Data - Transport fuel'!$C:$O,AA$4,FALSE))</f>
        <v/>
      </c>
      <c r="AB63" s="19" t="str">
        <f>IF($F63="","",VLOOKUP($F63,'Reference Data - Transport fuel'!$C:$O,AB$4,FALSE))</f>
        <v/>
      </c>
      <c r="AC63" s="19"/>
      <c r="AD63" s="19" t="str">
        <f>IF($F63="","",VLOOKUP($F63,'Reference Data - Transport fuel'!$C:$O,AD$4,FALSE))</f>
        <v/>
      </c>
      <c r="AE63" s="19"/>
      <c r="AF63" s="19" t="str">
        <f>IF($F63="","",VLOOKUP($F63,'Reference Data - Transport fuel'!$C:$O,AF$4,FALSE))</f>
        <v/>
      </c>
      <c r="AH63" s="19" t="str">
        <f t="shared" si="2"/>
        <v/>
      </c>
      <c r="AI63" s="19" t="str">
        <f t="shared" si="3"/>
        <v/>
      </c>
      <c r="AJ63" s="19" t="str">
        <f t="shared" si="4"/>
        <v/>
      </c>
      <c r="AK63" s="19" t="str">
        <f t="shared" si="5"/>
        <v/>
      </c>
      <c r="AL63" s="19" t="str">
        <f t="shared" si="6"/>
        <v/>
      </c>
      <c r="AM63" s="19" t="str">
        <f t="shared" si="7"/>
        <v/>
      </c>
      <c r="AN63" s="19" t="str">
        <f t="shared" si="8"/>
        <v/>
      </c>
      <c r="AO63" s="19" t="str">
        <f t="shared" si="9"/>
        <v/>
      </c>
      <c r="AP63" s="19"/>
      <c r="AQ63" s="19" t="str">
        <f t="shared" si="10"/>
        <v/>
      </c>
      <c r="AR63" s="188"/>
      <c r="AS63" s="19" t="str">
        <f t="shared" si="11"/>
        <v/>
      </c>
      <c r="AT63" s="19" t="str">
        <f t="shared" si="12"/>
        <v/>
      </c>
      <c r="AV63" s="201" t="str">
        <f t="shared" si="13"/>
        <v/>
      </c>
      <c r="AW63" s="201"/>
      <c r="AX63" s="201"/>
      <c r="AY63" s="16" t="e">
        <f>INDEX('Dropdown menus'!$A$1:$D$6,MATCH($M63,'Dropdown menus'!$A$1:$A$6,0),$AY$6)</f>
        <v>#N/A</v>
      </c>
      <c r="BA63" s="19" t="str">
        <f>IF($N63="","",VLOOKUP($N63,'Reference Passenger Transport'!$C:$O,BA$4,FALSE))</f>
        <v/>
      </c>
      <c r="BB63" s="19" t="str">
        <f>IF($N63="","",VLOOKUP($N63,'Reference Passenger Transport'!$C:$O,BB$4,FALSE))</f>
        <v/>
      </c>
      <c r="BC63" s="19" t="str">
        <f>IF($N63="","",VLOOKUP($N63,'Reference Passenger Transport'!$C:$O,BC$4,FALSE))</f>
        <v/>
      </c>
      <c r="BD63" s="19" t="str">
        <f>IF($N63="","",VLOOKUP($N63,'Reference Passenger Transport'!$C:$O,BD$4,FALSE))</f>
        <v/>
      </c>
      <c r="BE63" s="19" t="str">
        <f>IF($N63="","",VLOOKUP($N63,'Reference Passenger Transport'!$C:$O,BE$4,FALSE))</f>
        <v/>
      </c>
      <c r="BF63" s="19" t="str">
        <f>IF($N63="","",VLOOKUP($N63,'Reference Passenger Transport'!$C:$O,BF$4,FALSE))</f>
        <v/>
      </c>
      <c r="BG63" s="19" t="str">
        <f>IF($N63="","",VLOOKUP($N63,'Reference Passenger Transport'!$C:$O,BG$4,FALSE))</f>
        <v/>
      </c>
      <c r="BH63" s="19" t="str">
        <f>IF($N63="","",VLOOKUP($N63,'Reference Passenger Transport'!$C:$O,BH$4,FALSE))</f>
        <v/>
      </c>
      <c r="BI63" s="19" t="str">
        <f>IF($N63="","",VLOOKUP($N63,'Reference Passenger Transport'!$C:$O,BI$4,FALSE))</f>
        <v/>
      </c>
      <c r="BJ63" s="19" t="str">
        <f>IF($N63="","",VLOOKUP($N63,'Reference Passenger Transport'!$C:$O,BJ$4,FALSE))</f>
        <v/>
      </c>
      <c r="BK63" s="19" t="str">
        <f>IF($N63="","",VLOOKUP($N63,'Reference Passenger Transport'!$C:$O,BK$4,FALSE))</f>
        <v/>
      </c>
      <c r="BL63" s="19" t="str">
        <f>IF($N63="","",VLOOKUP($N63,'Reference Passenger Transport'!$C:$O,BL$4,FALSE))</f>
        <v/>
      </c>
      <c r="BM63" s="19" t="str">
        <f>IF($N63="","",VLOOKUP($N63,'Reference Passenger Transport'!$C:$O,BM$4,FALSE))</f>
        <v/>
      </c>
      <c r="BO63" s="19" t="str">
        <f t="shared" si="14"/>
        <v/>
      </c>
      <c r="BP63" s="19" t="str">
        <f t="shared" si="15"/>
        <v/>
      </c>
      <c r="BQ63" s="19" t="str">
        <f t="shared" si="16"/>
        <v/>
      </c>
      <c r="BR63" s="19" t="str">
        <f t="shared" si="17"/>
        <v/>
      </c>
      <c r="BS63" s="19" t="str">
        <f t="shared" si="18"/>
        <v/>
      </c>
      <c r="BT63" s="19" t="str">
        <f t="shared" si="19"/>
        <v/>
      </c>
      <c r="BU63" s="19" t="str">
        <f t="shared" si="20"/>
        <v/>
      </c>
      <c r="BV63" s="19" t="str">
        <f t="shared" si="21"/>
        <v/>
      </c>
      <c r="BW63" s="19"/>
      <c r="BX63" s="19" t="str">
        <f t="shared" si="22"/>
        <v/>
      </c>
      <c r="BY63" s="188"/>
      <c r="BZ63" s="19" t="str">
        <f t="shared" si="23"/>
        <v/>
      </c>
      <c r="CA63" s="19" t="str">
        <f t="shared" si="24"/>
        <v/>
      </c>
      <c r="CC63" s="201" t="str">
        <f t="shared" si="25"/>
        <v/>
      </c>
      <c r="CD63" s="201"/>
      <c r="CE63" s="201"/>
      <c r="CF63" s="201"/>
      <c r="CG63" s="201"/>
      <c r="CH63" s="201"/>
      <c r="CI63" s="201"/>
      <c r="CJ63" s="201"/>
      <c r="CK63" s="201"/>
      <c r="CL63" s="201"/>
      <c r="CM63" s="201"/>
      <c r="CN63" s="201"/>
      <c r="CO63" s="201"/>
      <c r="CP63" s="201"/>
      <c r="CQ63" s="201"/>
      <c r="CR63" s="201"/>
      <c r="CS63" s="201"/>
      <c r="CT63" s="201"/>
      <c r="CU63" s="201"/>
      <c r="CV63" s="201"/>
      <c r="CW63" s="201"/>
      <c r="CX63" s="201"/>
      <c r="CY63" s="201"/>
      <c r="CZ63" s="201"/>
      <c r="DA63" s="201"/>
      <c r="DB63" s="201"/>
      <c r="DC63" s="201"/>
      <c r="DD63" s="201"/>
      <c r="DE63" s="201"/>
      <c r="DF63" s="201"/>
      <c r="DG63" s="201"/>
      <c r="DH63" s="201"/>
      <c r="DI63" s="201"/>
      <c r="DJ63" s="201"/>
      <c r="DK63" s="201"/>
      <c r="DL63" s="201"/>
      <c r="DM63" s="201"/>
      <c r="DN63" s="201"/>
      <c r="DO63" s="201"/>
      <c r="DP63" s="201"/>
      <c r="DQ63" s="201"/>
      <c r="DR63" s="201"/>
    </row>
    <row r="64" spans="4:122">
      <c r="D64" s="34"/>
      <c r="E64" s="146"/>
      <c r="F64" s="146"/>
      <c r="G64" s="153"/>
      <c r="L64" s="34"/>
      <c r="M64" s="146"/>
      <c r="N64" s="146"/>
      <c r="O64" s="147"/>
      <c r="R64" s="16" t="e">
        <f>INDEX('Dropdown menus'!$A$1:$D$6,MATCH($E64,'Dropdown menus'!$A$1:$A$6,0),$R$6)</f>
        <v>#N/A</v>
      </c>
      <c r="T64" s="19" t="str">
        <f>IF($F64="","",VLOOKUP($F64,'Reference Data - Transport fuel'!$C:$O,T$4,FALSE))</f>
        <v/>
      </c>
      <c r="U64" s="19" t="str">
        <f>IF($F64="","",VLOOKUP($F64,'Reference Data - Transport fuel'!$C:$O,U$4,FALSE))</f>
        <v/>
      </c>
      <c r="V64" s="19" t="str">
        <f>IF($F64="","",VLOOKUP($F64,'Reference Data - Transport fuel'!$C:$O,V$4,FALSE))</f>
        <v/>
      </c>
      <c r="W64" s="19" t="str">
        <f>IF($F64="","",VLOOKUP($F64,'Reference Data - Transport fuel'!$C:$O,W$4,FALSE))</f>
        <v/>
      </c>
      <c r="X64" s="19" t="str">
        <f>IF($F64="","",VLOOKUP($F64,'Reference Data - Transport fuel'!$C:$O,X$4,FALSE))</f>
        <v/>
      </c>
      <c r="Y64" s="19" t="str">
        <f>IF($F64="","",VLOOKUP($F64,'Reference Data - Transport fuel'!$C:$O,Y$4,FALSE))</f>
        <v/>
      </c>
      <c r="Z64" s="19" t="str">
        <f>IF($F64="","",VLOOKUP($F64,'Reference Data - Transport fuel'!$C:$O,Z$4,FALSE))</f>
        <v/>
      </c>
      <c r="AA64" s="19" t="str">
        <f>IF($F64="","",VLOOKUP($F64,'Reference Data - Transport fuel'!$C:$O,AA$4,FALSE))</f>
        <v/>
      </c>
      <c r="AB64" s="19" t="str">
        <f>IF($F64="","",VLOOKUP($F64,'Reference Data - Transport fuel'!$C:$O,AB$4,FALSE))</f>
        <v/>
      </c>
      <c r="AC64" s="19"/>
      <c r="AD64" s="19" t="str">
        <f>IF($F64="","",VLOOKUP($F64,'Reference Data - Transport fuel'!$C:$O,AD$4,FALSE))</f>
        <v/>
      </c>
      <c r="AE64" s="19"/>
      <c r="AF64" s="19" t="str">
        <f>IF($F64="","",VLOOKUP($F64,'Reference Data - Transport fuel'!$C:$O,AF$4,FALSE))</f>
        <v/>
      </c>
      <c r="AH64" s="19" t="str">
        <f t="shared" si="2"/>
        <v/>
      </c>
      <c r="AI64" s="19" t="str">
        <f t="shared" si="3"/>
        <v/>
      </c>
      <c r="AJ64" s="19" t="str">
        <f t="shared" si="4"/>
        <v/>
      </c>
      <c r="AK64" s="19" t="str">
        <f t="shared" si="5"/>
        <v/>
      </c>
      <c r="AL64" s="19" t="str">
        <f t="shared" si="6"/>
        <v/>
      </c>
      <c r="AM64" s="19" t="str">
        <f t="shared" si="7"/>
        <v/>
      </c>
      <c r="AN64" s="19" t="str">
        <f t="shared" si="8"/>
        <v/>
      </c>
      <c r="AO64" s="19" t="str">
        <f t="shared" si="9"/>
        <v/>
      </c>
      <c r="AP64" s="19"/>
      <c r="AQ64" s="19" t="str">
        <f t="shared" si="10"/>
        <v/>
      </c>
      <c r="AR64" s="188"/>
      <c r="AS64" s="19" t="str">
        <f t="shared" si="11"/>
        <v/>
      </c>
      <c r="AT64" s="19" t="str">
        <f t="shared" si="12"/>
        <v/>
      </c>
      <c r="AV64" s="201" t="str">
        <f t="shared" si="13"/>
        <v/>
      </c>
      <c r="AW64" s="201"/>
      <c r="AX64" s="201"/>
      <c r="AY64" s="16" t="e">
        <f>INDEX('Dropdown menus'!$A$1:$D$6,MATCH($M64,'Dropdown menus'!$A$1:$A$6,0),$AY$6)</f>
        <v>#N/A</v>
      </c>
      <c r="BA64" s="19" t="str">
        <f>IF($N64="","",VLOOKUP($N64,'Reference Passenger Transport'!$C:$O,BA$4,FALSE))</f>
        <v/>
      </c>
      <c r="BB64" s="19" t="str">
        <f>IF($N64="","",VLOOKUP($N64,'Reference Passenger Transport'!$C:$O,BB$4,FALSE))</f>
        <v/>
      </c>
      <c r="BC64" s="19" t="str">
        <f>IF($N64="","",VLOOKUP($N64,'Reference Passenger Transport'!$C:$O,BC$4,FALSE))</f>
        <v/>
      </c>
      <c r="BD64" s="19" t="str">
        <f>IF($N64="","",VLOOKUP($N64,'Reference Passenger Transport'!$C:$O,BD$4,FALSE))</f>
        <v/>
      </c>
      <c r="BE64" s="19" t="str">
        <f>IF($N64="","",VLOOKUP($N64,'Reference Passenger Transport'!$C:$O,BE$4,FALSE))</f>
        <v/>
      </c>
      <c r="BF64" s="19" t="str">
        <f>IF($N64="","",VLOOKUP($N64,'Reference Passenger Transport'!$C:$O,BF$4,FALSE))</f>
        <v/>
      </c>
      <c r="BG64" s="19" t="str">
        <f>IF($N64="","",VLOOKUP($N64,'Reference Passenger Transport'!$C:$O,BG$4,FALSE))</f>
        <v/>
      </c>
      <c r="BH64" s="19" t="str">
        <f>IF($N64="","",VLOOKUP($N64,'Reference Passenger Transport'!$C:$O,BH$4,FALSE))</f>
        <v/>
      </c>
      <c r="BI64" s="19" t="str">
        <f>IF($N64="","",VLOOKUP($N64,'Reference Passenger Transport'!$C:$O,BI$4,FALSE))</f>
        <v/>
      </c>
      <c r="BJ64" s="19" t="str">
        <f>IF($N64="","",VLOOKUP($N64,'Reference Passenger Transport'!$C:$O,BJ$4,FALSE))</f>
        <v/>
      </c>
      <c r="BK64" s="19" t="str">
        <f>IF($N64="","",VLOOKUP($N64,'Reference Passenger Transport'!$C:$O,BK$4,FALSE))</f>
        <v/>
      </c>
      <c r="BL64" s="19" t="str">
        <f>IF($N64="","",VLOOKUP($N64,'Reference Passenger Transport'!$C:$O,BL$4,FALSE))</f>
        <v/>
      </c>
      <c r="BM64" s="19" t="str">
        <f>IF($N64="","",VLOOKUP($N64,'Reference Passenger Transport'!$C:$O,BM$4,FALSE))</f>
        <v/>
      </c>
      <c r="BO64" s="19" t="str">
        <f t="shared" si="14"/>
        <v/>
      </c>
      <c r="BP64" s="19" t="str">
        <f t="shared" si="15"/>
        <v/>
      </c>
      <c r="BQ64" s="19" t="str">
        <f t="shared" si="16"/>
        <v/>
      </c>
      <c r="BR64" s="19" t="str">
        <f t="shared" si="17"/>
        <v/>
      </c>
      <c r="BS64" s="19" t="str">
        <f t="shared" si="18"/>
        <v/>
      </c>
      <c r="BT64" s="19" t="str">
        <f t="shared" si="19"/>
        <v/>
      </c>
      <c r="BU64" s="19" t="str">
        <f t="shared" si="20"/>
        <v/>
      </c>
      <c r="BV64" s="19" t="str">
        <f t="shared" si="21"/>
        <v/>
      </c>
      <c r="BW64" s="19"/>
      <c r="BX64" s="19" t="str">
        <f t="shared" si="22"/>
        <v/>
      </c>
      <c r="BY64" s="188"/>
      <c r="BZ64" s="19" t="str">
        <f t="shared" si="23"/>
        <v/>
      </c>
      <c r="CA64" s="19" t="str">
        <f t="shared" si="24"/>
        <v/>
      </c>
      <c r="CC64" s="201" t="str">
        <f t="shared" si="25"/>
        <v/>
      </c>
      <c r="CD64" s="201"/>
      <c r="CE64" s="201"/>
      <c r="CF64" s="201"/>
      <c r="CG64" s="201"/>
      <c r="CH64" s="201"/>
      <c r="CI64" s="201"/>
      <c r="CJ64" s="201"/>
      <c r="CK64" s="201"/>
      <c r="CL64" s="201"/>
      <c r="CM64" s="201"/>
      <c r="CN64" s="201"/>
      <c r="CO64" s="201"/>
      <c r="CP64" s="201"/>
      <c r="CQ64" s="201"/>
      <c r="CR64" s="201"/>
      <c r="CS64" s="201"/>
      <c r="CT64" s="201"/>
      <c r="CU64" s="201"/>
      <c r="CV64" s="201"/>
      <c r="CW64" s="201"/>
      <c r="CX64" s="201"/>
      <c r="CY64" s="201"/>
      <c r="CZ64" s="201"/>
      <c r="DA64" s="201"/>
      <c r="DB64" s="201"/>
      <c r="DC64" s="201"/>
      <c r="DD64" s="201"/>
      <c r="DE64" s="201"/>
      <c r="DF64" s="201"/>
      <c r="DG64" s="201"/>
      <c r="DH64" s="201"/>
      <c r="DI64" s="201"/>
      <c r="DJ64" s="201"/>
      <c r="DK64" s="201"/>
      <c r="DL64" s="201"/>
      <c r="DM64" s="201"/>
      <c r="DN64" s="201"/>
      <c r="DO64" s="201"/>
      <c r="DP64" s="201"/>
      <c r="DQ64" s="201"/>
      <c r="DR64" s="201"/>
    </row>
    <row r="65" spans="4:122">
      <c r="D65" s="34"/>
      <c r="E65" s="146"/>
      <c r="F65" s="146"/>
      <c r="G65" s="153"/>
      <c r="L65" s="34"/>
      <c r="M65" s="146"/>
      <c r="N65" s="146"/>
      <c r="O65" s="147"/>
      <c r="R65" s="16" t="e">
        <f>INDEX('Dropdown menus'!$A$1:$D$6,MATCH($E65,'Dropdown menus'!$A$1:$A$6,0),$R$6)</f>
        <v>#N/A</v>
      </c>
      <c r="T65" s="19" t="str">
        <f>IF($F65="","",VLOOKUP($F65,'Reference Data - Transport fuel'!$C:$O,T$4,FALSE))</f>
        <v/>
      </c>
      <c r="U65" s="19" t="str">
        <f>IF($F65="","",VLOOKUP($F65,'Reference Data - Transport fuel'!$C:$O,U$4,FALSE))</f>
        <v/>
      </c>
      <c r="V65" s="19" t="str">
        <f>IF($F65="","",VLOOKUP($F65,'Reference Data - Transport fuel'!$C:$O,V$4,FALSE))</f>
        <v/>
      </c>
      <c r="W65" s="19" t="str">
        <f>IF($F65="","",VLOOKUP($F65,'Reference Data - Transport fuel'!$C:$O,W$4,FALSE))</f>
        <v/>
      </c>
      <c r="X65" s="19" t="str">
        <f>IF($F65="","",VLOOKUP($F65,'Reference Data - Transport fuel'!$C:$O,X$4,FALSE))</f>
        <v/>
      </c>
      <c r="Y65" s="19" t="str">
        <f>IF($F65="","",VLOOKUP($F65,'Reference Data - Transport fuel'!$C:$O,Y$4,FALSE))</f>
        <v/>
      </c>
      <c r="Z65" s="19" t="str">
        <f>IF($F65="","",VLOOKUP($F65,'Reference Data - Transport fuel'!$C:$O,Z$4,FALSE))</f>
        <v/>
      </c>
      <c r="AA65" s="19" t="str">
        <f>IF($F65="","",VLOOKUP($F65,'Reference Data - Transport fuel'!$C:$O,AA$4,FALSE))</f>
        <v/>
      </c>
      <c r="AB65" s="19" t="str">
        <f>IF($F65="","",VLOOKUP($F65,'Reference Data - Transport fuel'!$C:$O,AB$4,FALSE))</f>
        <v/>
      </c>
      <c r="AC65" s="19"/>
      <c r="AD65" s="19" t="str">
        <f>IF($F65="","",VLOOKUP($F65,'Reference Data - Transport fuel'!$C:$O,AD$4,FALSE))</f>
        <v/>
      </c>
      <c r="AE65" s="19"/>
      <c r="AF65" s="19" t="str">
        <f>IF($F65="","",VLOOKUP($F65,'Reference Data - Transport fuel'!$C:$O,AF$4,FALSE))</f>
        <v/>
      </c>
      <c r="AH65" s="19" t="str">
        <f t="shared" si="2"/>
        <v/>
      </c>
      <c r="AI65" s="19" t="str">
        <f t="shared" si="3"/>
        <v/>
      </c>
      <c r="AJ65" s="19" t="str">
        <f t="shared" si="4"/>
        <v/>
      </c>
      <c r="AK65" s="19" t="str">
        <f t="shared" si="5"/>
        <v/>
      </c>
      <c r="AL65" s="19" t="str">
        <f t="shared" si="6"/>
        <v/>
      </c>
      <c r="AM65" s="19" t="str">
        <f t="shared" si="7"/>
        <v/>
      </c>
      <c r="AN65" s="19" t="str">
        <f t="shared" si="8"/>
        <v/>
      </c>
      <c r="AO65" s="19" t="str">
        <f t="shared" si="9"/>
        <v/>
      </c>
      <c r="AP65" s="19"/>
      <c r="AQ65" s="19" t="str">
        <f t="shared" si="10"/>
        <v/>
      </c>
      <c r="AR65" s="188"/>
      <c r="AS65" s="19" t="str">
        <f t="shared" si="11"/>
        <v/>
      </c>
      <c r="AT65" s="19" t="str">
        <f t="shared" si="12"/>
        <v/>
      </c>
      <c r="AV65" s="201" t="str">
        <f t="shared" si="13"/>
        <v/>
      </c>
      <c r="AW65" s="201"/>
      <c r="AX65" s="201"/>
      <c r="AY65" s="16" t="e">
        <f>INDEX('Dropdown menus'!$A$1:$D$6,MATCH($M65,'Dropdown menus'!$A$1:$A$6,0),$AY$6)</f>
        <v>#N/A</v>
      </c>
      <c r="BA65" s="19" t="str">
        <f>IF($N65="","",VLOOKUP($N65,'Reference Passenger Transport'!$C:$O,BA$4,FALSE))</f>
        <v/>
      </c>
      <c r="BB65" s="19" t="str">
        <f>IF($N65="","",VLOOKUP($N65,'Reference Passenger Transport'!$C:$O,BB$4,FALSE))</f>
        <v/>
      </c>
      <c r="BC65" s="19" t="str">
        <f>IF($N65="","",VLOOKUP($N65,'Reference Passenger Transport'!$C:$O,BC$4,FALSE))</f>
        <v/>
      </c>
      <c r="BD65" s="19" t="str">
        <f>IF($N65="","",VLOOKUP($N65,'Reference Passenger Transport'!$C:$O,BD$4,FALSE))</f>
        <v/>
      </c>
      <c r="BE65" s="19" t="str">
        <f>IF($N65="","",VLOOKUP($N65,'Reference Passenger Transport'!$C:$O,BE$4,FALSE))</f>
        <v/>
      </c>
      <c r="BF65" s="19" t="str">
        <f>IF($N65="","",VLOOKUP($N65,'Reference Passenger Transport'!$C:$O,BF$4,FALSE))</f>
        <v/>
      </c>
      <c r="BG65" s="19" t="str">
        <f>IF($N65="","",VLOOKUP($N65,'Reference Passenger Transport'!$C:$O,BG$4,FALSE))</f>
        <v/>
      </c>
      <c r="BH65" s="19" t="str">
        <f>IF($N65="","",VLOOKUP($N65,'Reference Passenger Transport'!$C:$O,BH$4,FALSE))</f>
        <v/>
      </c>
      <c r="BI65" s="19" t="str">
        <f>IF($N65="","",VLOOKUP($N65,'Reference Passenger Transport'!$C:$O,BI$4,FALSE))</f>
        <v/>
      </c>
      <c r="BJ65" s="19" t="str">
        <f>IF($N65="","",VLOOKUP($N65,'Reference Passenger Transport'!$C:$O,BJ$4,FALSE))</f>
        <v/>
      </c>
      <c r="BK65" s="19" t="str">
        <f>IF($N65="","",VLOOKUP($N65,'Reference Passenger Transport'!$C:$O,BK$4,FALSE))</f>
        <v/>
      </c>
      <c r="BL65" s="19" t="str">
        <f>IF($N65="","",VLOOKUP($N65,'Reference Passenger Transport'!$C:$O,BL$4,FALSE))</f>
        <v/>
      </c>
      <c r="BM65" s="19" t="str">
        <f>IF($N65="","",VLOOKUP($N65,'Reference Passenger Transport'!$C:$O,BM$4,FALSE))</f>
        <v/>
      </c>
      <c r="BO65" s="19" t="str">
        <f t="shared" si="14"/>
        <v/>
      </c>
      <c r="BP65" s="19" t="str">
        <f t="shared" si="15"/>
        <v/>
      </c>
      <c r="BQ65" s="19" t="str">
        <f t="shared" si="16"/>
        <v/>
      </c>
      <c r="BR65" s="19" t="str">
        <f t="shared" si="17"/>
        <v/>
      </c>
      <c r="BS65" s="19" t="str">
        <f t="shared" si="18"/>
        <v/>
      </c>
      <c r="BT65" s="19" t="str">
        <f t="shared" si="19"/>
        <v/>
      </c>
      <c r="BU65" s="19" t="str">
        <f t="shared" si="20"/>
        <v/>
      </c>
      <c r="BV65" s="19" t="str">
        <f t="shared" si="21"/>
        <v/>
      </c>
      <c r="BW65" s="19"/>
      <c r="BX65" s="19" t="str">
        <f t="shared" si="22"/>
        <v/>
      </c>
      <c r="BY65" s="188"/>
      <c r="BZ65" s="19" t="str">
        <f t="shared" si="23"/>
        <v/>
      </c>
      <c r="CA65" s="19" t="str">
        <f t="shared" si="24"/>
        <v/>
      </c>
      <c r="CC65" s="201" t="str">
        <f t="shared" si="25"/>
        <v/>
      </c>
      <c r="CD65" s="201"/>
      <c r="CE65" s="201"/>
      <c r="CF65" s="201"/>
      <c r="CG65" s="201"/>
      <c r="CH65" s="201"/>
      <c r="CI65" s="201"/>
      <c r="CJ65" s="201"/>
      <c r="CK65" s="201"/>
      <c r="CL65" s="201"/>
      <c r="CM65" s="201"/>
      <c r="CN65" s="201"/>
      <c r="CO65" s="201"/>
      <c r="CP65" s="201"/>
      <c r="CQ65" s="201"/>
      <c r="CR65" s="201"/>
      <c r="CS65" s="201"/>
      <c r="CT65" s="201"/>
      <c r="CU65" s="201"/>
      <c r="CV65" s="201"/>
      <c r="CW65" s="201"/>
      <c r="CX65" s="201"/>
      <c r="CY65" s="201"/>
      <c r="CZ65" s="201"/>
      <c r="DA65" s="201"/>
      <c r="DB65" s="201"/>
      <c r="DC65" s="201"/>
      <c r="DD65" s="201"/>
      <c r="DE65" s="201"/>
      <c r="DF65" s="201"/>
      <c r="DG65" s="201"/>
      <c r="DH65" s="201"/>
      <c r="DI65" s="201"/>
      <c r="DJ65" s="201"/>
      <c r="DK65" s="201"/>
      <c r="DL65" s="201"/>
      <c r="DM65" s="201"/>
      <c r="DN65" s="201"/>
      <c r="DO65" s="201"/>
      <c r="DP65" s="201"/>
      <c r="DQ65" s="201"/>
      <c r="DR65" s="201"/>
    </row>
    <row r="66" spans="4:122">
      <c r="D66" s="34"/>
      <c r="E66" s="146"/>
      <c r="F66" s="146"/>
      <c r="G66" s="153"/>
      <c r="L66" s="34"/>
      <c r="M66" s="146"/>
      <c r="N66" s="146"/>
      <c r="O66" s="147"/>
      <c r="R66" s="16" t="e">
        <f>INDEX('Dropdown menus'!$A$1:$D$6,MATCH($E66,'Dropdown menus'!$A$1:$A$6,0),$R$6)</f>
        <v>#N/A</v>
      </c>
      <c r="T66" s="19" t="str">
        <f>IF($F66="","",VLOOKUP($F66,'Reference Data - Transport fuel'!$C:$O,T$4,FALSE))</f>
        <v/>
      </c>
      <c r="U66" s="19" t="str">
        <f>IF($F66="","",VLOOKUP($F66,'Reference Data - Transport fuel'!$C:$O,U$4,FALSE))</f>
        <v/>
      </c>
      <c r="V66" s="19" t="str">
        <f>IF($F66="","",VLOOKUP($F66,'Reference Data - Transport fuel'!$C:$O,V$4,FALSE))</f>
        <v/>
      </c>
      <c r="W66" s="19" t="str">
        <f>IF($F66="","",VLOOKUP($F66,'Reference Data - Transport fuel'!$C:$O,W$4,FALSE))</f>
        <v/>
      </c>
      <c r="X66" s="19" t="str">
        <f>IF($F66="","",VLOOKUP($F66,'Reference Data - Transport fuel'!$C:$O,X$4,FALSE))</f>
        <v/>
      </c>
      <c r="Y66" s="19" t="str">
        <f>IF($F66="","",VLOOKUP($F66,'Reference Data - Transport fuel'!$C:$O,Y$4,FALSE))</f>
        <v/>
      </c>
      <c r="Z66" s="19" t="str">
        <f>IF($F66="","",VLOOKUP($F66,'Reference Data - Transport fuel'!$C:$O,Z$4,FALSE))</f>
        <v/>
      </c>
      <c r="AA66" s="19" t="str">
        <f>IF($F66="","",VLOOKUP($F66,'Reference Data - Transport fuel'!$C:$O,AA$4,FALSE))</f>
        <v/>
      </c>
      <c r="AB66" s="19" t="str">
        <f>IF($F66="","",VLOOKUP($F66,'Reference Data - Transport fuel'!$C:$O,AB$4,FALSE))</f>
        <v/>
      </c>
      <c r="AC66" s="19"/>
      <c r="AD66" s="19" t="str">
        <f>IF($F66="","",VLOOKUP($F66,'Reference Data - Transport fuel'!$C:$O,AD$4,FALSE))</f>
        <v/>
      </c>
      <c r="AE66" s="19"/>
      <c r="AF66" s="19" t="str">
        <f>IF($F66="","",VLOOKUP($F66,'Reference Data - Transport fuel'!$C:$O,AF$4,FALSE))</f>
        <v/>
      </c>
      <c r="AH66" s="19" t="str">
        <f t="shared" si="2"/>
        <v/>
      </c>
      <c r="AI66" s="19" t="str">
        <f t="shared" si="3"/>
        <v/>
      </c>
      <c r="AJ66" s="19" t="str">
        <f t="shared" si="4"/>
        <v/>
      </c>
      <c r="AK66" s="19" t="str">
        <f t="shared" si="5"/>
        <v/>
      </c>
      <c r="AL66" s="19" t="str">
        <f t="shared" si="6"/>
        <v/>
      </c>
      <c r="AM66" s="19" t="str">
        <f t="shared" si="7"/>
        <v/>
      </c>
      <c r="AN66" s="19" t="str">
        <f t="shared" si="8"/>
        <v/>
      </c>
      <c r="AO66" s="19" t="str">
        <f t="shared" si="9"/>
        <v/>
      </c>
      <c r="AP66" s="19"/>
      <c r="AQ66" s="19" t="str">
        <f t="shared" si="10"/>
        <v/>
      </c>
      <c r="AR66" s="188"/>
      <c r="AS66" s="19" t="str">
        <f t="shared" si="11"/>
        <v/>
      </c>
      <c r="AT66" s="19" t="str">
        <f t="shared" si="12"/>
        <v/>
      </c>
      <c r="AV66" s="201" t="str">
        <f t="shared" si="13"/>
        <v/>
      </c>
      <c r="AW66" s="201"/>
      <c r="AX66" s="201"/>
      <c r="AY66" s="16" t="e">
        <f>INDEX('Dropdown menus'!$A$1:$D$6,MATCH($M66,'Dropdown menus'!$A$1:$A$6,0),$AY$6)</f>
        <v>#N/A</v>
      </c>
      <c r="BA66" s="19" t="str">
        <f>IF($N66="","",VLOOKUP($N66,'Reference Passenger Transport'!$C:$O,BA$4,FALSE))</f>
        <v/>
      </c>
      <c r="BB66" s="19" t="str">
        <f>IF($N66="","",VLOOKUP($N66,'Reference Passenger Transport'!$C:$O,BB$4,FALSE))</f>
        <v/>
      </c>
      <c r="BC66" s="19" t="str">
        <f>IF($N66="","",VLOOKUP($N66,'Reference Passenger Transport'!$C:$O,BC$4,FALSE))</f>
        <v/>
      </c>
      <c r="BD66" s="19" t="str">
        <f>IF($N66="","",VLOOKUP($N66,'Reference Passenger Transport'!$C:$O,BD$4,FALSE))</f>
        <v/>
      </c>
      <c r="BE66" s="19" t="str">
        <f>IF($N66="","",VLOOKUP($N66,'Reference Passenger Transport'!$C:$O,BE$4,FALSE))</f>
        <v/>
      </c>
      <c r="BF66" s="19" t="str">
        <f>IF($N66="","",VLOOKUP($N66,'Reference Passenger Transport'!$C:$O,BF$4,FALSE))</f>
        <v/>
      </c>
      <c r="BG66" s="19" t="str">
        <f>IF($N66="","",VLOOKUP($N66,'Reference Passenger Transport'!$C:$O,BG$4,FALSE))</f>
        <v/>
      </c>
      <c r="BH66" s="19" t="str">
        <f>IF($N66="","",VLOOKUP($N66,'Reference Passenger Transport'!$C:$O,BH$4,FALSE))</f>
        <v/>
      </c>
      <c r="BI66" s="19" t="str">
        <f>IF($N66="","",VLOOKUP($N66,'Reference Passenger Transport'!$C:$O,BI$4,FALSE))</f>
        <v/>
      </c>
      <c r="BJ66" s="19" t="str">
        <f>IF($N66="","",VLOOKUP($N66,'Reference Passenger Transport'!$C:$O,BJ$4,FALSE))</f>
        <v/>
      </c>
      <c r="BK66" s="19" t="str">
        <f>IF($N66="","",VLOOKUP($N66,'Reference Passenger Transport'!$C:$O,BK$4,FALSE))</f>
        <v/>
      </c>
      <c r="BL66" s="19" t="str">
        <f>IF($N66="","",VLOOKUP($N66,'Reference Passenger Transport'!$C:$O,BL$4,FALSE))</f>
        <v/>
      </c>
      <c r="BM66" s="19" t="str">
        <f>IF($N66="","",VLOOKUP($N66,'Reference Passenger Transport'!$C:$O,BM$4,FALSE))</f>
        <v/>
      </c>
      <c r="BO66" s="19" t="str">
        <f t="shared" si="14"/>
        <v/>
      </c>
      <c r="BP66" s="19" t="str">
        <f t="shared" si="15"/>
        <v/>
      </c>
      <c r="BQ66" s="19" t="str">
        <f t="shared" si="16"/>
        <v/>
      </c>
      <c r="BR66" s="19" t="str">
        <f t="shared" si="17"/>
        <v/>
      </c>
      <c r="BS66" s="19" t="str">
        <f t="shared" si="18"/>
        <v/>
      </c>
      <c r="BT66" s="19" t="str">
        <f t="shared" si="19"/>
        <v/>
      </c>
      <c r="BU66" s="19" t="str">
        <f t="shared" si="20"/>
        <v/>
      </c>
      <c r="BV66" s="19" t="str">
        <f t="shared" si="21"/>
        <v/>
      </c>
      <c r="BW66" s="19"/>
      <c r="BX66" s="19" t="str">
        <f t="shared" si="22"/>
        <v/>
      </c>
      <c r="BY66" s="188"/>
      <c r="BZ66" s="19" t="str">
        <f t="shared" si="23"/>
        <v/>
      </c>
      <c r="CA66" s="19" t="str">
        <f t="shared" si="24"/>
        <v/>
      </c>
      <c r="CC66" s="201" t="str">
        <f t="shared" si="25"/>
        <v/>
      </c>
      <c r="CD66" s="201"/>
      <c r="CE66" s="201"/>
      <c r="CF66" s="201"/>
      <c r="CG66" s="201"/>
      <c r="CH66" s="201"/>
      <c r="CI66" s="201"/>
      <c r="CJ66" s="201"/>
      <c r="CK66" s="201"/>
      <c r="CL66" s="201"/>
      <c r="CM66" s="201"/>
      <c r="CN66" s="201"/>
      <c r="CO66" s="201"/>
      <c r="CP66" s="201"/>
      <c r="CQ66" s="201"/>
      <c r="CR66" s="201"/>
      <c r="CS66" s="201"/>
      <c r="CT66" s="201"/>
      <c r="CU66" s="201"/>
      <c r="CV66" s="201"/>
      <c r="CW66" s="201"/>
      <c r="CX66" s="201"/>
      <c r="CY66" s="201"/>
      <c r="CZ66" s="201"/>
      <c r="DA66" s="201"/>
      <c r="DB66" s="201"/>
      <c r="DC66" s="201"/>
      <c r="DD66" s="201"/>
      <c r="DE66" s="201"/>
      <c r="DF66" s="201"/>
      <c r="DG66" s="201"/>
      <c r="DH66" s="201"/>
      <c r="DI66" s="201"/>
      <c r="DJ66" s="201"/>
      <c r="DK66" s="201"/>
      <c r="DL66" s="201"/>
      <c r="DM66" s="201"/>
      <c r="DN66" s="201"/>
      <c r="DO66" s="201"/>
      <c r="DP66" s="201"/>
      <c r="DQ66" s="201"/>
      <c r="DR66" s="201"/>
    </row>
    <row r="67" spans="4:122">
      <c r="D67" s="34"/>
      <c r="E67" s="146"/>
      <c r="F67" s="146"/>
      <c r="G67" s="153"/>
      <c r="L67" s="34"/>
      <c r="M67" s="146"/>
      <c r="N67" s="146"/>
      <c r="O67" s="147"/>
      <c r="R67" s="16" t="e">
        <f>INDEX('Dropdown menus'!$A$1:$D$6,MATCH($E67,'Dropdown menus'!$A$1:$A$6,0),$R$6)</f>
        <v>#N/A</v>
      </c>
      <c r="T67" s="19" t="str">
        <f>IF($F67="","",VLOOKUP($F67,'Reference Data - Transport fuel'!$C:$O,T$4,FALSE))</f>
        <v/>
      </c>
      <c r="U67" s="19" t="str">
        <f>IF($F67="","",VLOOKUP($F67,'Reference Data - Transport fuel'!$C:$O,U$4,FALSE))</f>
        <v/>
      </c>
      <c r="V67" s="19" t="str">
        <f>IF($F67="","",VLOOKUP($F67,'Reference Data - Transport fuel'!$C:$O,V$4,FALSE))</f>
        <v/>
      </c>
      <c r="W67" s="19" t="str">
        <f>IF($F67="","",VLOOKUP($F67,'Reference Data - Transport fuel'!$C:$O,W$4,FALSE))</f>
        <v/>
      </c>
      <c r="X67" s="19" t="str">
        <f>IF($F67="","",VLOOKUP($F67,'Reference Data - Transport fuel'!$C:$O,X$4,FALSE))</f>
        <v/>
      </c>
      <c r="Y67" s="19" t="str">
        <f>IF($F67="","",VLOOKUP($F67,'Reference Data - Transport fuel'!$C:$O,Y$4,FALSE))</f>
        <v/>
      </c>
      <c r="Z67" s="19" t="str">
        <f>IF($F67="","",VLOOKUP($F67,'Reference Data - Transport fuel'!$C:$O,Z$4,FALSE))</f>
        <v/>
      </c>
      <c r="AA67" s="19" t="str">
        <f>IF($F67="","",VLOOKUP($F67,'Reference Data - Transport fuel'!$C:$O,AA$4,FALSE))</f>
        <v/>
      </c>
      <c r="AB67" s="19" t="str">
        <f>IF($F67="","",VLOOKUP($F67,'Reference Data - Transport fuel'!$C:$O,AB$4,FALSE))</f>
        <v/>
      </c>
      <c r="AC67" s="19"/>
      <c r="AD67" s="19" t="str">
        <f>IF($F67="","",VLOOKUP($F67,'Reference Data - Transport fuel'!$C:$O,AD$4,FALSE))</f>
        <v/>
      </c>
      <c r="AE67" s="19"/>
      <c r="AF67" s="19" t="str">
        <f>IF($F67="","",VLOOKUP($F67,'Reference Data - Transport fuel'!$C:$O,AF$4,FALSE))</f>
        <v/>
      </c>
      <c r="AH67" s="19" t="str">
        <f t="shared" si="2"/>
        <v/>
      </c>
      <c r="AI67" s="19" t="str">
        <f t="shared" si="3"/>
        <v/>
      </c>
      <c r="AJ67" s="19" t="str">
        <f t="shared" si="4"/>
        <v/>
      </c>
      <c r="AK67" s="19" t="str">
        <f t="shared" si="5"/>
        <v/>
      </c>
      <c r="AL67" s="19" t="str">
        <f t="shared" si="6"/>
        <v/>
      </c>
      <c r="AM67" s="19" t="str">
        <f t="shared" si="7"/>
        <v/>
      </c>
      <c r="AN67" s="19" t="str">
        <f t="shared" si="8"/>
        <v/>
      </c>
      <c r="AO67" s="19" t="str">
        <f t="shared" si="9"/>
        <v/>
      </c>
      <c r="AP67" s="19"/>
      <c r="AQ67" s="19" t="str">
        <f t="shared" si="10"/>
        <v/>
      </c>
      <c r="AR67" s="188"/>
      <c r="AS67" s="19" t="str">
        <f t="shared" si="11"/>
        <v/>
      </c>
      <c r="AT67" s="19" t="str">
        <f t="shared" si="12"/>
        <v/>
      </c>
      <c r="AV67" s="201" t="str">
        <f t="shared" si="13"/>
        <v/>
      </c>
      <c r="AW67" s="201"/>
      <c r="AX67" s="201"/>
      <c r="AY67" s="16" t="e">
        <f>INDEX('Dropdown menus'!$A$1:$D$6,MATCH($M67,'Dropdown menus'!$A$1:$A$6,0),$AY$6)</f>
        <v>#N/A</v>
      </c>
      <c r="BA67" s="19" t="str">
        <f>IF($N67="","",VLOOKUP($N67,'Reference Passenger Transport'!$C:$O,BA$4,FALSE))</f>
        <v/>
      </c>
      <c r="BB67" s="19" t="str">
        <f>IF($N67="","",VLOOKUP($N67,'Reference Passenger Transport'!$C:$O,BB$4,FALSE))</f>
        <v/>
      </c>
      <c r="BC67" s="19" t="str">
        <f>IF($N67="","",VLOOKUP($N67,'Reference Passenger Transport'!$C:$O,BC$4,FALSE))</f>
        <v/>
      </c>
      <c r="BD67" s="19" t="str">
        <f>IF($N67="","",VLOOKUP($N67,'Reference Passenger Transport'!$C:$O,BD$4,FALSE))</f>
        <v/>
      </c>
      <c r="BE67" s="19" t="str">
        <f>IF($N67="","",VLOOKUP($N67,'Reference Passenger Transport'!$C:$O,BE$4,FALSE))</f>
        <v/>
      </c>
      <c r="BF67" s="19" t="str">
        <f>IF($N67="","",VLOOKUP($N67,'Reference Passenger Transport'!$C:$O,BF$4,FALSE))</f>
        <v/>
      </c>
      <c r="BG67" s="19" t="str">
        <f>IF($N67="","",VLOOKUP($N67,'Reference Passenger Transport'!$C:$O,BG$4,FALSE))</f>
        <v/>
      </c>
      <c r="BH67" s="19" t="str">
        <f>IF($N67="","",VLOOKUP($N67,'Reference Passenger Transport'!$C:$O,BH$4,FALSE))</f>
        <v/>
      </c>
      <c r="BI67" s="19" t="str">
        <f>IF($N67="","",VLOOKUP($N67,'Reference Passenger Transport'!$C:$O,BI$4,FALSE))</f>
        <v/>
      </c>
      <c r="BJ67" s="19" t="str">
        <f>IF($N67="","",VLOOKUP($N67,'Reference Passenger Transport'!$C:$O,BJ$4,FALSE))</f>
        <v/>
      </c>
      <c r="BK67" s="19" t="str">
        <f>IF($N67="","",VLOOKUP($N67,'Reference Passenger Transport'!$C:$O,BK$4,FALSE))</f>
        <v/>
      </c>
      <c r="BL67" s="19" t="str">
        <f>IF($N67="","",VLOOKUP($N67,'Reference Passenger Transport'!$C:$O,BL$4,FALSE))</f>
        <v/>
      </c>
      <c r="BM67" s="19" t="str">
        <f>IF($N67="","",VLOOKUP($N67,'Reference Passenger Transport'!$C:$O,BM$4,FALSE))</f>
        <v/>
      </c>
      <c r="BO67" s="19" t="str">
        <f t="shared" si="14"/>
        <v/>
      </c>
      <c r="BP67" s="19" t="str">
        <f t="shared" si="15"/>
        <v/>
      </c>
      <c r="BQ67" s="19" t="str">
        <f t="shared" si="16"/>
        <v/>
      </c>
      <c r="BR67" s="19" t="str">
        <f t="shared" si="17"/>
        <v/>
      </c>
      <c r="BS67" s="19" t="str">
        <f t="shared" si="18"/>
        <v/>
      </c>
      <c r="BT67" s="19" t="str">
        <f t="shared" si="19"/>
        <v/>
      </c>
      <c r="BU67" s="19" t="str">
        <f t="shared" si="20"/>
        <v/>
      </c>
      <c r="BV67" s="19" t="str">
        <f t="shared" si="21"/>
        <v/>
      </c>
      <c r="BW67" s="19"/>
      <c r="BX67" s="19" t="str">
        <f t="shared" si="22"/>
        <v/>
      </c>
      <c r="BY67" s="188"/>
      <c r="BZ67" s="19" t="str">
        <f t="shared" si="23"/>
        <v/>
      </c>
      <c r="CA67" s="19" t="str">
        <f t="shared" si="24"/>
        <v/>
      </c>
      <c r="CC67" s="201" t="str">
        <f t="shared" si="25"/>
        <v/>
      </c>
      <c r="CD67" s="201"/>
      <c r="CE67" s="201"/>
      <c r="CF67" s="201"/>
      <c r="CG67" s="201"/>
      <c r="CH67" s="201"/>
      <c r="CI67" s="201"/>
      <c r="CJ67" s="201"/>
      <c r="CK67" s="201"/>
      <c r="CL67" s="201"/>
      <c r="CM67" s="201"/>
      <c r="CN67" s="201"/>
      <c r="CO67" s="201"/>
      <c r="CP67" s="201"/>
      <c r="CQ67" s="201"/>
      <c r="CR67" s="201"/>
      <c r="CS67" s="201"/>
      <c r="CT67" s="201"/>
      <c r="CU67" s="201"/>
      <c r="CV67" s="201"/>
      <c r="CW67" s="201"/>
      <c r="CX67" s="201"/>
      <c r="CY67" s="201"/>
      <c r="CZ67" s="201"/>
      <c r="DA67" s="201"/>
      <c r="DB67" s="201"/>
      <c r="DC67" s="201"/>
      <c r="DD67" s="201"/>
      <c r="DE67" s="201"/>
      <c r="DF67" s="201"/>
      <c r="DG67" s="201"/>
      <c r="DH67" s="201"/>
      <c r="DI67" s="201"/>
      <c r="DJ67" s="201"/>
      <c r="DK67" s="201"/>
      <c r="DL67" s="201"/>
      <c r="DM67" s="201"/>
      <c r="DN67" s="201"/>
      <c r="DO67" s="201"/>
      <c r="DP67" s="201"/>
      <c r="DQ67" s="201"/>
      <c r="DR67" s="201"/>
    </row>
    <row r="68" spans="4:122">
      <c r="D68" s="34"/>
      <c r="E68" s="146"/>
      <c r="F68" s="146"/>
      <c r="G68" s="153"/>
      <c r="L68" s="34"/>
      <c r="M68" s="146"/>
      <c r="N68" s="146"/>
      <c r="O68" s="147"/>
      <c r="R68" s="16" t="e">
        <f>INDEX('Dropdown menus'!$A$1:$D$6,MATCH($E68,'Dropdown menus'!$A$1:$A$6,0),$R$6)</f>
        <v>#N/A</v>
      </c>
      <c r="T68" s="19" t="str">
        <f>IF($F68="","",VLOOKUP($F68,'Reference Data - Transport fuel'!$C:$O,T$4,FALSE))</f>
        <v/>
      </c>
      <c r="U68" s="19" t="str">
        <f>IF($F68="","",VLOOKUP($F68,'Reference Data - Transport fuel'!$C:$O,U$4,FALSE))</f>
        <v/>
      </c>
      <c r="V68" s="19" t="str">
        <f>IF($F68="","",VLOOKUP($F68,'Reference Data - Transport fuel'!$C:$O,V$4,FALSE))</f>
        <v/>
      </c>
      <c r="W68" s="19" t="str">
        <f>IF($F68="","",VLOOKUP($F68,'Reference Data - Transport fuel'!$C:$O,W$4,FALSE))</f>
        <v/>
      </c>
      <c r="X68" s="19" t="str">
        <f>IF($F68="","",VLOOKUP($F68,'Reference Data - Transport fuel'!$C:$O,X$4,FALSE))</f>
        <v/>
      </c>
      <c r="Y68" s="19" t="str">
        <f>IF($F68="","",VLOOKUP($F68,'Reference Data - Transport fuel'!$C:$O,Y$4,FALSE))</f>
        <v/>
      </c>
      <c r="Z68" s="19" t="str">
        <f>IF($F68="","",VLOOKUP($F68,'Reference Data - Transport fuel'!$C:$O,Z$4,FALSE))</f>
        <v/>
      </c>
      <c r="AA68" s="19" t="str">
        <f>IF($F68="","",VLOOKUP($F68,'Reference Data - Transport fuel'!$C:$O,AA$4,FALSE))</f>
        <v/>
      </c>
      <c r="AB68" s="19" t="str">
        <f>IF($F68="","",VLOOKUP($F68,'Reference Data - Transport fuel'!$C:$O,AB$4,FALSE))</f>
        <v/>
      </c>
      <c r="AC68" s="19"/>
      <c r="AD68" s="19" t="str">
        <f>IF($F68="","",VLOOKUP($F68,'Reference Data - Transport fuel'!$C:$O,AD$4,FALSE))</f>
        <v/>
      </c>
      <c r="AE68" s="19"/>
      <c r="AF68" s="19" t="str">
        <f>IF($F68="","",VLOOKUP($F68,'Reference Data - Transport fuel'!$C:$O,AF$4,FALSE))</f>
        <v/>
      </c>
      <c r="AH68" s="19" t="str">
        <f t="shared" si="2"/>
        <v/>
      </c>
      <c r="AI68" s="19" t="str">
        <f t="shared" si="3"/>
        <v/>
      </c>
      <c r="AJ68" s="19" t="str">
        <f t="shared" si="4"/>
        <v/>
      </c>
      <c r="AK68" s="19" t="str">
        <f t="shared" si="5"/>
        <v/>
      </c>
      <c r="AL68" s="19" t="str">
        <f t="shared" si="6"/>
        <v/>
      </c>
      <c r="AM68" s="19" t="str">
        <f t="shared" si="7"/>
        <v/>
      </c>
      <c r="AN68" s="19" t="str">
        <f t="shared" si="8"/>
        <v/>
      </c>
      <c r="AO68" s="19" t="str">
        <f t="shared" si="9"/>
        <v/>
      </c>
      <c r="AP68" s="19"/>
      <c r="AQ68" s="19" t="str">
        <f t="shared" si="10"/>
        <v/>
      </c>
      <c r="AR68" s="188"/>
      <c r="AS68" s="19" t="str">
        <f t="shared" si="11"/>
        <v/>
      </c>
      <c r="AT68" s="19" t="str">
        <f t="shared" si="12"/>
        <v/>
      </c>
      <c r="AV68" s="201" t="str">
        <f t="shared" si="13"/>
        <v/>
      </c>
      <c r="AW68" s="201"/>
      <c r="AX68" s="201"/>
      <c r="AY68" s="16" t="e">
        <f>INDEX('Dropdown menus'!$A$1:$D$6,MATCH($M68,'Dropdown menus'!$A$1:$A$6,0),$AY$6)</f>
        <v>#N/A</v>
      </c>
      <c r="BA68" s="19" t="str">
        <f>IF($N68="","",VLOOKUP($N68,'Reference Passenger Transport'!$C:$O,BA$4,FALSE))</f>
        <v/>
      </c>
      <c r="BB68" s="19" t="str">
        <f>IF($N68="","",VLOOKUP($N68,'Reference Passenger Transport'!$C:$O,BB$4,FALSE))</f>
        <v/>
      </c>
      <c r="BC68" s="19" t="str">
        <f>IF($N68="","",VLOOKUP($N68,'Reference Passenger Transport'!$C:$O,BC$4,FALSE))</f>
        <v/>
      </c>
      <c r="BD68" s="19" t="str">
        <f>IF($N68="","",VLOOKUP($N68,'Reference Passenger Transport'!$C:$O,BD$4,FALSE))</f>
        <v/>
      </c>
      <c r="BE68" s="19" t="str">
        <f>IF($N68="","",VLOOKUP($N68,'Reference Passenger Transport'!$C:$O,BE$4,FALSE))</f>
        <v/>
      </c>
      <c r="BF68" s="19" t="str">
        <f>IF($N68="","",VLOOKUP($N68,'Reference Passenger Transport'!$C:$O,BF$4,FALSE))</f>
        <v/>
      </c>
      <c r="BG68" s="19" t="str">
        <f>IF($N68="","",VLOOKUP($N68,'Reference Passenger Transport'!$C:$O,BG$4,FALSE))</f>
        <v/>
      </c>
      <c r="BH68" s="19" t="str">
        <f>IF($N68="","",VLOOKUP($N68,'Reference Passenger Transport'!$C:$O,BH$4,FALSE))</f>
        <v/>
      </c>
      <c r="BI68" s="19" t="str">
        <f>IF($N68="","",VLOOKUP($N68,'Reference Passenger Transport'!$C:$O,BI$4,FALSE))</f>
        <v/>
      </c>
      <c r="BJ68" s="19" t="str">
        <f>IF($N68="","",VLOOKUP($N68,'Reference Passenger Transport'!$C:$O,BJ$4,FALSE))</f>
        <v/>
      </c>
      <c r="BK68" s="19" t="str">
        <f>IF($N68="","",VLOOKUP($N68,'Reference Passenger Transport'!$C:$O,BK$4,FALSE))</f>
        <v/>
      </c>
      <c r="BL68" s="19" t="str">
        <f>IF($N68="","",VLOOKUP($N68,'Reference Passenger Transport'!$C:$O,BL$4,FALSE))</f>
        <v/>
      </c>
      <c r="BM68" s="19" t="str">
        <f>IF($N68="","",VLOOKUP($N68,'Reference Passenger Transport'!$C:$O,BM$4,FALSE))</f>
        <v/>
      </c>
      <c r="BO68" s="19" t="str">
        <f t="shared" si="14"/>
        <v/>
      </c>
      <c r="BP68" s="19" t="str">
        <f t="shared" si="15"/>
        <v/>
      </c>
      <c r="BQ68" s="19" t="str">
        <f t="shared" si="16"/>
        <v/>
      </c>
      <c r="BR68" s="19" t="str">
        <f t="shared" si="17"/>
        <v/>
      </c>
      <c r="BS68" s="19" t="str">
        <f t="shared" si="18"/>
        <v/>
      </c>
      <c r="BT68" s="19" t="str">
        <f t="shared" si="19"/>
        <v/>
      </c>
      <c r="BU68" s="19" t="str">
        <f t="shared" si="20"/>
        <v/>
      </c>
      <c r="BV68" s="19" t="str">
        <f t="shared" si="21"/>
        <v/>
      </c>
      <c r="BW68" s="19"/>
      <c r="BX68" s="19" t="str">
        <f t="shared" si="22"/>
        <v/>
      </c>
      <c r="BY68" s="188"/>
      <c r="BZ68" s="19" t="str">
        <f t="shared" si="23"/>
        <v/>
      </c>
      <c r="CA68" s="19" t="str">
        <f t="shared" si="24"/>
        <v/>
      </c>
      <c r="CC68" s="201" t="str">
        <f t="shared" si="25"/>
        <v/>
      </c>
      <c r="CD68" s="201"/>
      <c r="CE68" s="201"/>
      <c r="CF68" s="201"/>
      <c r="CG68" s="201"/>
      <c r="CH68" s="201"/>
      <c r="CI68" s="201"/>
      <c r="CJ68" s="201"/>
      <c r="CK68" s="201"/>
      <c r="CL68" s="201"/>
      <c r="CM68" s="201"/>
      <c r="CN68" s="201"/>
      <c r="CO68" s="201"/>
      <c r="CP68" s="201"/>
      <c r="CQ68" s="201"/>
      <c r="CR68" s="201"/>
      <c r="CS68" s="201"/>
      <c r="CT68" s="201"/>
      <c r="CU68" s="201"/>
      <c r="CV68" s="201"/>
      <c r="CW68" s="201"/>
      <c r="CX68" s="201"/>
      <c r="CY68" s="201"/>
      <c r="CZ68" s="201"/>
      <c r="DA68" s="201"/>
      <c r="DB68" s="201"/>
      <c r="DC68" s="201"/>
      <c r="DD68" s="201"/>
      <c r="DE68" s="201"/>
      <c r="DF68" s="201"/>
      <c r="DG68" s="201"/>
      <c r="DH68" s="201"/>
      <c r="DI68" s="201"/>
      <c r="DJ68" s="201"/>
      <c r="DK68" s="201"/>
      <c r="DL68" s="201"/>
      <c r="DM68" s="201"/>
      <c r="DN68" s="201"/>
      <c r="DO68" s="201"/>
      <c r="DP68" s="201"/>
      <c r="DQ68" s="201"/>
      <c r="DR68" s="201"/>
    </row>
    <row r="69" spans="4:122">
      <c r="D69" s="34"/>
      <c r="E69" s="146"/>
      <c r="F69" s="146"/>
      <c r="G69" s="153"/>
      <c r="L69" s="34"/>
      <c r="M69" s="146"/>
      <c r="N69" s="146"/>
      <c r="O69" s="147"/>
      <c r="R69" s="16" t="e">
        <f>INDEX('Dropdown menus'!$A$1:$D$6,MATCH($E69,'Dropdown menus'!$A$1:$A$6,0),$R$6)</f>
        <v>#N/A</v>
      </c>
      <c r="T69" s="19" t="str">
        <f>IF($F69="","",VLOOKUP($F69,'Reference Data - Transport fuel'!$C:$O,T$4,FALSE))</f>
        <v/>
      </c>
      <c r="U69" s="19" t="str">
        <f>IF($F69="","",VLOOKUP($F69,'Reference Data - Transport fuel'!$C:$O,U$4,FALSE))</f>
        <v/>
      </c>
      <c r="V69" s="19" t="str">
        <f>IF($F69="","",VLOOKUP($F69,'Reference Data - Transport fuel'!$C:$O,V$4,FALSE))</f>
        <v/>
      </c>
      <c r="W69" s="19" t="str">
        <f>IF($F69="","",VLOOKUP($F69,'Reference Data - Transport fuel'!$C:$O,W$4,FALSE))</f>
        <v/>
      </c>
      <c r="X69" s="19" t="str">
        <f>IF($F69="","",VLOOKUP($F69,'Reference Data - Transport fuel'!$C:$O,X$4,FALSE))</f>
        <v/>
      </c>
      <c r="Y69" s="19" t="str">
        <f>IF($F69="","",VLOOKUP($F69,'Reference Data - Transport fuel'!$C:$O,Y$4,FALSE))</f>
        <v/>
      </c>
      <c r="Z69" s="19" t="str">
        <f>IF($F69="","",VLOOKUP($F69,'Reference Data - Transport fuel'!$C:$O,Z$4,FALSE))</f>
        <v/>
      </c>
      <c r="AA69" s="19" t="str">
        <f>IF($F69="","",VLOOKUP($F69,'Reference Data - Transport fuel'!$C:$O,AA$4,FALSE))</f>
        <v/>
      </c>
      <c r="AB69" s="19" t="str">
        <f>IF($F69="","",VLOOKUP($F69,'Reference Data - Transport fuel'!$C:$O,AB$4,FALSE))</f>
        <v/>
      </c>
      <c r="AC69" s="19"/>
      <c r="AD69" s="19" t="str">
        <f>IF($F69="","",VLOOKUP($F69,'Reference Data - Transport fuel'!$C:$O,AD$4,FALSE))</f>
        <v/>
      </c>
      <c r="AE69" s="19"/>
      <c r="AF69" s="19" t="str">
        <f>IF($F69="","",VLOOKUP($F69,'Reference Data - Transport fuel'!$C:$O,AF$4,FALSE))</f>
        <v/>
      </c>
      <c r="AH69" s="19" t="str">
        <f t="shared" si="2"/>
        <v/>
      </c>
      <c r="AI69" s="19" t="str">
        <f t="shared" si="3"/>
        <v/>
      </c>
      <c r="AJ69" s="19" t="str">
        <f t="shared" si="4"/>
        <v/>
      </c>
      <c r="AK69" s="19" t="str">
        <f t="shared" si="5"/>
        <v/>
      </c>
      <c r="AL69" s="19" t="str">
        <f t="shared" si="6"/>
        <v/>
      </c>
      <c r="AM69" s="19" t="str">
        <f t="shared" si="7"/>
        <v/>
      </c>
      <c r="AN69" s="19" t="str">
        <f t="shared" si="8"/>
        <v/>
      </c>
      <c r="AO69" s="19" t="str">
        <f t="shared" si="9"/>
        <v/>
      </c>
      <c r="AP69" s="19"/>
      <c r="AQ69" s="19" t="str">
        <f t="shared" si="10"/>
        <v/>
      </c>
      <c r="AR69" s="188"/>
      <c r="AS69" s="19" t="str">
        <f t="shared" si="11"/>
        <v/>
      </c>
      <c r="AT69" s="19" t="str">
        <f t="shared" si="12"/>
        <v/>
      </c>
      <c r="AV69" s="201" t="str">
        <f t="shared" si="13"/>
        <v/>
      </c>
      <c r="AW69" s="201"/>
      <c r="AX69" s="201"/>
      <c r="AY69" s="16" t="e">
        <f>INDEX('Dropdown menus'!$A$1:$D$6,MATCH($M69,'Dropdown menus'!$A$1:$A$6,0),$AY$6)</f>
        <v>#N/A</v>
      </c>
      <c r="BA69" s="19" t="str">
        <f>IF($N69="","",VLOOKUP($N69,'Reference Passenger Transport'!$C:$O,BA$4,FALSE))</f>
        <v/>
      </c>
      <c r="BB69" s="19" t="str">
        <f>IF($N69="","",VLOOKUP($N69,'Reference Passenger Transport'!$C:$O,BB$4,FALSE))</f>
        <v/>
      </c>
      <c r="BC69" s="19" t="str">
        <f>IF($N69="","",VLOOKUP($N69,'Reference Passenger Transport'!$C:$O,BC$4,FALSE))</f>
        <v/>
      </c>
      <c r="BD69" s="19" t="str">
        <f>IF($N69="","",VLOOKUP($N69,'Reference Passenger Transport'!$C:$O,BD$4,FALSE))</f>
        <v/>
      </c>
      <c r="BE69" s="19" t="str">
        <f>IF($N69="","",VLOOKUP($N69,'Reference Passenger Transport'!$C:$O,BE$4,FALSE))</f>
        <v/>
      </c>
      <c r="BF69" s="19" t="str">
        <f>IF($N69="","",VLOOKUP($N69,'Reference Passenger Transport'!$C:$O,BF$4,FALSE))</f>
        <v/>
      </c>
      <c r="BG69" s="19" t="str">
        <f>IF($N69="","",VLOOKUP($N69,'Reference Passenger Transport'!$C:$O,BG$4,FALSE))</f>
        <v/>
      </c>
      <c r="BH69" s="19" t="str">
        <f>IF($N69="","",VLOOKUP($N69,'Reference Passenger Transport'!$C:$O,BH$4,FALSE))</f>
        <v/>
      </c>
      <c r="BI69" s="19" t="str">
        <f>IF($N69="","",VLOOKUP($N69,'Reference Passenger Transport'!$C:$O,BI$4,FALSE))</f>
        <v/>
      </c>
      <c r="BJ69" s="19" t="str">
        <f>IF($N69="","",VLOOKUP($N69,'Reference Passenger Transport'!$C:$O,BJ$4,FALSE))</f>
        <v/>
      </c>
      <c r="BK69" s="19" t="str">
        <f>IF($N69="","",VLOOKUP($N69,'Reference Passenger Transport'!$C:$O,BK$4,FALSE))</f>
        <v/>
      </c>
      <c r="BL69" s="19" t="str">
        <f>IF($N69="","",VLOOKUP($N69,'Reference Passenger Transport'!$C:$O,BL$4,FALSE))</f>
        <v/>
      </c>
      <c r="BM69" s="19" t="str">
        <f>IF($N69="","",VLOOKUP($N69,'Reference Passenger Transport'!$C:$O,BM$4,FALSE))</f>
        <v/>
      </c>
      <c r="BO69" s="19" t="str">
        <f t="shared" si="14"/>
        <v/>
      </c>
      <c r="BP69" s="19" t="str">
        <f t="shared" si="15"/>
        <v/>
      </c>
      <c r="BQ69" s="19" t="str">
        <f t="shared" si="16"/>
        <v/>
      </c>
      <c r="BR69" s="19" t="str">
        <f t="shared" si="17"/>
        <v/>
      </c>
      <c r="BS69" s="19" t="str">
        <f t="shared" si="18"/>
        <v/>
      </c>
      <c r="BT69" s="19" t="str">
        <f t="shared" si="19"/>
        <v/>
      </c>
      <c r="BU69" s="19" t="str">
        <f t="shared" si="20"/>
        <v/>
      </c>
      <c r="BV69" s="19" t="str">
        <f t="shared" si="21"/>
        <v/>
      </c>
      <c r="BW69" s="19"/>
      <c r="BX69" s="19" t="str">
        <f t="shared" si="22"/>
        <v/>
      </c>
      <c r="BY69" s="188"/>
      <c r="BZ69" s="19" t="str">
        <f t="shared" si="23"/>
        <v/>
      </c>
      <c r="CA69" s="19" t="str">
        <f t="shared" si="24"/>
        <v/>
      </c>
      <c r="CC69" s="201" t="str">
        <f t="shared" si="25"/>
        <v/>
      </c>
      <c r="CD69" s="201"/>
      <c r="CE69" s="201"/>
      <c r="CF69" s="201"/>
      <c r="CG69" s="201"/>
      <c r="CH69" s="201"/>
      <c r="CI69" s="201"/>
      <c r="CJ69" s="201"/>
      <c r="CK69" s="201"/>
      <c r="CL69" s="201"/>
      <c r="CM69" s="201"/>
      <c r="CN69" s="201"/>
      <c r="CO69" s="201"/>
      <c r="CP69" s="201"/>
      <c r="CQ69" s="201"/>
      <c r="CR69" s="201"/>
      <c r="CS69" s="201"/>
      <c r="CT69" s="201"/>
      <c r="CU69" s="201"/>
      <c r="CV69" s="201"/>
      <c r="CW69" s="201"/>
      <c r="CX69" s="201"/>
      <c r="CY69" s="201"/>
      <c r="CZ69" s="201"/>
      <c r="DA69" s="201"/>
      <c r="DB69" s="201"/>
      <c r="DC69" s="201"/>
      <c r="DD69" s="201"/>
      <c r="DE69" s="201"/>
      <c r="DF69" s="201"/>
      <c r="DG69" s="201"/>
      <c r="DH69" s="201"/>
      <c r="DI69" s="201"/>
      <c r="DJ69" s="201"/>
      <c r="DK69" s="201"/>
      <c r="DL69" s="201"/>
      <c r="DM69" s="201"/>
      <c r="DN69" s="201"/>
      <c r="DO69" s="201"/>
      <c r="DP69" s="201"/>
      <c r="DQ69" s="201"/>
      <c r="DR69" s="201"/>
    </row>
    <row r="70" spans="4:122">
      <c r="D70" s="34"/>
      <c r="E70" s="146"/>
      <c r="F70" s="146"/>
      <c r="G70" s="153"/>
      <c r="L70" s="34"/>
      <c r="M70" s="146"/>
      <c r="N70" s="146"/>
      <c r="O70" s="147"/>
      <c r="R70" s="16" t="e">
        <f>INDEX('Dropdown menus'!$A$1:$D$6,MATCH($E70,'Dropdown menus'!$A$1:$A$6,0),$R$6)</f>
        <v>#N/A</v>
      </c>
      <c r="T70" s="19" t="str">
        <f>IF($F70="","",VLOOKUP($F70,'Reference Data - Transport fuel'!$C:$O,T$4,FALSE))</f>
        <v/>
      </c>
      <c r="U70" s="19" t="str">
        <f>IF($F70="","",VLOOKUP($F70,'Reference Data - Transport fuel'!$C:$O,U$4,FALSE))</f>
        <v/>
      </c>
      <c r="V70" s="19" t="str">
        <f>IF($F70="","",VLOOKUP($F70,'Reference Data - Transport fuel'!$C:$O,V$4,FALSE))</f>
        <v/>
      </c>
      <c r="W70" s="19" t="str">
        <f>IF($F70="","",VLOOKUP($F70,'Reference Data - Transport fuel'!$C:$O,W$4,FALSE))</f>
        <v/>
      </c>
      <c r="X70" s="19" t="str">
        <f>IF($F70="","",VLOOKUP($F70,'Reference Data - Transport fuel'!$C:$O,X$4,FALSE))</f>
        <v/>
      </c>
      <c r="Y70" s="19" t="str">
        <f>IF($F70="","",VLOOKUP($F70,'Reference Data - Transport fuel'!$C:$O,Y$4,FALSE))</f>
        <v/>
      </c>
      <c r="Z70" s="19" t="str">
        <f>IF($F70="","",VLOOKUP($F70,'Reference Data - Transport fuel'!$C:$O,Z$4,FALSE))</f>
        <v/>
      </c>
      <c r="AA70" s="19" t="str">
        <f>IF($F70="","",VLOOKUP($F70,'Reference Data - Transport fuel'!$C:$O,AA$4,FALSE))</f>
        <v/>
      </c>
      <c r="AB70" s="19" t="str">
        <f>IF($F70="","",VLOOKUP($F70,'Reference Data - Transport fuel'!$C:$O,AB$4,FALSE))</f>
        <v/>
      </c>
      <c r="AC70" s="19"/>
      <c r="AD70" s="19" t="str">
        <f>IF($F70="","",VLOOKUP($F70,'Reference Data - Transport fuel'!$C:$O,AD$4,FALSE))</f>
        <v/>
      </c>
      <c r="AE70" s="19"/>
      <c r="AF70" s="19" t="str">
        <f>IF($F70="","",VLOOKUP($F70,'Reference Data - Transport fuel'!$C:$O,AF$4,FALSE))</f>
        <v/>
      </c>
      <c r="AH70" s="19" t="str">
        <f t="shared" si="2"/>
        <v/>
      </c>
      <c r="AI70" s="19" t="str">
        <f t="shared" si="3"/>
        <v/>
      </c>
      <c r="AJ70" s="19" t="str">
        <f t="shared" si="4"/>
        <v/>
      </c>
      <c r="AK70" s="19" t="str">
        <f t="shared" si="5"/>
        <v/>
      </c>
      <c r="AL70" s="19" t="str">
        <f t="shared" si="6"/>
        <v/>
      </c>
      <c r="AM70" s="19" t="str">
        <f t="shared" si="7"/>
        <v/>
      </c>
      <c r="AN70" s="19" t="str">
        <f t="shared" si="8"/>
        <v/>
      </c>
      <c r="AO70" s="19" t="str">
        <f t="shared" si="9"/>
        <v/>
      </c>
      <c r="AP70" s="19"/>
      <c r="AQ70" s="19" t="str">
        <f t="shared" si="10"/>
        <v/>
      </c>
      <c r="AR70" s="188"/>
      <c r="AS70" s="19" t="str">
        <f t="shared" si="11"/>
        <v/>
      </c>
      <c r="AT70" s="19" t="str">
        <f t="shared" si="12"/>
        <v/>
      </c>
      <c r="AV70" s="201" t="str">
        <f t="shared" si="13"/>
        <v/>
      </c>
      <c r="AW70" s="201"/>
      <c r="AX70" s="201"/>
      <c r="AY70" s="16" t="e">
        <f>INDEX('Dropdown menus'!$A$1:$D$6,MATCH($M70,'Dropdown menus'!$A$1:$A$6,0),$AY$6)</f>
        <v>#N/A</v>
      </c>
      <c r="BA70" s="19" t="str">
        <f>IF($N70="","",VLOOKUP($N70,'Reference Passenger Transport'!$C:$O,BA$4,FALSE))</f>
        <v/>
      </c>
      <c r="BB70" s="19" t="str">
        <f>IF($N70="","",VLOOKUP($N70,'Reference Passenger Transport'!$C:$O,BB$4,FALSE))</f>
        <v/>
      </c>
      <c r="BC70" s="19" t="str">
        <f>IF($N70="","",VLOOKUP($N70,'Reference Passenger Transport'!$C:$O,BC$4,FALSE))</f>
        <v/>
      </c>
      <c r="BD70" s="19" t="str">
        <f>IF($N70="","",VLOOKUP($N70,'Reference Passenger Transport'!$C:$O,BD$4,FALSE))</f>
        <v/>
      </c>
      <c r="BE70" s="19" t="str">
        <f>IF($N70="","",VLOOKUP($N70,'Reference Passenger Transport'!$C:$O,BE$4,FALSE))</f>
        <v/>
      </c>
      <c r="BF70" s="19" t="str">
        <f>IF($N70="","",VLOOKUP($N70,'Reference Passenger Transport'!$C:$O,BF$4,FALSE))</f>
        <v/>
      </c>
      <c r="BG70" s="19" t="str">
        <f>IF($N70="","",VLOOKUP($N70,'Reference Passenger Transport'!$C:$O,BG$4,FALSE))</f>
        <v/>
      </c>
      <c r="BH70" s="19" t="str">
        <f>IF($N70="","",VLOOKUP($N70,'Reference Passenger Transport'!$C:$O,BH$4,FALSE))</f>
        <v/>
      </c>
      <c r="BI70" s="19" t="str">
        <f>IF($N70="","",VLOOKUP($N70,'Reference Passenger Transport'!$C:$O,BI$4,FALSE))</f>
        <v/>
      </c>
      <c r="BJ70" s="19" t="str">
        <f>IF($N70="","",VLOOKUP($N70,'Reference Passenger Transport'!$C:$O,BJ$4,FALSE))</f>
        <v/>
      </c>
      <c r="BK70" s="19" t="str">
        <f>IF($N70="","",VLOOKUP($N70,'Reference Passenger Transport'!$C:$O,BK$4,FALSE))</f>
        <v/>
      </c>
      <c r="BL70" s="19" t="str">
        <f>IF($N70="","",VLOOKUP($N70,'Reference Passenger Transport'!$C:$O,BL$4,FALSE))</f>
        <v/>
      </c>
      <c r="BM70" s="19" t="str">
        <f>IF($N70="","",VLOOKUP($N70,'Reference Passenger Transport'!$C:$O,BM$4,FALSE))</f>
        <v/>
      </c>
      <c r="BO70" s="19" t="str">
        <f t="shared" si="14"/>
        <v/>
      </c>
      <c r="BP70" s="19" t="str">
        <f t="shared" si="15"/>
        <v/>
      </c>
      <c r="BQ70" s="19" t="str">
        <f t="shared" si="16"/>
        <v/>
      </c>
      <c r="BR70" s="19" t="str">
        <f t="shared" si="17"/>
        <v/>
      </c>
      <c r="BS70" s="19" t="str">
        <f t="shared" si="18"/>
        <v/>
      </c>
      <c r="BT70" s="19" t="str">
        <f t="shared" si="19"/>
        <v/>
      </c>
      <c r="BU70" s="19" t="str">
        <f t="shared" si="20"/>
        <v/>
      </c>
      <c r="BV70" s="19" t="str">
        <f t="shared" si="21"/>
        <v/>
      </c>
      <c r="BW70" s="19"/>
      <c r="BX70" s="19" t="str">
        <f t="shared" si="22"/>
        <v/>
      </c>
      <c r="BY70" s="188"/>
      <c r="BZ70" s="19" t="str">
        <f t="shared" si="23"/>
        <v/>
      </c>
      <c r="CA70" s="19" t="str">
        <f t="shared" si="24"/>
        <v/>
      </c>
      <c r="CC70" s="201" t="str">
        <f t="shared" si="25"/>
        <v/>
      </c>
      <c r="CD70" s="201"/>
      <c r="CE70" s="201"/>
      <c r="CF70" s="201"/>
      <c r="CG70" s="201"/>
      <c r="CH70" s="201"/>
      <c r="CI70" s="201"/>
      <c r="CJ70" s="201"/>
      <c r="CK70" s="201"/>
      <c r="CL70" s="201"/>
      <c r="CM70" s="201"/>
      <c r="CN70" s="201"/>
      <c r="CO70" s="201"/>
      <c r="CP70" s="201"/>
      <c r="CQ70" s="201"/>
      <c r="CR70" s="201"/>
      <c r="CS70" s="201"/>
      <c r="CT70" s="201"/>
      <c r="CU70" s="201"/>
      <c r="CV70" s="201"/>
      <c r="CW70" s="201"/>
      <c r="CX70" s="201"/>
      <c r="CY70" s="201"/>
      <c r="CZ70" s="201"/>
      <c r="DA70" s="201"/>
      <c r="DB70" s="201"/>
      <c r="DC70" s="201"/>
      <c r="DD70" s="201"/>
      <c r="DE70" s="201"/>
      <c r="DF70" s="201"/>
      <c r="DG70" s="201"/>
      <c r="DH70" s="201"/>
      <c r="DI70" s="201"/>
      <c r="DJ70" s="201"/>
      <c r="DK70" s="201"/>
      <c r="DL70" s="201"/>
      <c r="DM70" s="201"/>
      <c r="DN70" s="201"/>
      <c r="DO70" s="201"/>
      <c r="DP70" s="201"/>
      <c r="DQ70" s="201"/>
      <c r="DR70" s="201"/>
    </row>
    <row r="71" spans="4:122">
      <c r="D71" s="34"/>
      <c r="E71" s="146"/>
      <c r="F71" s="146"/>
      <c r="G71" s="153"/>
      <c r="L71" s="34"/>
      <c r="M71" s="146"/>
      <c r="N71" s="146"/>
      <c r="O71" s="147"/>
      <c r="R71" s="16" t="e">
        <f>INDEX('Dropdown menus'!$A$1:$D$6,MATCH($E71,'Dropdown menus'!$A$1:$A$6,0),$R$6)</f>
        <v>#N/A</v>
      </c>
      <c r="T71" s="19" t="str">
        <f>IF($F71="","",VLOOKUP($F71,'Reference Data - Transport fuel'!$C:$O,T$4,FALSE))</f>
        <v/>
      </c>
      <c r="U71" s="19" t="str">
        <f>IF($F71="","",VLOOKUP($F71,'Reference Data - Transport fuel'!$C:$O,U$4,FALSE))</f>
        <v/>
      </c>
      <c r="V71" s="19" t="str">
        <f>IF($F71="","",VLOOKUP($F71,'Reference Data - Transport fuel'!$C:$O,V$4,FALSE))</f>
        <v/>
      </c>
      <c r="W71" s="19" t="str">
        <f>IF($F71="","",VLOOKUP($F71,'Reference Data - Transport fuel'!$C:$O,W$4,FALSE))</f>
        <v/>
      </c>
      <c r="X71" s="19" t="str">
        <f>IF($F71="","",VLOOKUP($F71,'Reference Data - Transport fuel'!$C:$O,X$4,FALSE))</f>
        <v/>
      </c>
      <c r="Y71" s="19" t="str">
        <f>IF($F71="","",VLOOKUP($F71,'Reference Data - Transport fuel'!$C:$O,Y$4,FALSE))</f>
        <v/>
      </c>
      <c r="Z71" s="19" t="str">
        <f>IF($F71="","",VLOOKUP($F71,'Reference Data - Transport fuel'!$C:$O,Z$4,FALSE))</f>
        <v/>
      </c>
      <c r="AA71" s="19" t="str">
        <f>IF($F71="","",VLOOKUP($F71,'Reference Data - Transport fuel'!$C:$O,AA$4,FALSE))</f>
        <v/>
      </c>
      <c r="AB71" s="19" t="str">
        <f>IF($F71="","",VLOOKUP($F71,'Reference Data - Transport fuel'!$C:$O,AB$4,FALSE))</f>
        <v/>
      </c>
      <c r="AC71" s="19"/>
      <c r="AD71" s="19" t="str">
        <f>IF($F71="","",VLOOKUP($F71,'Reference Data - Transport fuel'!$C:$O,AD$4,FALSE))</f>
        <v/>
      </c>
      <c r="AE71" s="19"/>
      <c r="AF71" s="19" t="str">
        <f>IF($F71="","",VLOOKUP($F71,'Reference Data - Transport fuel'!$C:$O,AF$4,FALSE))</f>
        <v/>
      </c>
      <c r="AH71" s="19" t="str">
        <f t="shared" si="2"/>
        <v/>
      </c>
      <c r="AI71" s="19" t="str">
        <f t="shared" si="3"/>
        <v/>
      </c>
      <c r="AJ71" s="19" t="str">
        <f t="shared" si="4"/>
        <v/>
      </c>
      <c r="AK71" s="19" t="str">
        <f t="shared" si="5"/>
        <v/>
      </c>
      <c r="AL71" s="19" t="str">
        <f t="shared" si="6"/>
        <v/>
      </c>
      <c r="AM71" s="19" t="str">
        <f t="shared" si="7"/>
        <v/>
      </c>
      <c r="AN71" s="19" t="str">
        <f t="shared" si="8"/>
        <v/>
      </c>
      <c r="AO71" s="19" t="str">
        <f t="shared" si="9"/>
        <v/>
      </c>
      <c r="AP71" s="19"/>
      <c r="AQ71" s="19" t="str">
        <f t="shared" si="10"/>
        <v/>
      </c>
      <c r="AR71" s="188"/>
      <c r="AS71" s="19" t="str">
        <f t="shared" si="11"/>
        <v/>
      </c>
      <c r="AT71" s="19" t="str">
        <f t="shared" si="12"/>
        <v/>
      </c>
      <c r="AV71" s="201" t="str">
        <f t="shared" si="13"/>
        <v/>
      </c>
      <c r="AW71" s="201"/>
      <c r="AX71" s="201"/>
      <c r="AY71" s="16" t="e">
        <f>INDEX('Dropdown menus'!$A$1:$D$6,MATCH($M71,'Dropdown menus'!$A$1:$A$6,0),$AY$6)</f>
        <v>#N/A</v>
      </c>
      <c r="BA71" s="19" t="str">
        <f>IF($N71="","",VLOOKUP($N71,'Reference Passenger Transport'!$C:$O,BA$4,FALSE))</f>
        <v/>
      </c>
      <c r="BB71" s="19" t="str">
        <f>IF($N71="","",VLOOKUP($N71,'Reference Passenger Transport'!$C:$O,BB$4,FALSE))</f>
        <v/>
      </c>
      <c r="BC71" s="19" t="str">
        <f>IF($N71="","",VLOOKUP($N71,'Reference Passenger Transport'!$C:$O,BC$4,FALSE))</f>
        <v/>
      </c>
      <c r="BD71" s="19" t="str">
        <f>IF($N71="","",VLOOKUP($N71,'Reference Passenger Transport'!$C:$O,BD$4,FALSE))</f>
        <v/>
      </c>
      <c r="BE71" s="19" t="str">
        <f>IF($N71="","",VLOOKUP($N71,'Reference Passenger Transport'!$C:$O,BE$4,FALSE))</f>
        <v/>
      </c>
      <c r="BF71" s="19" t="str">
        <f>IF($N71="","",VLOOKUP($N71,'Reference Passenger Transport'!$C:$O,BF$4,FALSE))</f>
        <v/>
      </c>
      <c r="BG71" s="19" t="str">
        <f>IF($N71="","",VLOOKUP($N71,'Reference Passenger Transport'!$C:$O,BG$4,FALSE))</f>
        <v/>
      </c>
      <c r="BH71" s="19" t="str">
        <f>IF($N71="","",VLOOKUP($N71,'Reference Passenger Transport'!$C:$O,BH$4,FALSE))</f>
        <v/>
      </c>
      <c r="BI71" s="19" t="str">
        <f>IF($N71="","",VLOOKUP($N71,'Reference Passenger Transport'!$C:$O,BI$4,FALSE))</f>
        <v/>
      </c>
      <c r="BJ71" s="19" t="str">
        <f>IF($N71="","",VLOOKUP($N71,'Reference Passenger Transport'!$C:$O,BJ$4,FALSE))</f>
        <v/>
      </c>
      <c r="BK71" s="19" t="str">
        <f>IF($N71="","",VLOOKUP($N71,'Reference Passenger Transport'!$C:$O,BK$4,FALSE))</f>
        <v/>
      </c>
      <c r="BL71" s="19" t="str">
        <f>IF($N71="","",VLOOKUP($N71,'Reference Passenger Transport'!$C:$O,BL$4,FALSE))</f>
        <v/>
      </c>
      <c r="BM71" s="19" t="str">
        <f>IF($N71="","",VLOOKUP($N71,'Reference Passenger Transport'!$C:$O,BM$4,FALSE))</f>
        <v/>
      </c>
      <c r="BO71" s="19" t="str">
        <f t="shared" si="14"/>
        <v/>
      </c>
      <c r="BP71" s="19" t="str">
        <f t="shared" si="15"/>
        <v/>
      </c>
      <c r="BQ71" s="19" t="str">
        <f t="shared" si="16"/>
        <v/>
      </c>
      <c r="BR71" s="19" t="str">
        <f t="shared" si="17"/>
        <v/>
      </c>
      <c r="BS71" s="19" t="str">
        <f t="shared" si="18"/>
        <v/>
      </c>
      <c r="BT71" s="19" t="str">
        <f t="shared" si="19"/>
        <v/>
      </c>
      <c r="BU71" s="19" t="str">
        <f t="shared" si="20"/>
        <v/>
      </c>
      <c r="BV71" s="19" t="str">
        <f t="shared" si="21"/>
        <v/>
      </c>
      <c r="BW71" s="19"/>
      <c r="BX71" s="19" t="str">
        <f t="shared" si="22"/>
        <v/>
      </c>
      <c r="BY71" s="188"/>
      <c r="BZ71" s="19" t="str">
        <f t="shared" si="23"/>
        <v/>
      </c>
      <c r="CA71" s="19" t="str">
        <f t="shared" si="24"/>
        <v/>
      </c>
      <c r="CC71" s="201" t="str">
        <f t="shared" si="25"/>
        <v/>
      </c>
      <c r="CD71" s="201"/>
      <c r="CE71" s="201"/>
      <c r="CF71" s="201"/>
      <c r="CG71" s="201"/>
      <c r="CH71" s="201"/>
      <c r="CI71" s="201"/>
      <c r="CJ71" s="201"/>
      <c r="CK71" s="201"/>
      <c r="CL71" s="201"/>
      <c r="CM71" s="201"/>
      <c r="CN71" s="201"/>
      <c r="CO71" s="201"/>
      <c r="CP71" s="201"/>
      <c r="CQ71" s="201"/>
      <c r="CR71" s="201"/>
      <c r="CS71" s="201"/>
      <c r="CT71" s="201"/>
      <c r="CU71" s="201"/>
      <c r="CV71" s="201"/>
      <c r="CW71" s="201"/>
      <c r="CX71" s="201"/>
      <c r="CY71" s="201"/>
      <c r="CZ71" s="201"/>
      <c r="DA71" s="201"/>
      <c r="DB71" s="201"/>
      <c r="DC71" s="201"/>
      <c r="DD71" s="201"/>
      <c r="DE71" s="201"/>
      <c r="DF71" s="201"/>
      <c r="DG71" s="201"/>
      <c r="DH71" s="201"/>
      <c r="DI71" s="201"/>
      <c r="DJ71" s="201"/>
      <c r="DK71" s="201"/>
      <c r="DL71" s="201"/>
      <c r="DM71" s="201"/>
      <c r="DN71" s="201"/>
      <c r="DO71" s="201"/>
      <c r="DP71" s="201"/>
      <c r="DQ71" s="201"/>
      <c r="DR71" s="201"/>
    </row>
    <row r="72" spans="4:122">
      <c r="D72" s="34"/>
      <c r="E72" s="146"/>
      <c r="F72" s="146"/>
      <c r="G72" s="153"/>
      <c r="L72" s="34"/>
      <c r="M72" s="146"/>
      <c r="N72" s="146"/>
      <c r="O72" s="147"/>
      <c r="R72" s="16" t="e">
        <f>INDEX('Dropdown menus'!$A$1:$D$6,MATCH($E72,'Dropdown menus'!$A$1:$A$6,0),$R$6)</f>
        <v>#N/A</v>
      </c>
      <c r="T72" s="19" t="str">
        <f>IF($F72="","",VLOOKUP($F72,'Reference Data - Transport fuel'!$C:$O,T$4,FALSE))</f>
        <v/>
      </c>
      <c r="U72" s="19" t="str">
        <f>IF($F72="","",VLOOKUP($F72,'Reference Data - Transport fuel'!$C:$O,U$4,FALSE))</f>
        <v/>
      </c>
      <c r="V72" s="19" t="str">
        <f>IF($F72="","",VLOOKUP($F72,'Reference Data - Transport fuel'!$C:$O,V$4,FALSE))</f>
        <v/>
      </c>
      <c r="W72" s="19" t="str">
        <f>IF($F72="","",VLOOKUP($F72,'Reference Data - Transport fuel'!$C:$O,W$4,FALSE))</f>
        <v/>
      </c>
      <c r="X72" s="19" t="str">
        <f>IF($F72="","",VLOOKUP($F72,'Reference Data - Transport fuel'!$C:$O,X$4,FALSE))</f>
        <v/>
      </c>
      <c r="Y72" s="19" t="str">
        <f>IF($F72="","",VLOOKUP($F72,'Reference Data - Transport fuel'!$C:$O,Y$4,FALSE))</f>
        <v/>
      </c>
      <c r="Z72" s="19" t="str">
        <f>IF($F72="","",VLOOKUP($F72,'Reference Data - Transport fuel'!$C:$O,Z$4,FALSE))</f>
        <v/>
      </c>
      <c r="AA72" s="19" t="str">
        <f>IF($F72="","",VLOOKUP($F72,'Reference Data - Transport fuel'!$C:$O,AA$4,FALSE))</f>
        <v/>
      </c>
      <c r="AB72" s="19" t="str">
        <f>IF($F72="","",VLOOKUP($F72,'Reference Data - Transport fuel'!$C:$O,AB$4,FALSE))</f>
        <v/>
      </c>
      <c r="AC72" s="19"/>
      <c r="AD72" s="19" t="str">
        <f>IF($F72="","",VLOOKUP($F72,'Reference Data - Transport fuel'!$C:$O,AD$4,FALSE))</f>
        <v/>
      </c>
      <c r="AE72" s="19"/>
      <c r="AF72" s="19" t="str">
        <f>IF($F72="","",VLOOKUP($F72,'Reference Data - Transport fuel'!$C:$O,AF$4,FALSE))</f>
        <v/>
      </c>
      <c r="AH72" s="19" t="str">
        <f t="shared" ref="AH72:AH106" si="26">IF($F72="","",IF($R72=1,(T72*$G72)-AQ72,""))</f>
        <v/>
      </c>
      <c r="AI72" s="19" t="str">
        <f t="shared" ref="AI72:AI106" si="27">IF($F72="","",IF($R72=1,IF(AD72="Yes",0,U72*$G72),""))</f>
        <v/>
      </c>
      <c r="AJ72" s="19" t="str">
        <f t="shared" ref="AJ72:AJ106" si="28">IF($F72="","",IF($R72=1,V72*$G72,""))</f>
        <v/>
      </c>
      <c r="AK72" s="19" t="str">
        <f t="shared" ref="AK72:AK106" si="29">IF($F72="","",IF($R72=1,W72*$G72,""))</f>
        <v/>
      </c>
      <c r="AL72" s="19" t="str">
        <f t="shared" ref="AL72:AL106" si="30">IF($F72="","",IF($R72=1,X72*$G72,""))</f>
        <v/>
      </c>
      <c r="AM72" s="19" t="str">
        <f t="shared" ref="AM72:AM106" si="31">IF($F72="","",IF($R72=1,Y72*$G72,""))</f>
        <v/>
      </c>
      <c r="AN72" s="19" t="str">
        <f t="shared" ref="AN72:AN106" si="32">IF($F72="","",IF($R72=1,Z72*$G72,""))</f>
        <v/>
      </c>
      <c r="AO72" s="19" t="str">
        <f t="shared" ref="AO72:AO106" si="33">IF($F72="","",IF($R72=1,AA72*$G72,""))</f>
        <v/>
      </c>
      <c r="AP72" s="19"/>
      <c r="AQ72" s="19" t="str">
        <f t="shared" ref="AQ72:AQ106" si="34">IF($F72="","",IF($R72=1,IF(AD72="Yes",U72*G72,0),""))</f>
        <v/>
      </c>
      <c r="AR72" s="188"/>
      <c r="AS72" s="19" t="str">
        <f t="shared" ref="AS72:AS106" si="35">IF($F72="","",$G72*AB72)</f>
        <v/>
      </c>
      <c r="AT72" s="19" t="str">
        <f t="shared" ref="AT72:AT106" si="36">IF($F72="","",IF($R72=3,T72*$G72,""))</f>
        <v/>
      </c>
      <c r="AV72" s="201" t="str">
        <f t="shared" ref="AV72:AV106" si="37">IF($F72="","",IF($R72=1,$G72*AF72,""))</f>
        <v/>
      </c>
      <c r="AW72" s="201"/>
      <c r="AX72" s="201"/>
      <c r="AY72" s="16" t="e">
        <f>INDEX('Dropdown menus'!$A$1:$D$6,MATCH($M72,'Dropdown menus'!$A$1:$A$6,0),$AY$6)</f>
        <v>#N/A</v>
      </c>
      <c r="BA72" s="19" t="str">
        <f>IF($N72="","",VLOOKUP($N72,'Reference Passenger Transport'!$C:$O,BA$4,FALSE))</f>
        <v/>
      </c>
      <c r="BB72" s="19" t="str">
        <f>IF($N72="","",VLOOKUP($N72,'Reference Passenger Transport'!$C:$O,BB$4,FALSE))</f>
        <v/>
      </c>
      <c r="BC72" s="19" t="str">
        <f>IF($N72="","",VLOOKUP($N72,'Reference Passenger Transport'!$C:$O,BC$4,FALSE))</f>
        <v/>
      </c>
      <c r="BD72" s="19" t="str">
        <f>IF($N72="","",VLOOKUP($N72,'Reference Passenger Transport'!$C:$O,BD$4,FALSE))</f>
        <v/>
      </c>
      <c r="BE72" s="19" t="str">
        <f>IF($N72="","",VLOOKUP($N72,'Reference Passenger Transport'!$C:$O,BE$4,FALSE))</f>
        <v/>
      </c>
      <c r="BF72" s="19" t="str">
        <f>IF($N72="","",VLOOKUP($N72,'Reference Passenger Transport'!$C:$O,BF$4,FALSE))</f>
        <v/>
      </c>
      <c r="BG72" s="19" t="str">
        <f>IF($N72="","",VLOOKUP($N72,'Reference Passenger Transport'!$C:$O,BG$4,FALSE))</f>
        <v/>
      </c>
      <c r="BH72" s="19" t="str">
        <f>IF($N72="","",VLOOKUP($N72,'Reference Passenger Transport'!$C:$O,BH$4,FALSE))</f>
        <v/>
      </c>
      <c r="BI72" s="19" t="str">
        <f>IF($N72="","",VLOOKUP($N72,'Reference Passenger Transport'!$C:$O,BI$4,FALSE))</f>
        <v/>
      </c>
      <c r="BJ72" s="19" t="str">
        <f>IF($N72="","",VLOOKUP($N72,'Reference Passenger Transport'!$C:$O,BJ$4,FALSE))</f>
        <v/>
      </c>
      <c r="BK72" s="19" t="str">
        <f>IF($N72="","",VLOOKUP($N72,'Reference Passenger Transport'!$C:$O,BK$4,FALSE))</f>
        <v/>
      </c>
      <c r="BL72" s="19" t="str">
        <f>IF($N72="","",VLOOKUP($N72,'Reference Passenger Transport'!$C:$O,BL$4,FALSE))</f>
        <v/>
      </c>
      <c r="BM72" s="19" t="str">
        <f>IF($N72="","",VLOOKUP($N72,'Reference Passenger Transport'!$C:$O,BM$4,FALSE))</f>
        <v/>
      </c>
      <c r="BO72" s="19" t="str">
        <f t="shared" ref="BO72:BO106" si="38">IF($N72="","",IF($AY72=1,(BA72*$O72)-BX72,""))</f>
        <v/>
      </c>
      <c r="BP72" s="19" t="str">
        <f t="shared" ref="BP72:BP106" si="39">IF($N72="","",IF($AY72=1,IF(BK72="Yes",0,BB72*$O72),""))</f>
        <v/>
      </c>
      <c r="BQ72" s="19" t="str">
        <f t="shared" ref="BQ72:BQ106" si="40">IF($N72="","",IF($AY72=1,BC72*$O72,""))</f>
        <v/>
      </c>
      <c r="BR72" s="19" t="str">
        <f t="shared" ref="BR72:BR106" si="41">IF($N72="","",IF($AY72=1,BD72*$O72,""))</f>
        <v/>
      </c>
      <c r="BS72" s="19" t="str">
        <f t="shared" ref="BS72:BS106" si="42">IF($N72="","",IF($AY72=1,BE72*$O72,""))</f>
        <v/>
      </c>
      <c r="BT72" s="19" t="str">
        <f t="shared" ref="BT72:BT106" si="43">IF($N72="","",IF($AY72=1,BF72*$O72,""))</f>
        <v/>
      </c>
      <c r="BU72" s="19" t="str">
        <f t="shared" ref="BU72:BU106" si="44">IF($N72="","",IF($AY72=1,BG72*$O72,""))</f>
        <v/>
      </c>
      <c r="BV72" s="19" t="str">
        <f t="shared" ref="BV72:BV106" si="45">IF($N72="","",IF($AY72=1,BH72*$O72,""))</f>
        <v/>
      </c>
      <c r="BW72" s="19"/>
      <c r="BX72" s="19" t="str">
        <f t="shared" ref="BX72:BX106" si="46">IF($N72="","",IF($AY72=1,IF(BK72="Yes",BB72*O72,0),""))</f>
        <v/>
      </c>
      <c r="BY72" s="188"/>
      <c r="BZ72" s="19" t="str">
        <f t="shared" ref="BZ72:BZ106" si="47">IF($N72="","",$O72*BI72)</f>
        <v/>
      </c>
      <c r="CA72" s="19" t="str">
        <f t="shared" ref="CA72:CA106" si="48">IF($N72="","",IF($AY72=3,BM72*$O72,""))</f>
        <v/>
      </c>
      <c r="CC72" s="201" t="str">
        <f t="shared" ref="CC72:CC106" si="49">IF($N72="","",IF($AY72=1,$O72*BM72,""))</f>
        <v/>
      </c>
      <c r="CD72" s="201"/>
      <c r="CE72" s="201"/>
      <c r="CF72" s="201"/>
      <c r="CG72" s="201"/>
      <c r="CH72" s="201"/>
      <c r="CI72" s="201"/>
      <c r="CJ72" s="201"/>
      <c r="CK72" s="201"/>
      <c r="CL72" s="201"/>
      <c r="CM72" s="201"/>
      <c r="CN72" s="201"/>
      <c r="CO72" s="201"/>
      <c r="CP72" s="201"/>
      <c r="CQ72" s="201"/>
      <c r="CR72" s="201"/>
      <c r="CS72" s="201"/>
      <c r="CT72" s="201"/>
      <c r="CU72" s="201"/>
      <c r="CV72" s="201"/>
      <c r="CW72" s="201"/>
      <c r="CX72" s="201"/>
      <c r="CY72" s="201"/>
      <c r="CZ72" s="201"/>
      <c r="DA72" s="201"/>
      <c r="DB72" s="201"/>
      <c r="DC72" s="201"/>
      <c r="DD72" s="201"/>
      <c r="DE72" s="201"/>
      <c r="DF72" s="201"/>
      <c r="DG72" s="201"/>
      <c r="DH72" s="201"/>
      <c r="DI72" s="201"/>
      <c r="DJ72" s="201"/>
      <c r="DK72" s="201"/>
      <c r="DL72" s="201"/>
      <c r="DM72" s="201"/>
      <c r="DN72" s="201"/>
      <c r="DO72" s="201"/>
      <c r="DP72" s="201"/>
      <c r="DQ72" s="201"/>
      <c r="DR72" s="201"/>
    </row>
    <row r="73" spans="4:122">
      <c r="D73" s="34"/>
      <c r="E73" s="146"/>
      <c r="F73" s="146"/>
      <c r="G73" s="153"/>
      <c r="L73" s="34"/>
      <c r="M73" s="146"/>
      <c r="N73" s="146"/>
      <c r="O73" s="147"/>
      <c r="R73" s="16" t="e">
        <f>INDEX('Dropdown menus'!$A$1:$D$6,MATCH($E73,'Dropdown menus'!$A$1:$A$6,0),$R$6)</f>
        <v>#N/A</v>
      </c>
      <c r="T73" s="19" t="str">
        <f>IF($F73="","",VLOOKUP($F73,'Reference Data - Transport fuel'!$C:$O,T$4,FALSE))</f>
        <v/>
      </c>
      <c r="U73" s="19" t="str">
        <f>IF($F73="","",VLOOKUP($F73,'Reference Data - Transport fuel'!$C:$O,U$4,FALSE))</f>
        <v/>
      </c>
      <c r="V73" s="19" t="str">
        <f>IF($F73="","",VLOOKUP($F73,'Reference Data - Transport fuel'!$C:$O,V$4,FALSE))</f>
        <v/>
      </c>
      <c r="W73" s="19" t="str">
        <f>IF($F73="","",VLOOKUP($F73,'Reference Data - Transport fuel'!$C:$O,W$4,FALSE))</f>
        <v/>
      </c>
      <c r="X73" s="19" t="str">
        <f>IF($F73="","",VLOOKUP($F73,'Reference Data - Transport fuel'!$C:$O,X$4,FALSE))</f>
        <v/>
      </c>
      <c r="Y73" s="19" t="str">
        <f>IF($F73="","",VLOOKUP($F73,'Reference Data - Transport fuel'!$C:$O,Y$4,FALSE))</f>
        <v/>
      </c>
      <c r="Z73" s="19" t="str">
        <f>IF($F73="","",VLOOKUP($F73,'Reference Data - Transport fuel'!$C:$O,Z$4,FALSE))</f>
        <v/>
      </c>
      <c r="AA73" s="19" t="str">
        <f>IF($F73="","",VLOOKUP($F73,'Reference Data - Transport fuel'!$C:$O,AA$4,FALSE))</f>
        <v/>
      </c>
      <c r="AB73" s="19" t="str">
        <f>IF($F73="","",VLOOKUP($F73,'Reference Data - Transport fuel'!$C:$O,AB$4,FALSE))</f>
        <v/>
      </c>
      <c r="AC73" s="19"/>
      <c r="AD73" s="19" t="str">
        <f>IF($F73="","",VLOOKUP($F73,'Reference Data - Transport fuel'!$C:$O,AD$4,FALSE))</f>
        <v/>
      </c>
      <c r="AE73" s="19"/>
      <c r="AF73" s="19" t="str">
        <f>IF($F73="","",VLOOKUP($F73,'Reference Data - Transport fuel'!$C:$O,AF$4,FALSE))</f>
        <v/>
      </c>
      <c r="AH73" s="19" t="str">
        <f t="shared" si="26"/>
        <v/>
      </c>
      <c r="AI73" s="19" t="str">
        <f t="shared" si="27"/>
        <v/>
      </c>
      <c r="AJ73" s="19" t="str">
        <f t="shared" si="28"/>
        <v/>
      </c>
      <c r="AK73" s="19" t="str">
        <f t="shared" si="29"/>
        <v/>
      </c>
      <c r="AL73" s="19" t="str">
        <f t="shared" si="30"/>
        <v/>
      </c>
      <c r="AM73" s="19" t="str">
        <f t="shared" si="31"/>
        <v/>
      </c>
      <c r="AN73" s="19" t="str">
        <f t="shared" si="32"/>
        <v/>
      </c>
      <c r="AO73" s="19" t="str">
        <f t="shared" si="33"/>
        <v/>
      </c>
      <c r="AP73" s="19"/>
      <c r="AQ73" s="19" t="str">
        <f t="shared" si="34"/>
        <v/>
      </c>
      <c r="AR73" s="188"/>
      <c r="AS73" s="19" t="str">
        <f t="shared" si="35"/>
        <v/>
      </c>
      <c r="AT73" s="19" t="str">
        <f t="shared" si="36"/>
        <v/>
      </c>
      <c r="AV73" s="201" t="str">
        <f t="shared" si="37"/>
        <v/>
      </c>
      <c r="AW73" s="201"/>
      <c r="AX73" s="201"/>
      <c r="AY73" s="16" t="e">
        <f>INDEX('Dropdown menus'!$A$1:$D$6,MATCH($M73,'Dropdown menus'!$A$1:$A$6,0),$AY$6)</f>
        <v>#N/A</v>
      </c>
      <c r="BA73" s="19" t="str">
        <f>IF($N73="","",VLOOKUP($N73,'Reference Passenger Transport'!$C:$O,BA$4,FALSE))</f>
        <v/>
      </c>
      <c r="BB73" s="19" t="str">
        <f>IF($N73="","",VLOOKUP($N73,'Reference Passenger Transport'!$C:$O,BB$4,FALSE))</f>
        <v/>
      </c>
      <c r="BC73" s="19" t="str">
        <f>IF($N73="","",VLOOKUP($N73,'Reference Passenger Transport'!$C:$O,BC$4,FALSE))</f>
        <v/>
      </c>
      <c r="BD73" s="19" t="str">
        <f>IF($N73="","",VLOOKUP($N73,'Reference Passenger Transport'!$C:$O,BD$4,FALSE))</f>
        <v/>
      </c>
      <c r="BE73" s="19" t="str">
        <f>IF($N73="","",VLOOKUP($N73,'Reference Passenger Transport'!$C:$O,BE$4,FALSE))</f>
        <v/>
      </c>
      <c r="BF73" s="19" t="str">
        <f>IF($N73="","",VLOOKUP($N73,'Reference Passenger Transport'!$C:$O,BF$4,FALSE))</f>
        <v/>
      </c>
      <c r="BG73" s="19" t="str">
        <f>IF($N73="","",VLOOKUP($N73,'Reference Passenger Transport'!$C:$O,BG$4,FALSE))</f>
        <v/>
      </c>
      <c r="BH73" s="19" t="str">
        <f>IF($N73="","",VLOOKUP($N73,'Reference Passenger Transport'!$C:$O,BH$4,FALSE))</f>
        <v/>
      </c>
      <c r="BI73" s="19" t="str">
        <f>IF($N73="","",VLOOKUP($N73,'Reference Passenger Transport'!$C:$O,BI$4,FALSE))</f>
        <v/>
      </c>
      <c r="BJ73" s="19" t="str">
        <f>IF($N73="","",VLOOKUP($N73,'Reference Passenger Transport'!$C:$O,BJ$4,FALSE))</f>
        <v/>
      </c>
      <c r="BK73" s="19" t="str">
        <f>IF($N73="","",VLOOKUP($N73,'Reference Passenger Transport'!$C:$O,BK$4,FALSE))</f>
        <v/>
      </c>
      <c r="BL73" s="19" t="str">
        <f>IF($N73="","",VLOOKUP($N73,'Reference Passenger Transport'!$C:$O,BL$4,FALSE))</f>
        <v/>
      </c>
      <c r="BM73" s="19" t="str">
        <f>IF($N73="","",VLOOKUP($N73,'Reference Passenger Transport'!$C:$O,BM$4,FALSE))</f>
        <v/>
      </c>
      <c r="BO73" s="19" t="str">
        <f t="shared" si="38"/>
        <v/>
      </c>
      <c r="BP73" s="19" t="str">
        <f t="shared" si="39"/>
        <v/>
      </c>
      <c r="BQ73" s="19" t="str">
        <f t="shared" si="40"/>
        <v/>
      </c>
      <c r="BR73" s="19" t="str">
        <f t="shared" si="41"/>
        <v/>
      </c>
      <c r="BS73" s="19" t="str">
        <f t="shared" si="42"/>
        <v/>
      </c>
      <c r="BT73" s="19" t="str">
        <f t="shared" si="43"/>
        <v/>
      </c>
      <c r="BU73" s="19" t="str">
        <f t="shared" si="44"/>
        <v/>
      </c>
      <c r="BV73" s="19" t="str">
        <f t="shared" si="45"/>
        <v/>
      </c>
      <c r="BW73" s="19"/>
      <c r="BX73" s="19" t="str">
        <f t="shared" si="46"/>
        <v/>
      </c>
      <c r="BY73" s="188"/>
      <c r="BZ73" s="19" t="str">
        <f t="shared" si="47"/>
        <v/>
      </c>
      <c r="CA73" s="19" t="str">
        <f t="shared" si="48"/>
        <v/>
      </c>
      <c r="CC73" s="201" t="str">
        <f t="shared" si="49"/>
        <v/>
      </c>
      <c r="CD73" s="201"/>
      <c r="CE73" s="201"/>
      <c r="CF73" s="201"/>
      <c r="CG73" s="201"/>
      <c r="CH73" s="201"/>
      <c r="CI73" s="201"/>
      <c r="CJ73" s="201"/>
      <c r="CK73" s="201"/>
      <c r="CL73" s="201"/>
      <c r="CM73" s="201"/>
      <c r="CN73" s="201"/>
      <c r="CO73" s="201"/>
      <c r="CP73" s="201"/>
      <c r="CQ73" s="201"/>
      <c r="CR73" s="201"/>
      <c r="CS73" s="201"/>
      <c r="CT73" s="201"/>
      <c r="CU73" s="201"/>
      <c r="CV73" s="201"/>
      <c r="CW73" s="201"/>
      <c r="CX73" s="201"/>
      <c r="CY73" s="201"/>
      <c r="CZ73" s="201"/>
      <c r="DA73" s="201"/>
      <c r="DB73" s="201"/>
      <c r="DC73" s="201"/>
      <c r="DD73" s="201"/>
      <c r="DE73" s="201"/>
      <c r="DF73" s="201"/>
      <c r="DG73" s="201"/>
      <c r="DH73" s="201"/>
      <c r="DI73" s="201"/>
      <c r="DJ73" s="201"/>
      <c r="DK73" s="201"/>
      <c r="DL73" s="201"/>
      <c r="DM73" s="201"/>
      <c r="DN73" s="201"/>
      <c r="DO73" s="201"/>
      <c r="DP73" s="201"/>
      <c r="DQ73" s="201"/>
      <c r="DR73" s="201"/>
    </row>
    <row r="74" spans="4:122">
      <c r="D74" s="34"/>
      <c r="E74" s="146"/>
      <c r="F74" s="146"/>
      <c r="G74" s="153"/>
      <c r="L74" s="34"/>
      <c r="M74" s="146"/>
      <c r="N74" s="146"/>
      <c r="O74" s="147"/>
      <c r="R74" s="16" t="e">
        <f>INDEX('Dropdown menus'!$A$1:$D$6,MATCH($E74,'Dropdown menus'!$A$1:$A$6,0),$R$6)</f>
        <v>#N/A</v>
      </c>
      <c r="T74" s="19" t="str">
        <f>IF($F74="","",VLOOKUP($F74,'Reference Data - Transport fuel'!$C:$O,T$4,FALSE))</f>
        <v/>
      </c>
      <c r="U74" s="19" t="str">
        <f>IF($F74="","",VLOOKUP($F74,'Reference Data - Transport fuel'!$C:$O,U$4,FALSE))</f>
        <v/>
      </c>
      <c r="V74" s="19" t="str">
        <f>IF($F74="","",VLOOKUP($F74,'Reference Data - Transport fuel'!$C:$O,V$4,FALSE))</f>
        <v/>
      </c>
      <c r="W74" s="19" t="str">
        <f>IF($F74="","",VLOOKUP($F74,'Reference Data - Transport fuel'!$C:$O,W$4,FALSE))</f>
        <v/>
      </c>
      <c r="X74" s="19" t="str">
        <f>IF($F74="","",VLOOKUP($F74,'Reference Data - Transport fuel'!$C:$O,X$4,FALSE))</f>
        <v/>
      </c>
      <c r="Y74" s="19" t="str">
        <f>IF($F74="","",VLOOKUP($F74,'Reference Data - Transport fuel'!$C:$O,Y$4,FALSE))</f>
        <v/>
      </c>
      <c r="Z74" s="19" t="str">
        <f>IF($F74="","",VLOOKUP($F74,'Reference Data - Transport fuel'!$C:$O,Z$4,FALSE))</f>
        <v/>
      </c>
      <c r="AA74" s="19" t="str">
        <f>IF($F74="","",VLOOKUP($F74,'Reference Data - Transport fuel'!$C:$O,AA$4,FALSE))</f>
        <v/>
      </c>
      <c r="AB74" s="19" t="str">
        <f>IF($F74="","",VLOOKUP($F74,'Reference Data - Transport fuel'!$C:$O,AB$4,FALSE))</f>
        <v/>
      </c>
      <c r="AC74" s="19"/>
      <c r="AD74" s="19" t="str">
        <f>IF($F74="","",VLOOKUP($F74,'Reference Data - Transport fuel'!$C:$O,AD$4,FALSE))</f>
        <v/>
      </c>
      <c r="AE74" s="19"/>
      <c r="AF74" s="19" t="str">
        <f>IF($F74="","",VLOOKUP($F74,'Reference Data - Transport fuel'!$C:$O,AF$4,FALSE))</f>
        <v/>
      </c>
      <c r="AH74" s="19" t="str">
        <f t="shared" si="26"/>
        <v/>
      </c>
      <c r="AI74" s="19" t="str">
        <f t="shared" si="27"/>
        <v/>
      </c>
      <c r="AJ74" s="19" t="str">
        <f t="shared" si="28"/>
        <v/>
      </c>
      <c r="AK74" s="19" t="str">
        <f t="shared" si="29"/>
        <v/>
      </c>
      <c r="AL74" s="19" t="str">
        <f t="shared" si="30"/>
        <v/>
      </c>
      <c r="AM74" s="19" t="str">
        <f t="shared" si="31"/>
        <v/>
      </c>
      <c r="AN74" s="19" t="str">
        <f t="shared" si="32"/>
        <v/>
      </c>
      <c r="AO74" s="19" t="str">
        <f t="shared" si="33"/>
        <v/>
      </c>
      <c r="AP74" s="19"/>
      <c r="AQ74" s="19" t="str">
        <f t="shared" si="34"/>
        <v/>
      </c>
      <c r="AR74" s="188"/>
      <c r="AS74" s="19" t="str">
        <f t="shared" si="35"/>
        <v/>
      </c>
      <c r="AT74" s="19" t="str">
        <f t="shared" si="36"/>
        <v/>
      </c>
      <c r="AV74" s="201" t="str">
        <f t="shared" si="37"/>
        <v/>
      </c>
      <c r="AW74" s="201"/>
      <c r="AX74" s="201"/>
      <c r="AY74" s="16" t="e">
        <f>INDEX('Dropdown menus'!$A$1:$D$6,MATCH($M74,'Dropdown menus'!$A$1:$A$6,0),$AY$6)</f>
        <v>#N/A</v>
      </c>
      <c r="BA74" s="19" t="str">
        <f>IF($N74="","",VLOOKUP($N74,'Reference Passenger Transport'!$C:$O,BA$4,FALSE))</f>
        <v/>
      </c>
      <c r="BB74" s="19" t="str">
        <f>IF($N74="","",VLOOKUP($N74,'Reference Passenger Transport'!$C:$O,BB$4,FALSE))</f>
        <v/>
      </c>
      <c r="BC74" s="19" t="str">
        <f>IF($N74="","",VLOOKUP($N74,'Reference Passenger Transport'!$C:$O,BC$4,FALSE))</f>
        <v/>
      </c>
      <c r="BD74" s="19" t="str">
        <f>IF($N74="","",VLOOKUP($N74,'Reference Passenger Transport'!$C:$O,BD$4,FALSE))</f>
        <v/>
      </c>
      <c r="BE74" s="19" t="str">
        <f>IF($N74="","",VLOOKUP($N74,'Reference Passenger Transport'!$C:$O,BE$4,FALSE))</f>
        <v/>
      </c>
      <c r="BF74" s="19" t="str">
        <f>IF($N74="","",VLOOKUP($N74,'Reference Passenger Transport'!$C:$O,BF$4,FALSE))</f>
        <v/>
      </c>
      <c r="BG74" s="19" t="str">
        <f>IF($N74="","",VLOOKUP($N74,'Reference Passenger Transport'!$C:$O,BG$4,FALSE))</f>
        <v/>
      </c>
      <c r="BH74" s="19" t="str">
        <f>IF($N74="","",VLOOKUP($N74,'Reference Passenger Transport'!$C:$O,BH$4,FALSE))</f>
        <v/>
      </c>
      <c r="BI74" s="19" t="str">
        <f>IF($N74="","",VLOOKUP($N74,'Reference Passenger Transport'!$C:$O,BI$4,FALSE))</f>
        <v/>
      </c>
      <c r="BJ74" s="19" t="str">
        <f>IF($N74="","",VLOOKUP($N74,'Reference Passenger Transport'!$C:$O,BJ$4,FALSE))</f>
        <v/>
      </c>
      <c r="BK74" s="19" t="str">
        <f>IF($N74="","",VLOOKUP($N74,'Reference Passenger Transport'!$C:$O,BK$4,FALSE))</f>
        <v/>
      </c>
      <c r="BL74" s="19" t="str">
        <f>IF($N74="","",VLOOKUP($N74,'Reference Passenger Transport'!$C:$O,BL$4,FALSE))</f>
        <v/>
      </c>
      <c r="BM74" s="19" t="str">
        <f>IF($N74="","",VLOOKUP($N74,'Reference Passenger Transport'!$C:$O,BM$4,FALSE))</f>
        <v/>
      </c>
      <c r="BO74" s="19" t="str">
        <f t="shared" si="38"/>
        <v/>
      </c>
      <c r="BP74" s="19" t="str">
        <f t="shared" si="39"/>
        <v/>
      </c>
      <c r="BQ74" s="19" t="str">
        <f t="shared" si="40"/>
        <v/>
      </c>
      <c r="BR74" s="19" t="str">
        <f t="shared" si="41"/>
        <v/>
      </c>
      <c r="BS74" s="19" t="str">
        <f t="shared" si="42"/>
        <v/>
      </c>
      <c r="BT74" s="19" t="str">
        <f t="shared" si="43"/>
        <v/>
      </c>
      <c r="BU74" s="19" t="str">
        <f t="shared" si="44"/>
        <v/>
      </c>
      <c r="BV74" s="19" t="str">
        <f t="shared" si="45"/>
        <v/>
      </c>
      <c r="BW74" s="19"/>
      <c r="BX74" s="19" t="str">
        <f t="shared" si="46"/>
        <v/>
      </c>
      <c r="BY74" s="188"/>
      <c r="BZ74" s="19" t="str">
        <f t="shared" si="47"/>
        <v/>
      </c>
      <c r="CA74" s="19" t="str">
        <f t="shared" si="48"/>
        <v/>
      </c>
      <c r="CC74" s="201" t="str">
        <f t="shared" si="49"/>
        <v/>
      </c>
      <c r="CD74" s="201"/>
      <c r="CE74" s="201"/>
      <c r="CF74" s="201"/>
      <c r="CG74" s="201"/>
      <c r="CH74" s="201"/>
      <c r="CI74" s="201"/>
      <c r="CJ74" s="201"/>
      <c r="CK74" s="201"/>
      <c r="CL74" s="201"/>
      <c r="CM74" s="201"/>
      <c r="CN74" s="201"/>
      <c r="CO74" s="201"/>
      <c r="CP74" s="201"/>
      <c r="CQ74" s="201"/>
      <c r="CR74" s="201"/>
      <c r="CS74" s="201"/>
      <c r="CT74" s="201"/>
      <c r="CU74" s="201"/>
      <c r="CV74" s="201"/>
      <c r="CW74" s="201"/>
      <c r="CX74" s="201"/>
      <c r="CY74" s="201"/>
      <c r="CZ74" s="201"/>
      <c r="DA74" s="201"/>
      <c r="DB74" s="201"/>
      <c r="DC74" s="201"/>
      <c r="DD74" s="201"/>
      <c r="DE74" s="201"/>
      <c r="DF74" s="201"/>
      <c r="DG74" s="201"/>
      <c r="DH74" s="201"/>
      <c r="DI74" s="201"/>
      <c r="DJ74" s="201"/>
      <c r="DK74" s="201"/>
      <c r="DL74" s="201"/>
      <c r="DM74" s="201"/>
      <c r="DN74" s="201"/>
      <c r="DO74" s="201"/>
      <c r="DP74" s="201"/>
      <c r="DQ74" s="201"/>
      <c r="DR74" s="201"/>
    </row>
    <row r="75" spans="4:122">
      <c r="D75" s="34"/>
      <c r="E75" s="146"/>
      <c r="F75" s="146"/>
      <c r="G75" s="153"/>
      <c r="L75" s="34"/>
      <c r="M75" s="146"/>
      <c r="N75" s="146"/>
      <c r="O75" s="147"/>
      <c r="R75" s="16" t="e">
        <f>INDEX('Dropdown menus'!$A$1:$D$6,MATCH($E75,'Dropdown menus'!$A$1:$A$6,0),$R$6)</f>
        <v>#N/A</v>
      </c>
      <c r="T75" s="19" t="str">
        <f>IF($F75="","",VLOOKUP($F75,'Reference Data - Transport fuel'!$C:$O,T$4,FALSE))</f>
        <v/>
      </c>
      <c r="U75" s="19" t="str">
        <f>IF($F75="","",VLOOKUP($F75,'Reference Data - Transport fuel'!$C:$O,U$4,FALSE))</f>
        <v/>
      </c>
      <c r="V75" s="19" t="str">
        <f>IF($F75="","",VLOOKUP($F75,'Reference Data - Transport fuel'!$C:$O,V$4,FALSE))</f>
        <v/>
      </c>
      <c r="W75" s="19" t="str">
        <f>IF($F75="","",VLOOKUP($F75,'Reference Data - Transport fuel'!$C:$O,W$4,FALSE))</f>
        <v/>
      </c>
      <c r="X75" s="19" t="str">
        <f>IF($F75="","",VLOOKUP($F75,'Reference Data - Transport fuel'!$C:$O,X$4,FALSE))</f>
        <v/>
      </c>
      <c r="Y75" s="19" t="str">
        <f>IF($F75="","",VLOOKUP($F75,'Reference Data - Transport fuel'!$C:$O,Y$4,FALSE))</f>
        <v/>
      </c>
      <c r="Z75" s="19" t="str">
        <f>IF($F75="","",VLOOKUP($F75,'Reference Data - Transport fuel'!$C:$O,Z$4,FALSE))</f>
        <v/>
      </c>
      <c r="AA75" s="19" t="str">
        <f>IF($F75="","",VLOOKUP($F75,'Reference Data - Transport fuel'!$C:$O,AA$4,FALSE))</f>
        <v/>
      </c>
      <c r="AB75" s="19" t="str">
        <f>IF($F75="","",VLOOKUP($F75,'Reference Data - Transport fuel'!$C:$O,AB$4,FALSE))</f>
        <v/>
      </c>
      <c r="AC75" s="19"/>
      <c r="AD75" s="19" t="str">
        <f>IF($F75="","",VLOOKUP($F75,'Reference Data - Transport fuel'!$C:$O,AD$4,FALSE))</f>
        <v/>
      </c>
      <c r="AE75" s="19"/>
      <c r="AF75" s="19" t="str">
        <f>IF($F75="","",VLOOKUP($F75,'Reference Data - Transport fuel'!$C:$O,AF$4,FALSE))</f>
        <v/>
      </c>
      <c r="AH75" s="19" t="str">
        <f t="shared" si="26"/>
        <v/>
      </c>
      <c r="AI75" s="19" t="str">
        <f t="shared" si="27"/>
        <v/>
      </c>
      <c r="AJ75" s="19" t="str">
        <f t="shared" si="28"/>
        <v/>
      </c>
      <c r="AK75" s="19" t="str">
        <f t="shared" si="29"/>
        <v/>
      </c>
      <c r="AL75" s="19" t="str">
        <f t="shared" si="30"/>
        <v/>
      </c>
      <c r="AM75" s="19" t="str">
        <f t="shared" si="31"/>
        <v/>
      </c>
      <c r="AN75" s="19" t="str">
        <f t="shared" si="32"/>
        <v/>
      </c>
      <c r="AO75" s="19" t="str">
        <f t="shared" si="33"/>
        <v/>
      </c>
      <c r="AP75" s="19"/>
      <c r="AQ75" s="19" t="str">
        <f t="shared" si="34"/>
        <v/>
      </c>
      <c r="AR75" s="188"/>
      <c r="AS75" s="19" t="str">
        <f t="shared" si="35"/>
        <v/>
      </c>
      <c r="AT75" s="19" t="str">
        <f t="shared" si="36"/>
        <v/>
      </c>
      <c r="AV75" s="201" t="str">
        <f t="shared" si="37"/>
        <v/>
      </c>
      <c r="AW75" s="201"/>
      <c r="AX75" s="201"/>
      <c r="AY75" s="16" t="e">
        <f>INDEX('Dropdown menus'!$A$1:$D$6,MATCH($M75,'Dropdown menus'!$A$1:$A$6,0),$AY$6)</f>
        <v>#N/A</v>
      </c>
      <c r="BA75" s="19" t="str">
        <f>IF($N75="","",VLOOKUP($N75,'Reference Passenger Transport'!$C:$O,BA$4,FALSE))</f>
        <v/>
      </c>
      <c r="BB75" s="19" t="str">
        <f>IF($N75="","",VLOOKUP($N75,'Reference Passenger Transport'!$C:$O,BB$4,FALSE))</f>
        <v/>
      </c>
      <c r="BC75" s="19" t="str">
        <f>IF($N75="","",VLOOKUP($N75,'Reference Passenger Transport'!$C:$O,BC$4,FALSE))</f>
        <v/>
      </c>
      <c r="BD75" s="19" t="str">
        <f>IF($N75="","",VLOOKUP($N75,'Reference Passenger Transport'!$C:$O,BD$4,FALSE))</f>
        <v/>
      </c>
      <c r="BE75" s="19" t="str">
        <f>IF($N75="","",VLOOKUP($N75,'Reference Passenger Transport'!$C:$O,BE$4,FALSE))</f>
        <v/>
      </c>
      <c r="BF75" s="19" t="str">
        <f>IF($N75="","",VLOOKUP($N75,'Reference Passenger Transport'!$C:$O,BF$4,FALSE))</f>
        <v/>
      </c>
      <c r="BG75" s="19" t="str">
        <f>IF($N75="","",VLOOKUP($N75,'Reference Passenger Transport'!$C:$O,BG$4,FALSE))</f>
        <v/>
      </c>
      <c r="BH75" s="19" t="str">
        <f>IF($N75="","",VLOOKUP($N75,'Reference Passenger Transport'!$C:$O,BH$4,FALSE))</f>
        <v/>
      </c>
      <c r="BI75" s="19" t="str">
        <f>IF($N75="","",VLOOKUP($N75,'Reference Passenger Transport'!$C:$O,BI$4,FALSE))</f>
        <v/>
      </c>
      <c r="BJ75" s="19" t="str">
        <f>IF($N75="","",VLOOKUP($N75,'Reference Passenger Transport'!$C:$O,BJ$4,FALSE))</f>
        <v/>
      </c>
      <c r="BK75" s="19" t="str">
        <f>IF($N75="","",VLOOKUP($N75,'Reference Passenger Transport'!$C:$O,BK$4,FALSE))</f>
        <v/>
      </c>
      <c r="BL75" s="19" t="str">
        <f>IF($N75="","",VLOOKUP($N75,'Reference Passenger Transport'!$C:$O,BL$4,FALSE))</f>
        <v/>
      </c>
      <c r="BM75" s="19" t="str">
        <f>IF($N75="","",VLOOKUP($N75,'Reference Passenger Transport'!$C:$O,BM$4,FALSE))</f>
        <v/>
      </c>
      <c r="BO75" s="19" t="str">
        <f t="shared" si="38"/>
        <v/>
      </c>
      <c r="BP75" s="19" t="str">
        <f t="shared" si="39"/>
        <v/>
      </c>
      <c r="BQ75" s="19" t="str">
        <f t="shared" si="40"/>
        <v/>
      </c>
      <c r="BR75" s="19" t="str">
        <f t="shared" si="41"/>
        <v/>
      </c>
      <c r="BS75" s="19" t="str">
        <f t="shared" si="42"/>
        <v/>
      </c>
      <c r="BT75" s="19" t="str">
        <f t="shared" si="43"/>
        <v/>
      </c>
      <c r="BU75" s="19" t="str">
        <f t="shared" si="44"/>
        <v/>
      </c>
      <c r="BV75" s="19" t="str">
        <f t="shared" si="45"/>
        <v/>
      </c>
      <c r="BW75" s="19"/>
      <c r="BX75" s="19" t="str">
        <f t="shared" si="46"/>
        <v/>
      </c>
      <c r="BY75" s="188"/>
      <c r="BZ75" s="19" t="str">
        <f t="shared" si="47"/>
        <v/>
      </c>
      <c r="CA75" s="19" t="str">
        <f t="shared" si="48"/>
        <v/>
      </c>
      <c r="CC75" s="201" t="str">
        <f t="shared" si="49"/>
        <v/>
      </c>
      <c r="CD75" s="201"/>
      <c r="CE75" s="201"/>
      <c r="CF75" s="201"/>
      <c r="CG75" s="201"/>
      <c r="CH75" s="201"/>
      <c r="CI75" s="201"/>
      <c r="CJ75" s="201"/>
      <c r="CK75" s="201"/>
      <c r="CL75" s="201"/>
      <c r="CM75" s="201"/>
      <c r="CN75" s="201"/>
      <c r="CO75" s="201"/>
      <c r="CP75" s="201"/>
      <c r="CQ75" s="201"/>
      <c r="CR75" s="201"/>
      <c r="CS75" s="201"/>
      <c r="CT75" s="201"/>
      <c r="CU75" s="201"/>
      <c r="CV75" s="201"/>
      <c r="CW75" s="201"/>
      <c r="CX75" s="201"/>
      <c r="CY75" s="201"/>
      <c r="CZ75" s="201"/>
      <c r="DA75" s="201"/>
      <c r="DB75" s="201"/>
      <c r="DC75" s="201"/>
      <c r="DD75" s="201"/>
      <c r="DE75" s="201"/>
      <c r="DF75" s="201"/>
      <c r="DG75" s="201"/>
      <c r="DH75" s="201"/>
      <c r="DI75" s="201"/>
      <c r="DJ75" s="201"/>
      <c r="DK75" s="201"/>
      <c r="DL75" s="201"/>
      <c r="DM75" s="201"/>
      <c r="DN75" s="201"/>
      <c r="DO75" s="201"/>
      <c r="DP75" s="201"/>
      <c r="DQ75" s="201"/>
      <c r="DR75" s="201"/>
    </row>
    <row r="76" spans="4:122">
      <c r="D76" s="34"/>
      <c r="E76" s="146"/>
      <c r="F76" s="146"/>
      <c r="G76" s="153"/>
      <c r="L76" s="34"/>
      <c r="M76" s="146"/>
      <c r="N76" s="146"/>
      <c r="O76" s="147"/>
      <c r="R76" s="16" t="e">
        <f>INDEX('Dropdown menus'!$A$1:$D$6,MATCH($E76,'Dropdown menus'!$A$1:$A$6,0),$R$6)</f>
        <v>#N/A</v>
      </c>
      <c r="T76" s="19" t="str">
        <f>IF($F76="","",VLOOKUP($F76,'Reference Data - Transport fuel'!$C:$O,T$4,FALSE))</f>
        <v/>
      </c>
      <c r="U76" s="19" t="str">
        <f>IF($F76="","",VLOOKUP($F76,'Reference Data - Transport fuel'!$C:$O,U$4,FALSE))</f>
        <v/>
      </c>
      <c r="V76" s="19" t="str">
        <f>IF($F76="","",VLOOKUP($F76,'Reference Data - Transport fuel'!$C:$O,V$4,FALSE))</f>
        <v/>
      </c>
      <c r="W76" s="19" t="str">
        <f>IF($F76="","",VLOOKUP($F76,'Reference Data - Transport fuel'!$C:$O,W$4,FALSE))</f>
        <v/>
      </c>
      <c r="X76" s="19" t="str">
        <f>IF($F76="","",VLOOKUP($F76,'Reference Data - Transport fuel'!$C:$O,X$4,FALSE))</f>
        <v/>
      </c>
      <c r="Y76" s="19" t="str">
        <f>IF($F76="","",VLOOKUP($F76,'Reference Data - Transport fuel'!$C:$O,Y$4,FALSE))</f>
        <v/>
      </c>
      <c r="Z76" s="19" t="str">
        <f>IF($F76="","",VLOOKUP($F76,'Reference Data - Transport fuel'!$C:$O,Z$4,FALSE))</f>
        <v/>
      </c>
      <c r="AA76" s="19" t="str">
        <f>IF($F76="","",VLOOKUP($F76,'Reference Data - Transport fuel'!$C:$O,AA$4,FALSE))</f>
        <v/>
      </c>
      <c r="AB76" s="19" t="str">
        <f>IF($F76="","",VLOOKUP($F76,'Reference Data - Transport fuel'!$C:$O,AB$4,FALSE))</f>
        <v/>
      </c>
      <c r="AC76" s="19"/>
      <c r="AD76" s="19" t="str">
        <f>IF($F76="","",VLOOKUP($F76,'Reference Data - Transport fuel'!$C:$O,AD$4,FALSE))</f>
        <v/>
      </c>
      <c r="AE76" s="19"/>
      <c r="AF76" s="19" t="str">
        <f>IF($F76="","",VLOOKUP($F76,'Reference Data - Transport fuel'!$C:$O,AF$4,FALSE))</f>
        <v/>
      </c>
      <c r="AH76" s="19" t="str">
        <f t="shared" si="26"/>
        <v/>
      </c>
      <c r="AI76" s="19" t="str">
        <f t="shared" si="27"/>
        <v/>
      </c>
      <c r="AJ76" s="19" t="str">
        <f t="shared" si="28"/>
        <v/>
      </c>
      <c r="AK76" s="19" t="str">
        <f t="shared" si="29"/>
        <v/>
      </c>
      <c r="AL76" s="19" t="str">
        <f t="shared" si="30"/>
        <v/>
      </c>
      <c r="AM76" s="19" t="str">
        <f t="shared" si="31"/>
        <v/>
      </c>
      <c r="AN76" s="19" t="str">
        <f t="shared" si="32"/>
        <v/>
      </c>
      <c r="AO76" s="19" t="str">
        <f t="shared" si="33"/>
        <v/>
      </c>
      <c r="AP76" s="19"/>
      <c r="AQ76" s="19" t="str">
        <f t="shared" si="34"/>
        <v/>
      </c>
      <c r="AR76" s="188"/>
      <c r="AS76" s="19" t="str">
        <f t="shared" si="35"/>
        <v/>
      </c>
      <c r="AT76" s="19" t="str">
        <f t="shared" si="36"/>
        <v/>
      </c>
      <c r="AV76" s="201" t="str">
        <f t="shared" si="37"/>
        <v/>
      </c>
      <c r="AW76" s="201"/>
      <c r="AX76" s="201"/>
      <c r="AY76" s="16" t="e">
        <f>INDEX('Dropdown menus'!$A$1:$D$6,MATCH($M76,'Dropdown menus'!$A$1:$A$6,0),$AY$6)</f>
        <v>#N/A</v>
      </c>
      <c r="BA76" s="19" t="str">
        <f>IF($N76="","",VLOOKUP($N76,'Reference Passenger Transport'!$C:$O,BA$4,FALSE))</f>
        <v/>
      </c>
      <c r="BB76" s="19" t="str">
        <f>IF($N76="","",VLOOKUP($N76,'Reference Passenger Transport'!$C:$O,BB$4,FALSE))</f>
        <v/>
      </c>
      <c r="BC76" s="19" t="str">
        <f>IF($N76="","",VLOOKUP($N76,'Reference Passenger Transport'!$C:$O,BC$4,FALSE))</f>
        <v/>
      </c>
      <c r="BD76" s="19" t="str">
        <f>IF($N76="","",VLOOKUP($N76,'Reference Passenger Transport'!$C:$O,BD$4,FALSE))</f>
        <v/>
      </c>
      <c r="BE76" s="19" t="str">
        <f>IF($N76="","",VLOOKUP($N76,'Reference Passenger Transport'!$C:$O,BE$4,FALSE))</f>
        <v/>
      </c>
      <c r="BF76" s="19" t="str">
        <f>IF($N76="","",VLOOKUP($N76,'Reference Passenger Transport'!$C:$O,BF$4,FALSE))</f>
        <v/>
      </c>
      <c r="BG76" s="19" t="str">
        <f>IF($N76="","",VLOOKUP($N76,'Reference Passenger Transport'!$C:$O,BG$4,FALSE))</f>
        <v/>
      </c>
      <c r="BH76" s="19" t="str">
        <f>IF($N76="","",VLOOKUP($N76,'Reference Passenger Transport'!$C:$O,BH$4,FALSE))</f>
        <v/>
      </c>
      <c r="BI76" s="19" t="str">
        <f>IF($N76="","",VLOOKUP($N76,'Reference Passenger Transport'!$C:$O,BI$4,FALSE))</f>
        <v/>
      </c>
      <c r="BJ76" s="19" t="str">
        <f>IF($N76="","",VLOOKUP($N76,'Reference Passenger Transport'!$C:$O,BJ$4,FALSE))</f>
        <v/>
      </c>
      <c r="BK76" s="19" t="str">
        <f>IF($N76="","",VLOOKUP($N76,'Reference Passenger Transport'!$C:$O,BK$4,FALSE))</f>
        <v/>
      </c>
      <c r="BL76" s="19" t="str">
        <f>IF($N76="","",VLOOKUP($N76,'Reference Passenger Transport'!$C:$O,BL$4,FALSE))</f>
        <v/>
      </c>
      <c r="BM76" s="19" t="str">
        <f>IF($N76="","",VLOOKUP($N76,'Reference Passenger Transport'!$C:$O,BM$4,FALSE))</f>
        <v/>
      </c>
      <c r="BO76" s="19" t="str">
        <f t="shared" si="38"/>
        <v/>
      </c>
      <c r="BP76" s="19" t="str">
        <f t="shared" si="39"/>
        <v/>
      </c>
      <c r="BQ76" s="19" t="str">
        <f t="shared" si="40"/>
        <v/>
      </c>
      <c r="BR76" s="19" t="str">
        <f t="shared" si="41"/>
        <v/>
      </c>
      <c r="BS76" s="19" t="str">
        <f t="shared" si="42"/>
        <v/>
      </c>
      <c r="BT76" s="19" t="str">
        <f t="shared" si="43"/>
        <v/>
      </c>
      <c r="BU76" s="19" t="str">
        <f t="shared" si="44"/>
        <v/>
      </c>
      <c r="BV76" s="19" t="str">
        <f t="shared" si="45"/>
        <v/>
      </c>
      <c r="BW76" s="19"/>
      <c r="BX76" s="19" t="str">
        <f t="shared" si="46"/>
        <v/>
      </c>
      <c r="BY76" s="188"/>
      <c r="BZ76" s="19" t="str">
        <f t="shared" si="47"/>
        <v/>
      </c>
      <c r="CA76" s="19" t="str">
        <f t="shared" si="48"/>
        <v/>
      </c>
      <c r="CC76" s="201" t="str">
        <f t="shared" si="49"/>
        <v/>
      </c>
      <c r="CD76" s="201"/>
      <c r="CE76" s="201"/>
      <c r="CF76" s="201"/>
      <c r="CG76" s="201"/>
      <c r="CH76" s="201"/>
      <c r="CI76" s="201"/>
      <c r="CJ76" s="201"/>
      <c r="CK76" s="201"/>
      <c r="CL76" s="201"/>
      <c r="CM76" s="201"/>
      <c r="CN76" s="201"/>
      <c r="CO76" s="201"/>
      <c r="CP76" s="201"/>
      <c r="CQ76" s="201"/>
      <c r="CR76" s="201"/>
      <c r="CS76" s="201"/>
      <c r="CT76" s="201"/>
      <c r="CU76" s="201"/>
      <c r="CV76" s="201"/>
      <c r="CW76" s="201"/>
      <c r="CX76" s="201"/>
      <c r="CY76" s="201"/>
      <c r="CZ76" s="201"/>
      <c r="DA76" s="201"/>
      <c r="DB76" s="201"/>
      <c r="DC76" s="201"/>
      <c r="DD76" s="201"/>
      <c r="DE76" s="201"/>
      <c r="DF76" s="201"/>
      <c r="DG76" s="201"/>
      <c r="DH76" s="201"/>
      <c r="DI76" s="201"/>
      <c r="DJ76" s="201"/>
      <c r="DK76" s="201"/>
      <c r="DL76" s="201"/>
      <c r="DM76" s="201"/>
      <c r="DN76" s="201"/>
      <c r="DO76" s="201"/>
      <c r="DP76" s="201"/>
      <c r="DQ76" s="201"/>
      <c r="DR76" s="201"/>
    </row>
    <row r="77" spans="4:122">
      <c r="D77" s="34"/>
      <c r="E77" s="146"/>
      <c r="F77" s="146"/>
      <c r="G77" s="153"/>
      <c r="L77" s="34"/>
      <c r="M77" s="146"/>
      <c r="N77" s="146"/>
      <c r="O77" s="147"/>
      <c r="R77" s="16" t="e">
        <f>INDEX('Dropdown menus'!$A$1:$D$6,MATCH($E77,'Dropdown menus'!$A$1:$A$6,0),$R$6)</f>
        <v>#N/A</v>
      </c>
      <c r="T77" s="19" t="str">
        <f>IF($F77="","",VLOOKUP($F77,'Reference Data - Transport fuel'!$C:$O,T$4,FALSE))</f>
        <v/>
      </c>
      <c r="U77" s="19" t="str">
        <f>IF($F77="","",VLOOKUP($F77,'Reference Data - Transport fuel'!$C:$O,U$4,FALSE))</f>
        <v/>
      </c>
      <c r="V77" s="19" t="str">
        <f>IF($F77="","",VLOOKUP($F77,'Reference Data - Transport fuel'!$C:$O,V$4,FALSE))</f>
        <v/>
      </c>
      <c r="W77" s="19" t="str">
        <f>IF($F77="","",VLOOKUP($F77,'Reference Data - Transport fuel'!$C:$O,W$4,FALSE))</f>
        <v/>
      </c>
      <c r="X77" s="19" t="str">
        <f>IF($F77="","",VLOOKUP($F77,'Reference Data - Transport fuel'!$C:$O,X$4,FALSE))</f>
        <v/>
      </c>
      <c r="Y77" s="19" t="str">
        <f>IF($F77="","",VLOOKUP($F77,'Reference Data - Transport fuel'!$C:$O,Y$4,FALSE))</f>
        <v/>
      </c>
      <c r="Z77" s="19" t="str">
        <f>IF($F77="","",VLOOKUP($F77,'Reference Data - Transport fuel'!$C:$O,Z$4,FALSE))</f>
        <v/>
      </c>
      <c r="AA77" s="19" t="str">
        <f>IF($F77="","",VLOOKUP($F77,'Reference Data - Transport fuel'!$C:$O,AA$4,FALSE))</f>
        <v/>
      </c>
      <c r="AB77" s="19" t="str">
        <f>IF($F77="","",VLOOKUP($F77,'Reference Data - Transport fuel'!$C:$O,AB$4,FALSE))</f>
        <v/>
      </c>
      <c r="AC77" s="19"/>
      <c r="AD77" s="19" t="str">
        <f>IF($F77="","",VLOOKUP($F77,'Reference Data - Transport fuel'!$C:$O,AD$4,FALSE))</f>
        <v/>
      </c>
      <c r="AE77" s="19"/>
      <c r="AF77" s="19" t="str">
        <f>IF($F77="","",VLOOKUP($F77,'Reference Data - Transport fuel'!$C:$O,AF$4,FALSE))</f>
        <v/>
      </c>
      <c r="AH77" s="19" t="str">
        <f t="shared" si="26"/>
        <v/>
      </c>
      <c r="AI77" s="19" t="str">
        <f t="shared" si="27"/>
        <v/>
      </c>
      <c r="AJ77" s="19" t="str">
        <f t="shared" si="28"/>
        <v/>
      </c>
      <c r="AK77" s="19" t="str">
        <f t="shared" si="29"/>
        <v/>
      </c>
      <c r="AL77" s="19" t="str">
        <f t="shared" si="30"/>
        <v/>
      </c>
      <c r="AM77" s="19" t="str">
        <f t="shared" si="31"/>
        <v/>
      </c>
      <c r="AN77" s="19" t="str">
        <f t="shared" si="32"/>
        <v/>
      </c>
      <c r="AO77" s="19" t="str">
        <f t="shared" si="33"/>
        <v/>
      </c>
      <c r="AP77" s="19"/>
      <c r="AQ77" s="19" t="str">
        <f t="shared" si="34"/>
        <v/>
      </c>
      <c r="AR77" s="188"/>
      <c r="AS77" s="19" t="str">
        <f t="shared" si="35"/>
        <v/>
      </c>
      <c r="AT77" s="19" t="str">
        <f t="shared" si="36"/>
        <v/>
      </c>
      <c r="AV77" s="201" t="str">
        <f t="shared" si="37"/>
        <v/>
      </c>
      <c r="AW77" s="201"/>
      <c r="AX77" s="201"/>
      <c r="AY77" s="16" t="e">
        <f>INDEX('Dropdown menus'!$A$1:$D$6,MATCH($M77,'Dropdown menus'!$A$1:$A$6,0),$AY$6)</f>
        <v>#N/A</v>
      </c>
      <c r="BA77" s="19" t="str">
        <f>IF($N77="","",VLOOKUP($N77,'Reference Passenger Transport'!$C:$O,BA$4,FALSE))</f>
        <v/>
      </c>
      <c r="BB77" s="19" t="str">
        <f>IF($N77="","",VLOOKUP($N77,'Reference Passenger Transport'!$C:$O,BB$4,FALSE))</f>
        <v/>
      </c>
      <c r="BC77" s="19" t="str">
        <f>IF($N77="","",VLOOKUP($N77,'Reference Passenger Transport'!$C:$O,BC$4,FALSE))</f>
        <v/>
      </c>
      <c r="BD77" s="19" t="str">
        <f>IF($N77="","",VLOOKUP($N77,'Reference Passenger Transport'!$C:$O,BD$4,FALSE))</f>
        <v/>
      </c>
      <c r="BE77" s="19" t="str">
        <f>IF($N77="","",VLOOKUP($N77,'Reference Passenger Transport'!$C:$O,BE$4,FALSE))</f>
        <v/>
      </c>
      <c r="BF77" s="19" t="str">
        <f>IF($N77="","",VLOOKUP($N77,'Reference Passenger Transport'!$C:$O,BF$4,FALSE))</f>
        <v/>
      </c>
      <c r="BG77" s="19" t="str">
        <f>IF($N77="","",VLOOKUP($N77,'Reference Passenger Transport'!$C:$O,BG$4,FALSE))</f>
        <v/>
      </c>
      <c r="BH77" s="19" t="str">
        <f>IF($N77="","",VLOOKUP($N77,'Reference Passenger Transport'!$C:$O,BH$4,FALSE))</f>
        <v/>
      </c>
      <c r="BI77" s="19" t="str">
        <f>IF($N77="","",VLOOKUP($N77,'Reference Passenger Transport'!$C:$O,BI$4,FALSE))</f>
        <v/>
      </c>
      <c r="BJ77" s="19" t="str">
        <f>IF($N77="","",VLOOKUP($N77,'Reference Passenger Transport'!$C:$O,BJ$4,FALSE))</f>
        <v/>
      </c>
      <c r="BK77" s="19" t="str">
        <f>IF($N77="","",VLOOKUP($N77,'Reference Passenger Transport'!$C:$O,BK$4,FALSE))</f>
        <v/>
      </c>
      <c r="BL77" s="19" t="str">
        <f>IF($N77="","",VLOOKUP($N77,'Reference Passenger Transport'!$C:$O,BL$4,FALSE))</f>
        <v/>
      </c>
      <c r="BM77" s="19" t="str">
        <f>IF($N77="","",VLOOKUP($N77,'Reference Passenger Transport'!$C:$O,BM$4,FALSE))</f>
        <v/>
      </c>
      <c r="BO77" s="19" t="str">
        <f t="shared" si="38"/>
        <v/>
      </c>
      <c r="BP77" s="19" t="str">
        <f t="shared" si="39"/>
        <v/>
      </c>
      <c r="BQ77" s="19" t="str">
        <f t="shared" si="40"/>
        <v/>
      </c>
      <c r="BR77" s="19" t="str">
        <f t="shared" si="41"/>
        <v/>
      </c>
      <c r="BS77" s="19" t="str">
        <f t="shared" si="42"/>
        <v/>
      </c>
      <c r="BT77" s="19" t="str">
        <f t="shared" si="43"/>
        <v/>
      </c>
      <c r="BU77" s="19" t="str">
        <f t="shared" si="44"/>
        <v/>
      </c>
      <c r="BV77" s="19" t="str">
        <f t="shared" si="45"/>
        <v/>
      </c>
      <c r="BW77" s="19"/>
      <c r="BX77" s="19" t="str">
        <f t="shared" si="46"/>
        <v/>
      </c>
      <c r="BY77" s="188"/>
      <c r="BZ77" s="19" t="str">
        <f t="shared" si="47"/>
        <v/>
      </c>
      <c r="CA77" s="19" t="str">
        <f t="shared" si="48"/>
        <v/>
      </c>
      <c r="CC77" s="201" t="str">
        <f t="shared" si="49"/>
        <v/>
      </c>
      <c r="CD77" s="201"/>
      <c r="CE77" s="201"/>
      <c r="CF77" s="201"/>
      <c r="CG77" s="201"/>
      <c r="CH77" s="201"/>
      <c r="CI77" s="201"/>
      <c r="CJ77" s="201"/>
      <c r="CK77" s="201"/>
      <c r="CL77" s="201"/>
      <c r="CM77" s="201"/>
      <c r="CN77" s="201"/>
      <c r="CO77" s="201"/>
      <c r="CP77" s="201"/>
      <c r="CQ77" s="201"/>
      <c r="CR77" s="201"/>
      <c r="CS77" s="201"/>
      <c r="CT77" s="201"/>
      <c r="CU77" s="201"/>
      <c r="CV77" s="201"/>
      <c r="CW77" s="201"/>
      <c r="CX77" s="201"/>
      <c r="CY77" s="201"/>
      <c r="CZ77" s="201"/>
      <c r="DA77" s="201"/>
      <c r="DB77" s="201"/>
      <c r="DC77" s="201"/>
      <c r="DD77" s="201"/>
      <c r="DE77" s="201"/>
      <c r="DF77" s="201"/>
      <c r="DG77" s="201"/>
      <c r="DH77" s="201"/>
      <c r="DI77" s="201"/>
      <c r="DJ77" s="201"/>
      <c r="DK77" s="201"/>
      <c r="DL77" s="201"/>
      <c r="DM77" s="201"/>
      <c r="DN77" s="201"/>
      <c r="DO77" s="201"/>
      <c r="DP77" s="201"/>
      <c r="DQ77" s="201"/>
      <c r="DR77" s="201"/>
    </row>
    <row r="78" spans="4:122">
      <c r="D78" s="34"/>
      <c r="E78" s="146"/>
      <c r="F78" s="146"/>
      <c r="G78" s="153"/>
      <c r="L78" s="34"/>
      <c r="M78" s="146"/>
      <c r="N78" s="146"/>
      <c r="O78" s="147"/>
      <c r="R78" s="16" t="e">
        <f>INDEX('Dropdown menus'!$A$1:$D$6,MATCH($E78,'Dropdown menus'!$A$1:$A$6,0),$R$6)</f>
        <v>#N/A</v>
      </c>
      <c r="T78" s="19" t="str">
        <f>IF($F78="","",VLOOKUP($F78,'Reference Data - Transport fuel'!$C:$O,T$4,FALSE))</f>
        <v/>
      </c>
      <c r="U78" s="19" t="str">
        <f>IF($F78="","",VLOOKUP($F78,'Reference Data - Transport fuel'!$C:$O,U$4,FALSE))</f>
        <v/>
      </c>
      <c r="V78" s="19" t="str">
        <f>IF($F78="","",VLOOKUP($F78,'Reference Data - Transport fuel'!$C:$O,V$4,FALSE))</f>
        <v/>
      </c>
      <c r="W78" s="19" t="str">
        <f>IF($F78="","",VLOOKUP($F78,'Reference Data - Transport fuel'!$C:$O,W$4,FALSE))</f>
        <v/>
      </c>
      <c r="X78" s="19" t="str">
        <f>IF($F78="","",VLOOKUP($F78,'Reference Data - Transport fuel'!$C:$O,X$4,FALSE))</f>
        <v/>
      </c>
      <c r="Y78" s="19" t="str">
        <f>IF($F78="","",VLOOKUP($F78,'Reference Data - Transport fuel'!$C:$O,Y$4,FALSE))</f>
        <v/>
      </c>
      <c r="Z78" s="19" t="str">
        <f>IF($F78="","",VLOOKUP($F78,'Reference Data - Transport fuel'!$C:$O,Z$4,FALSE))</f>
        <v/>
      </c>
      <c r="AA78" s="19" t="str">
        <f>IF($F78="","",VLOOKUP($F78,'Reference Data - Transport fuel'!$C:$O,AA$4,FALSE))</f>
        <v/>
      </c>
      <c r="AB78" s="19" t="str">
        <f>IF($F78="","",VLOOKUP($F78,'Reference Data - Transport fuel'!$C:$O,AB$4,FALSE))</f>
        <v/>
      </c>
      <c r="AC78" s="19"/>
      <c r="AD78" s="19" t="str">
        <f>IF($F78="","",VLOOKUP($F78,'Reference Data - Transport fuel'!$C:$O,AD$4,FALSE))</f>
        <v/>
      </c>
      <c r="AE78" s="19"/>
      <c r="AF78" s="19" t="str">
        <f>IF($F78="","",VLOOKUP($F78,'Reference Data - Transport fuel'!$C:$O,AF$4,FALSE))</f>
        <v/>
      </c>
      <c r="AH78" s="19" t="str">
        <f t="shared" si="26"/>
        <v/>
      </c>
      <c r="AI78" s="19" t="str">
        <f t="shared" si="27"/>
        <v/>
      </c>
      <c r="AJ78" s="19" t="str">
        <f t="shared" si="28"/>
        <v/>
      </c>
      <c r="AK78" s="19" t="str">
        <f t="shared" si="29"/>
        <v/>
      </c>
      <c r="AL78" s="19" t="str">
        <f t="shared" si="30"/>
        <v/>
      </c>
      <c r="AM78" s="19" t="str">
        <f t="shared" si="31"/>
        <v/>
      </c>
      <c r="AN78" s="19" t="str">
        <f t="shared" si="32"/>
        <v/>
      </c>
      <c r="AO78" s="19" t="str">
        <f t="shared" si="33"/>
        <v/>
      </c>
      <c r="AP78" s="19"/>
      <c r="AQ78" s="19" t="str">
        <f t="shared" si="34"/>
        <v/>
      </c>
      <c r="AR78" s="188"/>
      <c r="AS78" s="19" t="str">
        <f t="shared" si="35"/>
        <v/>
      </c>
      <c r="AT78" s="19" t="str">
        <f t="shared" si="36"/>
        <v/>
      </c>
      <c r="AV78" s="201" t="str">
        <f t="shared" si="37"/>
        <v/>
      </c>
      <c r="AW78" s="201"/>
      <c r="AX78" s="201"/>
      <c r="AY78" s="16" t="e">
        <f>INDEX('Dropdown menus'!$A$1:$D$6,MATCH($M78,'Dropdown menus'!$A$1:$A$6,0),$AY$6)</f>
        <v>#N/A</v>
      </c>
      <c r="BA78" s="19" t="str">
        <f>IF($N78="","",VLOOKUP($N78,'Reference Passenger Transport'!$C:$O,BA$4,FALSE))</f>
        <v/>
      </c>
      <c r="BB78" s="19" t="str">
        <f>IF($N78="","",VLOOKUP($N78,'Reference Passenger Transport'!$C:$O,BB$4,FALSE))</f>
        <v/>
      </c>
      <c r="BC78" s="19" t="str">
        <f>IF($N78="","",VLOOKUP($N78,'Reference Passenger Transport'!$C:$O,BC$4,FALSE))</f>
        <v/>
      </c>
      <c r="BD78" s="19" t="str">
        <f>IF($N78="","",VLOOKUP($N78,'Reference Passenger Transport'!$C:$O,BD$4,FALSE))</f>
        <v/>
      </c>
      <c r="BE78" s="19" t="str">
        <f>IF($N78="","",VLOOKUP($N78,'Reference Passenger Transport'!$C:$O,BE$4,FALSE))</f>
        <v/>
      </c>
      <c r="BF78" s="19" t="str">
        <f>IF($N78="","",VLOOKUP($N78,'Reference Passenger Transport'!$C:$O,BF$4,FALSE))</f>
        <v/>
      </c>
      <c r="BG78" s="19" t="str">
        <f>IF($N78="","",VLOOKUP($N78,'Reference Passenger Transport'!$C:$O,BG$4,FALSE))</f>
        <v/>
      </c>
      <c r="BH78" s="19" t="str">
        <f>IF($N78="","",VLOOKUP($N78,'Reference Passenger Transport'!$C:$O,BH$4,FALSE))</f>
        <v/>
      </c>
      <c r="BI78" s="19" t="str">
        <f>IF($N78="","",VLOOKUP($N78,'Reference Passenger Transport'!$C:$O,BI$4,FALSE))</f>
        <v/>
      </c>
      <c r="BJ78" s="19" t="str">
        <f>IF($N78="","",VLOOKUP($N78,'Reference Passenger Transport'!$C:$O,BJ$4,FALSE))</f>
        <v/>
      </c>
      <c r="BK78" s="19" t="str">
        <f>IF($N78="","",VLOOKUP($N78,'Reference Passenger Transport'!$C:$O,BK$4,FALSE))</f>
        <v/>
      </c>
      <c r="BL78" s="19" t="str">
        <f>IF($N78="","",VLOOKUP($N78,'Reference Passenger Transport'!$C:$O,BL$4,FALSE))</f>
        <v/>
      </c>
      <c r="BM78" s="19" t="str">
        <f>IF($N78="","",VLOOKUP($N78,'Reference Passenger Transport'!$C:$O,BM$4,FALSE))</f>
        <v/>
      </c>
      <c r="BO78" s="19" t="str">
        <f t="shared" si="38"/>
        <v/>
      </c>
      <c r="BP78" s="19" t="str">
        <f t="shared" si="39"/>
        <v/>
      </c>
      <c r="BQ78" s="19" t="str">
        <f t="shared" si="40"/>
        <v/>
      </c>
      <c r="BR78" s="19" t="str">
        <f t="shared" si="41"/>
        <v/>
      </c>
      <c r="BS78" s="19" t="str">
        <f t="shared" si="42"/>
        <v/>
      </c>
      <c r="BT78" s="19" t="str">
        <f t="shared" si="43"/>
        <v/>
      </c>
      <c r="BU78" s="19" t="str">
        <f t="shared" si="44"/>
        <v/>
      </c>
      <c r="BV78" s="19" t="str">
        <f t="shared" si="45"/>
        <v/>
      </c>
      <c r="BW78" s="19"/>
      <c r="BX78" s="19" t="str">
        <f t="shared" si="46"/>
        <v/>
      </c>
      <c r="BY78" s="188"/>
      <c r="BZ78" s="19" t="str">
        <f t="shared" si="47"/>
        <v/>
      </c>
      <c r="CA78" s="19" t="str">
        <f t="shared" si="48"/>
        <v/>
      </c>
      <c r="CC78" s="201" t="str">
        <f t="shared" si="49"/>
        <v/>
      </c>
      <c r="CD78" s="201"/>
      <c r="CE78" s="201"/>
      <c r="CF78" s="201"/>
      <c r="CG78" s="201"/>
      <c r="CH78" s="201"/>
      <c r="CI78" s="201"/>
      <c r="CJ78" s="201"/>
      <c r="CK78" s="201"/>
      <c r="CL78" s="201"/>
      <c r="CM78" s="201"/>
      <c r="CN78" s="201"/>
      <c r="CO78" s="201"/>
      <c r="CP78" s="201"/>
      <c r="CQ78" s="201"/>
      <c r="CR78" s="201"/>
      <c r="CS78" s="201"/>
      <c r="CT78" s="201"/>
      <c r="CU78" s="201"/>
      <c r="CV78" s="201"/>
      <c r="CW78" s="201"/>
      <c r="CX78" s="201"/>
      <c r="CY78" s="201"/>
      <c r="CZ78" s="201"/>
      <c r="DA78" s="201"/>
      <c r="DB78" s="201"/>
      <c r="DC78" s="201"/>
      <c r="DD78" s="201"/>
      <c r="DE78" s="201"/>
      <c r="DF78" s="201"/>
      <c r="DG78" s="201"/>
      <c r="DH78" s="201"/>
      <c r="DI78" s="201"/>
      <c r="DJ78" s="201"/>
      <c r="DK78" s="201"/>
      <c r="DL78" s="201"/>
      <c r="DM78" s="201"/>
      <c r="DN78" s="201"/>
      <c r="DO78" s="201"/>
      <c r="DP78" s="201"/>
      <c r="DQ78" s="201"/>
      <c r="DR78" s="201"/>
    </row>
    <row r="79" spans="4:122">
      <c r="D79" s="34"/>
      <c r="E79" s="146"/>
      <c r="F79" s="146"/>
      <c r="G79" s="153"/>
      <c r="L79" s="34"/>
      <c r="M79" s="146"/>
      <c r="N79" s="146"/>
      <c r="O79" s="147"/>
      <c r="R79" s="16" t="e">
        <f>INDEX('Dropdown menus'!$A$1:$D$6,MATCH($E79,'Dropdown menus'!$A$1:$A$6,0),$R$6)</f>
        <v>#N/A</v>
      </c>
      <c r="T79" s="19" t="str">
        <f>IF($F79="","",VLOOKUP($F79,'Reference Data - Transport fuel'!$C:$O,T$4,FALSE))</f>
        <v/>
      </c>
      <c r="U79" s="19" t="str">
        <f>IF($F79="","",VLOOKUP($F79,'Reference Data - Transport fuel'!$C:$O,U$4,FALSE))</f>
        <v/>
      </c>
      <c r="V79" s="19" t="str">
        <f>IF($F79="","",VLOOKUP($F79,'Reference Data - Transport fuel'!$C:$O,V$4,FALSE))</f>
        <v/>
      </c>
      <c r="W79" s="19" t="str">
        <f>IF($F79="","",VLOOKUP($F79,'Reference Data - Transport fuel'!$C:$O,W$4,FALSE))</f>
        <v/>
      </c>
      <c r="X79" s="19" t="str">
        <f>IF($F79="","",VLOOKUP($F79,'Reference Data - Transport fuel'!$C:$O,X$4,FALSE))</f>
        <v/>
      </c>
      <c r="Y79" s="19" t="str">
        <f>IF($F79="","",VLOOKUP($F79,'Reference Data - Transport fuel'!$C:$O,Y$4,FALSE))</f>
        <v/>
      </c>
      <c r="Z79" s="19" t="str">
        <f>IF($F79="","",VLOOKUP($F79,'Reference Data - Transport fuel'!$C:$O,Z$4,FALSE))</f>
        <v/>
      </c>
      <c r="AA79" s="19" t="str">
        <f>IF($F79="","",VLOOKUP($F79,'Reference Data - Transport fuel'!$C:$O,AA$4,FALSE))</f>
        <v/>
      </c>
      <c r="AB79" s="19" t="str">
        <f>IF($F79="","",VLOOKUP($F79,'Reference Data - Transport fuel'!$C:$O,AB$4,FALSE))</f>
        <v/>
      </c>
      <c r="AC79" s="19"/>
      <c r="AD79" s="19" t="str">
        <f>IF($F79="","",VLOOKUP($F79,'Reference Data - Transport fuel'!$C:$O,AD$4,FALSE))</f>
        <v/>
      </c>
      <c r="AE79" s="19"/>
      <c r="AF79" s="19" t="str">
        <f>IF($F79="","",VLOOKUP($F79,'Reference Data - Transport fuel'!$C:$O,AF$4,FALSE))</f>
        <v/>
      </c>
      <c r="AH79" s="19" t="str">
        <f t="shared" si="26"/>
        <v/>
      </c>
      <c r="AI79" s="19" t="str">
        <f t="shared" si="27"/>
        <v/>
      </c>
      <c r="AJ79" s="19" t="str">
        <f t="shared" si="28"/>
        <v/>
      </c>
      <c r="AK79" s="19" t="str">
        <f t="shared" si="29"/>
        <v/>
      </c>
      <c r="AL79" s="19" t="str">
        <f t="shared" si="30"/>
        <v/>
      </c>
      <c r="AM79" s="19" t="str">
        <f t="shared" si="31"/>
        <v/>
      </c>
      <c r="AN79" s="19" t="str">
        <f t="shared" si="32"/>
        <v/>
      </c>
      <c r="AO79" s="19" t="str">
        <f t="shared" si="33"/>
        <v/>
      </c>
      <c r="AP79" s="19"/>
      <c r="AQ79" s="19" t="str">
        <f t="shared" si="34"/>
        <v/>
      </c>
      <c r="AR79" s="188"/>
      <c r="AS79" s="19" t="str">
        <f t="shared" si="35"/>
        <v/>
      </c>
      <c r="AT79" s="19" t="str">
        <f t="shared" si="36"/>
        <v/>
      </c>
      <c r="AV79" s="201" t="str">
        <f t="shared" si="37"/>
        <v/>
      </c>
      <c r="AW79" s="201"/>
      <c r="AX79" s="201"/>
      <c r="AY79" s="16" t="e">
        <f>INDEX('Dropdown menus'!$A$1:$D$6,MATCH($M79,'Dropdown menus'!$A$1:$A$6,0),$AY$6)</f>
        <v>#N/A</v>
      </c>
      <c r="BA79" s="19" t="str">
        <f>IF($N79="","",VLOOKUP($N79,'Reference Passenger Transport'!$C:$O,BA$4,FALSE))</f>
        <v/>
      </c>
      <c r="BB79" s="19" t="str">
        <f>IF($N79="","",VLOOKUP($N79,'Reference Passenger Transport'!$C:$O,BB$4,FALSE))</f>
        <v/>
      </c>
      <c r="BC79" s="19" t="str">
        <f>IF($N79="","",VLOOKUP($N79,'Reference Passenger Transport'!$C:$O,BC$4,FALSE))</f>
        <v/>
      </c>
      <c r="BD79" s="19" t="str">
        <f>IF($N79="","",VLOOKUP($N79,'Reference Passenger Transport'!$C:$O,BD$4,FALSE))</f>
        <v/>
      </c>
      <c r="BE79" s="19" t="str">
        <f>IF($N79="","",VLOOKUP($N79,'Reference Passenger Transport'!$C:$O,BE$4,FALSE))</f>
        <v/>
      </c>
      <c r="BF79" s="19" t="str">
        <f>IF($N79="","",VLOOKUP($N79,'Reference Passenger Transport'!$C:$O,BF$4,FALSE))</f>
        <v/>
      </c>
      <c r="BG79" s="19" t="str">
        <f>IF($N79="","",VLOOKUP($N79,'Reference Passenger Transport'!$C:$O,BG$4,FALSE))</f>
        <v/>
      </c>
      <c r="BH79" s="19" t="str">
        <f>IF($N79="","",VLOOKUP($N79,'Reference Passenger Transport'!$C:$O,BH$4,FALSE))</f>
        <v/>
      </c>
      <c r="BI79" s="19" t="str">
        <f>IF($N79="","",VLOOKUP($N79,'Reference Passenger Transport'!$C:$O,BI$4,FALSE))</f>
        <v/>
      </c>
      <c r="BJ79" s="19" t="str">
        <f>IF($N79="","",VLOOKUP($N79,'Reference Passenger Transport'!$C:$O,BJ$4,FALSE))</f>
        <v/>
      </c>
      <c r="BK79" s="19" t="str">
        <f>IF($N79="","",VLOOKUP($N79,'Reference Passenger Transport'!$C:$O,BK$4,FALSE))</f>
        <v/>
      </c>
      <c r="BL79" s="19" t="str">
        <f>IF($N79="","",VLOOKUP($N79,'Reference Passenger Transport'!$C:$O,BL$4,FALSE))</f>
        <v/>
      </c>
      <c r="BM79" s="19" t="str">
        <f>IF($N79="","",VLOOKUP($N79,'Reference Passenger Transport'!$C:$O,BM$4,FALSE))</f>
        <v/>
      </c>
      <c r="BO79" s="19" t="str">
        <f t="shared" si="38"/>
        <v/>
      </c>
      <c r="BP79" s="19" t="str">
        <f t="shared" si="39"/>
        <v/>
      </c>
      <c r="BQ79" s="19" t="str">
        <f t="shared" si="40"/>
        <v/>
      </c>
      <c r="BR79" s="19" t="str">
        <f t="shared" si="41"/>
        <v/>
      </c>
      <c r="BS79" s="19" t="str">
        <f t="shared" si="42"/>
        <v/>
      </c>
      <c r="BT79" s="19" t="str">
        <f t="shared" si="43"/>
        <v/>
      </c>
      <c r="BU79" s="19" t="str">
        <f t="shared" si="44"/>
        <v/>
      </c>
      <c r="BV79" s="19" t="str">
        <f t="shared" si="45"/>
        <v/>
      </c>
      <c r="BW79" s="19"/>
      <c r="BX79" s="19" t="str">
        <f t="shared" si="46"/>
        <v/>
      </c>
      <c r="BY79" s="188"/>
      <c r="BZ79" s="19" t="str">
        <f t="shared" si="47"/>
        <v/>
      </c>
      <c r="CA79" s="19" t="str">
        <f t="shared" si="48"/>
        <v/>
      </c>
      <c r="CC79" s="201" t="str">
        <f t="shared" si="49"/>
        <v/>
      </c>
      <c r="CD79" s="201"/>
      <c r="CE79" s="201"/>
      <c r="CF79" s="201"/>
      <c r="CG79" s="201"/>
      <c r="CH79" s="201"/>
      <c r="CI79" s="201"/>
      <c r="CJ79" s="201"/>
      <c r="CK79" s="201"/>
      <c r="CL79" s="201"/>
      <c r="CM79" s="201"/>
      <c r="CN79" s="201"/>
      <c r="CO79" s="201"/>
      <c r="CP79" s="201"/>
      <c r="CQ79" s="201"/>
      <c r="CR79" s="201"/>
      <c r="CS79" s="201"/>
      <c r="CT79" s="201"/>
      <c r="CU79" s="201"/>
      <c r="CV79" s="201"/>
      <c r="CW79" s="201"/>
      <c r="CX79" s="201"/>
      <c r="CY79" s="201"/>
      <c r="CZ79" s="201"/>
      <c r="DA79" s="201"/>
      <c r="DB79" s="201"/>
      <c r="DC79" s="201"/>
      <c r="DD79" s="201"/>
      <c r="DE79" s="201"/>
      <c r="DF79" s="201"/>
      <c r="DG79" s="201"/>
      <c r="DH79" s="201"/>
      <c r="DI79" s="201"/>
      <c r="DJ79" s="201"/>
      <c r="DK79" s="201"/>
      <c r="DL79" s="201"/>
      <c r="DM79" s="201"/>
      <c r="DN79" s="201"/>
      <c r="DO79" s="201"/>
      <c r="DP79" s="201"/>
      <c r="DQ79" s="201"/>
      <c r="DR79" s="201"/>
    </row>
    <row r="80" spans="4:122">
      <c r="D80" s="34"/>
      <c r="E80" s="146"/>
      <c r="F80" s="146"/>
      <c r="G80" s="153"/>
      <c r="L80" s="34"/>
      <c r="M80" s="146"/>
      <c r="N80" s="146"/>
      <c r="O80" s="147"/>
      <c r="R80" s="16" t="e">
        <f>INDEX('Dropdown menus'!$A$1:$D$6,MATCH($E80,'Dropdown menus'!$A$1:$A$6,0),$R$6)</f>
        <v>#N/A</v>
      </c>
      <c r="T80" s="19" t="str">
        <f>IF($F80="","",VLOOKUP($F80,'Reference Data - Transport fuel'!$C:$O,T$4,FALSE))</f>
        <v/>
      </c>
      <c r="U80" s="19" t="str">
        <f>IF($F80="","",VLOOKUP($F80,'Reference Data - Transport fuel'!$C:$O,U$4,FALSE))</f>
        <v/>
      </c>
      <c r="V80" s="19" t="str">
        <f>IF($F80="","",VLOOKUP($F80,'Reference Data - Transport fuel'!$C:$O,V$4,FALSE))</f>
        <v/>
      </c>
      <c r="W80" s="19" t="str">
        <f>IF($F80="","",VLOOKUP($F80,'Reference Data - Transport fuel'!$C:$O,W$4,FALSE))</f>
        <v/>
      </c>
      <c r="X80" s="19" t="str">
        <f>IF($F80="","",VLOOKUP($F80,'Reference Data - Transport fuel'!$C:$O,X$4,FALSE))</f>
        <v/>
      </c>
      <c r="Y80" s="19" t="str">
        <f>IF($F80="","",VLOOKUP($F80,'Reference Data - Transport fuel'!$C:$O,Y$4,FALSE))</f>
        <v/>
      </c>
      <c r="Z80" s="19" t="str">
        <f>IF($F80="","",VLOOKUP($F80,'Reference Data - Transport fuel'!$C:$O,Z$4,FALSE))</f>
        <v/>
      </c>
      <c r="AA80" s="19" t="str">
        <f>IF($F80="","",VLOOKUP($F80,'Reference Data - Transport fuel'!$C:$O,AA$4,FALSE))</f>
        <v/>
      </c>
      <c r="AB80" s="19" t="str">
        <f>IF($F80="","",VLOOKUP($F80,'Reference Data - Transport fuel'!$C:$O,AB$4,FALSE))</f>
        <v/>
      </c>
      <c r="AC80" s="19"/>
      <c r="AD80" s="19" t="str">
        <f>IF($F80="","",VLOOKUP($F80,'Reference Data - Transport fuel'!$C:$O,AD$4,FALSE))</f>
        <v/>
      </c>
      <c r="AE80" s="19"/>
      <c r="AF80" s="19" t="str">
        <f>IF($F80="","",VLOOKUP($F80,'Reference Data - Transport fuel'!$C:$O,AF$4,FALSE))</f>
        <v/>
      </c>
      <c r="AH80" s="19" t="str">
        <f t="shared" si="26"/>
        <v/>
      </c>
      <c r="AI80" s="19" t="str">
        <f t="shared" si="27"/>
        <v/>
      </c>
      <c r="AJ80" s="19" t="str">
        <f t="shared" si="28"/>
        <v/>
      </c>
      <c r="AK80" s="19" t="str">
        <f t="shared" si="29"/>
        <v/>
      </c>
      <c r="AL80" s="19" t="str">
        <f t="shared" si="30"/>
        <v/>
      </c>
      <c r="AM80" s="19" t="str">
        <f t="shared" si="31"/>
        <v/>
      </c>
      <c r="AN80" s="19" t="str">
        <f t="shared" si="32"/>
        <v/>
      </c>
      <c r="AO80" s="19" t="str">
        <f t="shared" si="33"/>
        <v/>
      </c>
      <c r="AP80" s="19"/>
      <c r="AQ80" s="19" t="str">
        <f t="shared" si="34"/>
        <v/>
      </c>
      <c r="AR80" s="188"/>
      <c r="AS80" s="19" t="str">
        <f t="shared" si="35"/>
        <v/>
      </c>
      <c r="AT80" s="19" t="str">
        <f t="shared" si="36"/>
        <v/>
      </c>
      <c r="AV80" s="201" t="str">
        <f t="shared" si="37"/>
        <v/>
      </c>
      <c r="AW80" s="201"/>
      <c r="AX80" s="201"/>
      <c r="AY80" s="16" t="e">
        <f>INDEX('Dropdown menus'!$A$1:$D$6,MATCH($M80,'Dropdown menus'!$A$1:$A$6,0),$AY$6)</f>
        <v>#N/A</v>
      </c>
      <c r="BA80" s="19" t="str">
        <f>IF($N80="","",VLOOKUP($N80,'Reference Passenger Transport'!$C:$O,BA$4,FALSE))</f>
        <v/>
      </c>
      <c r="BB80" s="19" t="str">
        <f>IF($N80="","",VLOOKUP($N80,'Reference Passenger Transport'!$C:$O,BB$4,FALSE))</f>
        <v/>
      </c>
      <c r="BC80" s="19" t="str">
        <f>IF($N80="","",VLOOKUP($N80,'Reference Passenger Transport'!$C:$O,BC$4,FALSE))</f>
        <v/>
      </c>
      <c r="BD80" s="19" t="str">
        <f>IF($N80="","",VLOOKUP($N80,'Reference Passenger Transport'!$C:$O,BD$4,FALSE))</f>
        <v/>
      </c>
      <c r="BE80" s="19" t="str">
        <f>IF($N80="","",VLOOKUP($N80,'Reference Passenger Transport'!$C:$O,BE$4,FALSE))</f>
        <v/>
      </c>
      <c r="BF80" s="19" t="str">
        <f>IF($N80="","",VLOOKUP($N80,'Reference Passenger Transport'!$C:$O,BF$4,FALSE))</f>
        <v/>
      </c>
      <c r="BG80" s="19" t="str">
        <f>IF($N80="","",VLOOKUP($N80,'Reference Passenger Transport'!$C:$O,BG$4,FALSE))</f>
        <v/>
      </c>
      <c r="BH80" s="19" t="str">
        <f>IF($N80="","",VLOOKUP($N80,'Reference Passenger Transport'!$C:$O,BH$4,FALSE))</f>
        <v/>
      </c>
      <c r="BI80" s="19" t="str">
        <f>IF($N80="","",VLOOKUP($N80,'Reference Passenger Transport'!$C:$O,BI$4,FALSE))</f>
        <v/>
      </c>
      <c r="BJ80" s="19" t="str">
        <f>IF($N80="","",VLOOKUP($N80,'Reference Passenger Transport'!$C:$O,BJ$4,FALSE))</f>
        <v/>
      </c>
      <c r="BK80" s="19" t="str">
        <f>IF($N80="","",VLOOKUP($N80,'Reference Passenger Transport'!$C:$O,BK$4,FALSE))</f>
        <v/>
      </c>
      <c r="BL80" s="19" t="str">
        <f>IF($N80="","",VLOOKUP($N80,'Reference Passenger Transport'!$C:$O,BL$4,FALSE))</f>
        <v/>
      </c>
      <c r="BM80" s="19" t="str">
        <f>IF($N80="","",VLOOKUP($N80,'Reference Passenger Transport'!$C:$O,BM$4,FALSE))</f>
        <v/>
      </c>
      <c r="BO80" s="19" t="str">
        <f t="shared" si="38"/>
        <v/>
      </c>
      <c r="BP80" s="19" t="str">
        <f t="shared" si="39"/>
        <v/>
      </c>
      <c r="BQ80" s="19" t="str">
        <f t="shared" si="40"/>
        <v/>
      </c>
      <c r="BR80" s="19" t="str">
        <f t="shared" si="41"/>
        <v/>
      </c>
      <c r="BS80" s="19" t="str">
        <f t="shared" si="42"/>
        <v/>
      </c>
      <c r="BT80" s="19" t="str">
        <f t="shared" si="43"/>
        <v/>
      </c>
      <c r="BU80" s="19" t="str">
        <f t="shared" si="44"/>
        <v/>
      </c>
      <c r="BV80" s="19" t="str">
        <f t="shared" si="45"/>
        <v/>
      </c>
      <c r="BW80" s="19"/>
      <c r="BX80" s="19" t="str">
        <f t="shared" si="46"/>
        <v/>
      </c>
      <c r="BY80" s="188"/>
      <c r="BZ80" s="19" t="str">
        <f t="shared" si="47"/>
        <v/>
      </c>
      <c r="CA80" s="19" t="str">
        <f t="shared" si="48"/>
        <v/>
      </c>
      <c r="CC80" s="201" t="str">
        <f t="shared" si="49"/>
        <v/>
      </c>
      <c r="CD80" s="201"/>
      <c r="CE80" s="201"/>
      <c r="CF80" s="201"/>
      <c r="CG80" s="201"/>
      <c r="CH80" s="201"/>
      <c r="CI80" s="201"/>
      <c r="CJ80" s="201"/>
      <c r="CK80" s="201"/>
      <c r="CL80" s="201"/>
      <c r="CM80" s="201"/>
      <c r="CN80" s="201"/>
      <c r="CO80" s="201"/>
      <c r="CP80" s="201"/>
      <c r="CQ80" s="201"/>
      <c r="CR80" s="201"/>
      <c r="CS80" s="201"/>
      <c r="CT80" s="201"/>
      <c r="CU80" s="201"/>
      <c r="CV80" s="201"/>
      <c r="CW80" s="201"/>
      <c r="CX80" s="201"/>
      <c r="CY80" s="201"/>
      <c r="CZ80" s="201"/>
      <c r="DA80" s="201"/>
      <c r="DB80" s="201"/>
      <c r="DC80" s="201"/>
      <c r="DD80" s="201"/>
      <c r="DE80" s="201"/>
      <c r="DF80" s="201"/>
      <c r="DG80" s="201"/>
      <c r="DH80" s="201"/>
      <c r="DI80" s="201"/>
      <c r="DJ80" s="201"/>
      <c r="DK80" s="201"/>
      <c r="DL80" s="201"/>
      <c r="DM80" s="201"/>
      <c r="DN80" s="201"/>
      <c r="DO80" s="201"/>
      <c r="DP80" s="201"/>
      <c r="DQ80" s="201"/>
      <c r="DR80" s="201"/>
    </row>
    <row r="81" spans="4:122">
      <c r="D81" s="34"/>
      <c r="E81" s="146"/>
      <c r="F81" s="146"/>
      <c r="G81" s="153"/>
      <c r="L81" s="34"/>
      <c r="M81" s="146"/>
      <c r="N81" s="146"/>
      <c r="O81" s="147"/>
      <c r="R81" s="16" t="e">
        <f>INDEX('Dropdown menus'!$A$1:$D$6,MATCH($E81,'Dropdown menus'!$A$1:$A$6,0),$R$6)</f>
        <v>#N/A</v>
      </c>
      <c r="T81" s="19" t="str">
        <f>IF($F81="","",VLOOKUP($F81,'Reference Data - Transport fuel'!$C:$O,T$4,FALSE))</f>
        <v/>
      </c>
      <c r="U81" s="19" t="str">
        <f>IF($F81="","",VLOOKUP($F81,'Reference Data - Transport fuel'!$C:$O,U$4,FALSE))</f>
        <v/>
      </c>
      <c r="V81" s="19" t="str">
        <f>IF($F81="","",VLOOKUP($F81,'Reference Data - Transport fuel'!$C:$O,V$4,FALSE))</f>
        <v/>
      </c>
      <c r="W81" s="19" t="str">
        <f>IF($F81="","",VLOOKUP($F81,'Reference Data - Transport fuel'!$C:$O,W$4,FALSE))</f>
        <v/>
      </c>
      <c r="X81" s="19" t="str">
        <f>IF($F81="","",VLOOKUP($F81,'Reference Data - Transport fuel'!$C:$O,X$4,FALSE))</f>
        <v/>
      </c>
      <c r="Y81" s="19" t="str">
        <f>IF($F81="","",VLOOKUP($F81,'Reference Data - Transport fuel'!$C:$O,Y$4,FALSE))</f>
        <v/>
      </c>
      <c r="Z81" s="19" t="str">
        <f>IF($F81="","",VLOOKUP($F81,'Reference Data - Transport fuel'!$C:$O,Z$4,FALSE))</f>
        <v/>
      </c>
      <c r="AA81" s="19" t="str">
        <f>IF($F81="","",VLOOKUP($F81,'Reference Data - Transport fuel'!$C:$O,AA$4,FALSE))</f>
        <v/>
      </c>
      <c r="AB81" s="19" t="str">
        <f>IF($F81="","",VLOOKUP($F81,'Reference Data - Transport fuel'!$C:$O,AB$4,FALSE))</f>
        <v/>
      </c>
      <c r="AC81" s="19"/>
      <c r="AD81" s="19" t="str">
        <f>IF($F81="","",VLOOKUP($F81,'Reference Data - Transport fuel'!$C:$O,AD$4,FALSE))</f>
        <v/>
      </c>
      <c r="AE81" s="19"/>
      <c r="AF81" s="19" t="str">
        <f>IF($F81="","",VLOOKUP($F81,'Reference Data - Transport fuel'!$C:$O,AF$4,FALSE))</f>
        <v/>
      </c>
      <c r="AH81" s="19" t="str">
        <f t="shared" si="26"/>
        <v/>
      </c>
      <c r="AI81" s="19" t="str">
        <f t="shared" si="27"/>
        <v/>
      </c>
      <c r="AJ81" s="19" t="str">
        <f t="shared" si="28"/>
        <v/>
      </c>
      <c r="AK81" s="19" t="str">
        <f t="shared" si="29"/>
        <v/>
      </c>
      <c r="AL81" s="19" t="str">
        <f t="shared" si="30"/>
        <v/>
      </c>
      <c r="AM81" s="19" t="str">
        <f t="shared" si="31"/>
        <v/>
      </c>
      <c r="AN81" s="19" t="str">
        <f t="shared" si="32"/>
        <v/>
      </c>
      <c r="AO81" s="19" t="str">
        <f t="shared" si="33"/>
        <v/>
      </c>
      <c r="AP81" s="19"/>
      <c r="AQ81" s="19" t="str">
        <f t="shared" si="34"/>
        <v/>
      </c>
      <c r="AR81" s="188"/>
      <c r="AS81" s="19" t="str">
        <f t="shared" si="35"/>
        <v/>
      </c>
      <c r="AT81" s="19" t="str">
        <f t="shared" si="36"/>
        <v/>
      </c>
      <c r="AV81" s="201" t="str">
        <f t="shared" si="37"/>
        <v/>
      </c>
      <c r="AW81" s="201"/>
      <c r="AX81" s="201"/>
      <c r="AY81" s="16" t="e">
        <f>INDEX('Dropdown menus'!$A$1:$D$6,MATCH($M81,'Dropdown menus'!$A$1:$A$6,0),$AY$6)</f>
        <v>#N/A</v>
      </c>
      <c r="BA81" s="19" t="str">
        <f>IF($N81="","",VLOOKUP($N81,'Reference Passenger Transport'!$C:$O,BA$4,FALSE))</f>
        <v/>
      </c>
      <c r="BB81" s="19" t="str">
        <f>IF($N81="","",VLOOKUP($N81,'Reference Passenger Transport'!$C:$O,BB$4,FALSE))</f>
        <v/>
      </c>
      <c r="BC81" s="19" t="str">
        <f>IF($N81="","",VLOOKUP($N81,'Reference Passenger Transport'!$C:$O,BC$4,FALSE))</f>
        <v/>
      </c>
      <c r="BD81" s="19" t="str">
        <f>IF($N81="","",VLOOKUP($N81,'Reference Passenger Transport'!$C:$O,BD$4,FALSE))</f>
        <v/>
      </c>
      <c r="BE81" s="19" t="str">
        <f>IF($N81="","",VLOOKUP($N81,'Reference Passenger Transport'!$C:$O,BE$4,FALSE))</f>
        <v/>
      </c>
      <c r="BF81" s="19" t="str">
        <f>IF($N81="","",VLOOKUP($N81,'Reference Passenger Transport'!$C:$O,BF$4,FALSE))</f>
        <v/>
      </c>
      <c r="BG81" s="19" t="str">
        <f>IF($N81="","",VLOOKUP($N81,'Reference Passenger Transport'!$C:$O,BG$4,FALSE))</f>
        <v/>
      </c>
      <c r="BH81" s="19" t="str">
        <f>IF($N81="","",VLOOKUP($N81,'Reference Passenger Transport'!$C:$O,BH$4,FALSE))</f>
        <v/>
      </c>
      <c r="BI81" s="19" t="str">
        <f>IF($N81="","",VLOOKUP($N81,'Reference Passenger Transport'!$C:$O,BI$4,FALSE))</f>
        <v/>
      </c>
      <c r="BJ81" s="19" t="str">
        <f>IF($N81="","",VLOOKUP($N81,'Reference Passenger Transport'!$C:$O,BJ$4,FALSE))</f>
        <v/>
      </c>
      <c r="BK81" s="19" t="str">
        <f>IF($N81="","",VLOOKUP($N81,'Reference Passenger Transport'!$C:$O,BK$4,FALSE))</f>
        <v/>
      </c>
      <c r="BL81" s="19" t="str">
        <f>IF($N81="","",VLOOKUP($N81,'Reference Passenger Transport'!$C:$O,BL$4,FALSE))</f>
        <v/>
      </c>
      <c r="BM81" s="19" t="str">
        <f>IF($N81="","",VLOOKUP($N81,'Reference Passenger Transport'!$C:$O,BM$4,FALSE))</f>
        <v/>
      </c>
      <c r="BO81" s="19" t="str">
        <f t="shared" si="38"/>
        <v/>
      </c>
      <c r="BP81" s="19" t="str">
        <f t="shared" si="39"/>
        <v/>
      </c>
      <c r="BQ81" s="19" t="str">
        <f t="shared" si="40"/>
        <v/>
      </c>
      <c r="BR81" s="19" t="str">
        <f t="shared" si="41"/>
        <v/>
      </c>
      <c r="BS81" s="19" t="str">
        <f t="shared" si="42"/>
        <v/>
      </c>
      <c r="BT81" s="19" t="str">
        <f t="shared" si="43"/>
        <v/>
      </c>
      <c r="BU81" s="19" t="str">
        <f t="shared" si="44"/>
        <v/>
      </c>
      <c r="BV81" s="19" t="str">
        <f t="shared" si="45"/>
        <v/>
      </c>
      <c r="BW81" s="19"/>
      <c r="BX81" s="19" t="str">
        <f t="shared" si="46"/>
        <v/>
      </c>
      <c r="BY81" s="188"/>
      <c r="BZ81" s="19" t="str">
        <f t="shared" si="47"/>
        <v/>
      </c>
      <c r="CA81" s="19" t="str">
        <f t="shared" si="48"/>
        <v/>
      </c>
      <c r="CC81" s="201" t="str">
        <f t="shared" si="49"/>
        <v/>
      </c>
      <c r="CD81" s="201"/>
      <c r="CE81" s="201"/>
      <c r="CF81" s="201"/>
      <c r="CG81" s="201"/>
      <c r="CH81" s="201"/>
      <c r="CI81" s="201"/>
      <c r="CJ81" s="201"/>
      <c r="CK81" s="201"/>
      <c r="CL81" s="201"/>
      <c r="CM81" s="201"/>
      <c r="CN81" s="201"/>
      <c r="CO81" s="201"/>
      <c r="CP81" s="201"/>
      <c r="CQ81" s="201"/>
      <c r="CR81" s="201"/>
      <c r="CS81" s="201"/>
      <c r="CT81" s="201"/>
      <c r="CU81" s="201"/>
      <c r="CV81" s="201"/>
      <c r="CW81" s="201"/>
      <c r="CX81" s="201"/>
      <c r="CY81" s="201"/>
      <c r="CZ81" s="201"/>
      <c r="DA81" s="201"/>
      <c r="DB81" s="201"/>
      <c r="DC81" s="201"/>
      <c r="DD81" s="201"/>
      <c r="DE81" s="201"/>
      <c r="DF81" s="201"/>
      <c r="DG81" s="201"/>
      <c r="DH81" s="201"/>
      <c r="DI81" s="201"/>
      <c r="DJ81" s="201"/>
      <c r="DK81" s="201"/>
      <c r="DL81" s="201"/>
      <c r="DM81" s="201"/>
      <c r="DN81" s="201"/>
      <c r="DO81" s="201"/>
      <c r="DP81" s="201"/>
      <c r="DQ81" s="201"/>
      <c r="DR81" s="201"/>
    </row>
    <row r="82" spans="4:122">
      <c r="D82" s="34"/>
      <c r="E82" s="146"/>
      <c r="F82" s="146"/>
      <c r="G82" s="153"/>
      <c r="L82" s="34"/>
      <c r="M82" s="146"/>
      <c r="N82" s="146"/>
      <c r="O82" s="147"/>
      <c r="R82" s="16" t="e">
        <f>INDEX('Dropdown menus'!$A$1:$D$6,MATCH($E82,'Dropdown menus'!$A$1:$A$6,0),$R$6)</f>
        <v>#N/A</v>
      </c>
      <c r="T82" s="19" t="str">
        <f>IF($F82="","",VLOOKUP($F82,'Reference Data - Transport fuel'!$C:$O,T$4,FALSE))</f>
        <v/>
      </c>
      <c r="U82" s="19" t="str">
        <f>IF($F82="","",VLOOKUP($F82,'Reference Data - Transport fuel'!$C:$O,U$4,FALSE))</f>
        <v/>
      </c>
      <c r="V82" s="19" t="str">
        <f>IF($F82="","",VLOOKUP($F82,'Reference Data - Transport fuel'!$C:$O,V$4,FALSE))</f>
        <v/>
      </c>
      <c r="W82" s="19" t="str">
        <f>IF($F82="","",VLOOKUP($F82,'Reference Data - Transport fuel'!$C:$O,W$4,FALSE))</f>
        <v/>
      </c>
      <c r="X82" s="19" t="str">
        <f>IF($F82="","",VLOOKUP($F82,'Reference Data - Transport fuel'!$C:$O,X$4,FALSE))</f>
        <v/>
      </c>
      <c r="Y82" s="19" t="str">
        <f>IF($F82="","",VLOOKUP($F82,'Reference Data - Transport fuel'!$C:$O,Y$4,FALSE))</f>
        <v/>
      </c>
      <c r="Z82" s="19" t="str">
        <f>IF($F82="","",VLOOKUP($F82,'Reference Data - Transport fuel'!$C:$O,Z$4,FALSE))</f>
        <v/>
      </c>
      <c r="AA82" s="19" t="str">
        <f>IF($F82="","",VLOOKUP($F82,'Reference Data - Transport fuel'!$C:$O,AA$4,FALSE))</f>
        <v/>
      </c>
      <c r="AB82" s="19" t="str">
        <f>IF($F82="","",VLOOKUP($F82,'Reference Data - Transport fuel'!$C:$O,AB$4,FALSE))</f>
        <v/>
      </c>
      <c r="AC82" s="19"/>
      <c r="AD82" s="19" t="str">
        <f>IF($F82="","",VLOOKUP($F82,'Reference Data - Transport fuel'!$C:$O,AD$4,FALSE))</f>
        <v/>
      </c>
      <c r="AE82" s="19"/>
      <c r="AF82" s="19" t="str">
        <f>IF($F82="","",VLOOKUP($F82,'Reference Data - Transport fuel'!$C:$O,AF$4,FALSE))</f>
        <v/>
      </c>
      <c r="AH82" s="19" t="str">
        <f t="shared" si="26"/>
        <v/>
      </c>
      <c r="AI82" s="19" t="str">
        <f t="shared" si="27"/>
        <v/>
      </c>
      <c r="AJ82" s="19" t="str">
        <f t="shared" si="28"/>
        <v/>
      </c>
      <c r="AK82" s="19" t="str">
        <f t="shared" si="29"/>
        <v/>
      </c>
      <c r="AL82" s="19" t="str">
        <f t="shared" si="30"/>
        <v/>
      </c>
      <c r="AM82" s="19" t="str">
        <f t="shared" si="31"/>
        <v/>
      </c>
      <c r="AN82" s="19" t="str">
        <f t="shared" si="32"/>
        <v/>
      </c>
      <c r="AO82" s="19" t="str">
        <f t="shared" si="33"/>
        <v/>
      </c>
      <c r="AP82" s="19"/>
      <c r="AQ82" s="19" t="str">
        <f t="shared" si="34"/>
        <v/>
      </c>
      <c r="AR82" s="188"/>
      <c r="AS82" s="19" t="str">
        <f t="shared" si="35"/>
        <v/>
      </c>
      <c r="AT82" s="19" t="str">
        <f t="shared" si="36"/>
        <v/>
      </c>
      <c r="AV82" s="201" t="str">
        <f t="shared" si="37"/>
        <v/>
      </c>
      <c r="AW82" s="201"/>
      <c r="AX82" s="201"/>
      <c r="AY82" s="16" t="e">
        <f>INDEX('Dropdown menus'!$A$1:$D$6,MATCH($M82,'Dropdown menus'!$A$1:$A$6,0),$AY$6)</f>
        <v>#N/A</v>
      </c>
      <c r="BA82" s="19" t="str">
        <f>IF($N82="","",VLOOKUP($N82,'Reference Passenger Transport'!$C:$O,BA$4,FALSE))</f>
        <v/>
      </c>
      <c r="BB82" s="19" t="str">
        <f>IF($N82="","",VLOOKUP($N82,'Reference Passenger Transport'!$C:$O,BB$4,FALSE))</f>
        <v/>
      </c>
      <c r="BC82" s="19" t="str">
        <f>IF($N82="","",VLOOKUP($N82,'Reference Passenger Transport'!$C:$O,BC$4,FALSE))</f>
        <v/>
      </c>
      <c r="BD82" s="19" t="str">
        <f>IF($N82="","",VLOOKUP($N82,'Reference Passenger Transport'!$C:$O,BD$4,FALSE))</f>
        <v/>
      </c>
      <c r="BE82" s="19" t="str">
        <f>IF($N82="","",VLOOKUP($N82,'Reference Passenger Transport'!$C:$O,BE$4,FALSE))</f>
        <v/>
      </c>
      <c r="BF82" s="19" t="str">
        <f>IF($N82="","",VLOOKUP($N82,'Reference Passenger Transport'!$C:$O,BF$4,FALSE))</f>
        <v/>
      </c>
      <c r="BG82" s="19" t="str">
        <f>IF($N82="","",VLOOKUP($N82,'Reference Passenger Transport'!$C:$O,BG$4,FALSE))</f>
        <v/>
      </c>
      <c r="BH82" s="19" t="str">
        <f>IF($N82="","",VLOOKUP($N82,'Reference Passenger Transport'!$C:$O,BH$4,FALSE))</f>
        <v/>
      </c>
      <c r="BI82" s="19" t="str">
        <f>IF($N82="","",VLOOKUP($N82,'Reference Passenger Transport'!$C:$O,BI$4,FALSE))</f>
        <v/>
      </c>
      <c r="BJ82" s="19" t="str">
        <f>IF($N82="","",VLOOKUP($N82,'Reference Passenger Transport'!$C:$O,BJ$4,FALSE))</f>
        <v/>
      </c>
      <c r="BK82" s="19" t="str">
        <f>IF($N82="","",VLOOKUP($N82,'Reference Passenger Transport'!$C:$O,BK$4,FALSE))</f>
        <v/>
      </c>
      <c r="BL82" s="19" t="str">
        <f>IF($N82="","",VLOOKUP($N82,'Reference Passenger Transport'!$C:$O,BL$4,FALSE))</f>
        <v/>
      </c>
      <c r="BM82" s="19" t="str">
        <f>IF($N82="","",VLOOKUP($N82,'Reference Passenger Transport'!$C:$O,BM$4,FALSE))</f>
        <v/>
      </c>
      <c r="BO82" s="19" t="str">
        <f t="shared" si="38"/>
        <v/>
      </c>
      <c r="BP82" s="19" t="str">
        <f t="shared" si="39"/>
        <v/>
      </c>
      <c r="BQ82" s="19" t="str">
        <f t="shared" si="40"/>
        <v/>
      </c>
      <c r="BR82" s="19" t="str">
        <f t="shared" si="41"/>
        <v/>
      </c>
      <c r="BS82" s="19" t="str">
        <f t="shared" si="42"/>
        <v/>
      </c>
      <c r="BT82" s="19" t="str">
        <f t="shared" si="43"/>
        <v/>
      </c>
      <c r="BU82" s="19" t="str">
        <f t="shared" si="44"/>
        <v/>
      </c>
      <c r="BV82" s="19" t="str">
        <f t="shared" si="45"/>
        <v/>
      </c>
      <c r="BW82" s="19"/>
      <c r="BX82" s="19" t="str">
        <f t="shared" si="46"/>
        <v/>
      </c>
      <c r="BY82" s="188"/>
      <c r="BZ82" s="19" t="str">
        <f t="shared" si="47"/>
        <v/>
      </c>
      <c r="CA82" s="19" t="str">
        <f t="shared" si="48"/>
        <v/>
      </c>
      <c r="CC82" s="201" t="str">
        <f t="shared" si="49"/>
        <v/>
      </c>
      <c r="CD82" s="201"/>
      <c r="CE82" s="201"/>
      <c r="CF82" s="201"/>
      <c r="CG82" s="201"/>
      <c r="CH82" s="201"/>
      <c r="CI82" s="201"/>
      <c r="CJ82" s="201"/>
      <c r="CK82" s="201"/>
      <c r="CL82" s="201"/>
      <c r="CM82" s="201"/>
      <c r="CN82" s="201"/>
      <c r="CO82" s="201"/>
      <c r="CP82" s="201"/>
      <c r="CQ82" s="201"/>
      <c r="CR82" s="201"/>
      <c r="CS82" s="201"/>
      <c r="CT82" s="201"/>
      <c r="CU82" s="201"/>
      <c r="CV82" s="201"/>
      <c r="CW82" s="201"/>
      <c r="CX82" s="201"/>
      <c r="CY82" s="201"/>
      <c r="CZ82" s="201"/>
      <c r="DA82" s="201"/>
      <c r="DB82" s="201"/>
      <c r="DC82" s="201"/>
      <c r="DD82" s="201"/>
      <c r="DE82" s="201"/>
      <c r="DF82" s="201"/>
      <c r="DG82" s="201"/>
      <c r="DH82" s="201"/>
      <c r="DI82" s="201"/>
      <c r="DJ82" s="201"/>
      <c r="DK82" s="201"/>
      <c r="DL82" s="201"/>
      <c r="DM82" s="201"/>
      <c r="DN82" s="201"/>
      <c r="DO82" s="201"/>
      <c r="DP82" s="201"/>
      <c r="DQ82" s="201"/>
      <c r="DR82" s="201"/>
    </row>
    <row r="83" spans="4:122">
      <c r="D83" s="34"/>
      <c r="E83" s="146"/>
      <c r="F83" s="146"/>
      <c r="G83" s="153"/>
      <c r="L83" s="34"/>
      <c r="M83" s="146"/>
      <c r="N83" s="146"/>
      <c r="O83" s="147"/>
      <c r="R83" s="16" t="e">
        <f>INDEX('Dropdown menus'!$A$1:$D$6,MATCH($E83,'Dropdown menus'!$A$1:$A$6,0),$R$6)</f>
        <v>#N/A</v>
      </c>
      <c r="T83" s="19" t="str">
        <f>IF($F83="","",VLOOKUP($F83,'Reference Data - Transport fuel'!$C:$O,T$4,FALSE))</f>
        <v/>
      </c>
      <c r="U83" s="19" t="str">
        <f>IF($F83="","",VLOOKUP($F83,'Reference Data - Transport fuel'!$C:$O,U$4,FALSE))</f>
        <v/>
      </c>
      <c r="V83" s="19" t="str">
        <f>IF($F83="","",VLOOKUP($F83,'Reference Data - Transport fuel'!$C:$O,V$4,FALSE))</f>
        <v/>
      </c>
      <c r="W83" s="19" t="str">
        <f>IF($F83="","",VLOOKUP($F83,'Reference Data - Transport fuel'!$C:$O,W$4,FALSE))</f>
        <v/>
      </c>
      <c r="X83" s="19" t="str">
        <f>IF($F83="","",VLOOKUP($F83,'Reference Data - Transport fuel'!$C:$O,X$4,FALSE))</f>
        <v/>
      </c>
      <c r="Y83" s="19" t="str">
        <f>IF($F83="","",VLOOKUP($F83,'Reference Data - Transport fuel'!$C:$O,Y$4,FALSE))</f>
        <v/>
      </c>
      <c r="Z83" s="19" t="str">
        <f>IF($F83="","",VLOOKUP($F83,'Reference Data - Transport fuel'!$C:$O,Z$4,FALSE))</f>
        <v/>
      </c>
      <c r="AA83" s="19" t="str">
        <f>IF($F83="","",VLOOKUP($F83,'Reference Data - Transport fuel'!$C:$O,AA$4,FALSE))</f>
        <v/>
      </c>
      <c r="AB83" s="19" t="str">
        <f>IF($F83="","",VLOOKUP($F83,'Reference Data - Transport fuel'!$C:$O,AB$4,FALSE))</f>
        <v/>
      </c>
      <c r="AC83" s="19"/>
      <c r="AD83" s="19" t="str">
        <f>IF($F83="","",VLOOKUP($F83,'Reference Data - Transport fuel'!$C:$O,AD$4,FALSE))</f>
        <v/>
      </c>
      <c r="AE83" s="19"/>
      <c r="AF83" s="19" t="str">
        <f>IF($F83="","",VLOOKUP($F83,'Reference Data - Transport fuel'!$C:$O,AF$4,FALSE))</f>
        <v/>
      </c>
      <c r="AH83" s="19" t="str">
        <f t="shared" si="26"/>
        <v/>
      </c>
      <c r="AI83" s="19" t="str">
        <f t="shared" si="27"/>
        <v/>
      </c>
      <c r="AJ83" s="19" t="str">
        <f t="shared" si="28"/>
        <v/>
      </c>
      <c r="AK83" s="19" t="str">
        <f t="shared" si="29"/>
        <v/>
      </c>
      <c r="AL83" s="19" t="str">
        <f t="shared" si="30"/>
        <v/>
      </c>
      <c r="AM83" s="19" t="str">
        <f t="shared" si="31"/>
        <v/>
      </c>
      <c r="AN83" s="19" t="str">
        <f t="shared" si="32"/>
        <v/>
      </c>
      <c r="AO83" s="19" t="str">
        <f t="shared" si="33"/>
        <v/>
      </c>
      <c r="AP83" s="19"/>
      <c r="AQ83" s="19" t="str">
        <f t="shared" si="34"/>
        <v/>
      </c>
      <c r="AR83" s="188"/>
      <c r="AS83" s="19" t="str">
        <f t="shared" si="35"/>
        <v/>
      </c>
      <c r="AT83" s="19" t="str">
        <f t="shared" si="36"/>
        <v/>
      </c>
      <c r="AV83" s="201" t="str">
        <f t="shared" si="37"/>
        <v/>
      </c>
      <c r="AW83" s="201"/>
      <c r="AX83" s="201"/>
      <c r="AY83" s="16" t="e">
        <f>INDEX('Dropdown menus'!$A$1:$D$6,MATCH($M83,'Dropdown menus'!$A$1:$A$6,0),$AY$6)</f>
        <v>#N/A</v>
      </c>
      <c r="BA83" s="19" t="str">
        <f>IF($N83="","",VLOOKUP($N83,'Reference Passenger Transport'!$C:$O,BA$4,FALSE))</f>
        <v/>
      </c>
      <c r="BB83" s="19" t="str">
        <f>IF($N83="","",VLOOKUP($N83,'Reference Passenger Transport'!$C:$O,BB$4,FALSE))</f>
        <v/>
      </c>
      <c r="BC83" s="19" t="str">
        <f>IF($N83="","",VLOOKUP($N83,'Reference Passenger Transport'!$C:$O,BC$4,FALSE))</f>
        <v/>
      </c>
      <c r="BD83" s="19" t="str">
        <f>IF($N83="","",VLOOKUP($N83,'Reference Passenger Transport'!$C:$O,BD$4,FALSE))</f>
        <v/>
      </c>
      <c r="BE83" s="19" t="str">
        <f>IF($N83="","",VLOOKUP($N83,'Reference Passenger Transport'!$C:$O,BE$4,FALSE))</f>
        <v/>
      </c>
      <c r="BF83" s="19" t="str">
        <f>IF($N83="","",VLOOKUP($N83,'Reference Passenger Transport'!$C:$O,BF$4,FALSE))</f>
        <v/>
      </c>
      <c r="BG83" s="19" t="str">
        <f>IF($N83="","",VLOOKUP($N83,'Reference Passenger Transport'!$C:$O,BG$4,FALSE))</f>
        <v/>
      </c>
      <c r="BH83" s="19" t="str">
        <f>IF($N83="","",VLOOKUP($N83,'Reference Passenger Transport'!$C:$O,BH$4,FALSE))</f>
        <v/>
      </c>
      <c r="BI83" s="19" t="str">
        <f>IF($N83="","",VLOOKUP($N83,'Reference Passenger Transport'!$C:$O,BI$4,FALSE))</f>
        <v/>
      </c>
      <c r="BJ83" s="19" t="str">
        <f>IF($N83="","",VLOOKUP($N83,'Reference Passenger Transport'!$C:$O,BJ$4,FALSE))</f>
        <v/>
      </c>
      <c r="BK83" s="19" t="str">
        <f>IF($N83="","",VLOOKUP($N83,'Reference Passenger Transport'!$C:$O,BK$4,FALSE))</f>
        <v/>
      </c>
      <c r="BL83" s="19" t="str">
        <f>IF($N83="","",VLOOKUP($N83,'Reference Passenger Transport'!$C:$O,BL$4,FALSE))</f>
        <v/>
      </c>
      <c r="BM83" s="19" t="str">
        <f>IF($N83="","",VLOOKUP($N83,'Reference Passenger Transport'!$C:$O,BM$4,FALSE))</f>
        <v/>
      </c>
      <c r="BO83" s="19" t="str">
        <f t="shared" si="38"/>
        <v/>
      </c>
      <c r="BP83" s="19" t="str">
        <f t="shared" si="39"/>
        <v/>
      </c>
      <c r="BQ83" s="19" t="str">
        <f t="shared" si="40"/>
        <v/>
      </c>
      <c r="BR83" s="19" t="str">
        <f t="shared" si="41"/>
        <v/>
      </c>
      <c r="BS83" s="19" t="str">
        <f t="shared" si="42"/>
        <v/>
      </c>
      <c r="BT83" s="19" t="str">
        <f t="shared" si="43"/>
        <v/>
      </c>
      <c r="BU83" s="19" t="str">
        <f t="shared" si="44"/>
        <v/>
      </c>
      <c r="BV83" s="19" t="str">
        <f t="shared" si="45"/>
        <v/>
      </c>
      <c r="BW83" s="19"/>
      <c r="BX83" s="19" t="str">
        <f t="shared" si="46"/>
        <v/>
      </c>
      <c r="BY83" s="188"/>
      <c r="BZ83" s="19" t="str">
        <f t="shared" si="47"/>
        <v/>
      </c>
      <c r="CA83" s="19" t="str">
        <f t="shared" si="48"/>
        <v/>
      </c>
      <c r="CC83" s="201" t="str">
        <f t="shared" si="49"/>
        <v/>
      </c>
      <c r="CD83" s="201"/>
      <c r="CE83" s="201"/>
      <c r="CF83" s="201"/>
      <c r="CG83" s="201"/>
      <c r="CH83" s="201"/>
      <c r="CI83" s="201"/>
      <c r="CJ83" s="201"/>
      <c r="CK83" s="201"/>
      <c r="CL83" s="201"/>
      <c r="CM83" s="201"/>
      <c r="CN83" s="201"/>
      <c r="CO83" s="201"/>
      <c r="CP83" s="201"/>
      <c r="CQ83" s="201"/>
      <c r="CR83" s="201"/>
      <c r="CS83" s="201"/>
      <c r="CT83" s="201"/>
      <c r="CU83" s="201"/>
      <c r="CV83" s="201"/>
      <c r="CW83" s="201"/>
      <c r="CX83" s="201"/>
      <c r="CY83" s="201"/>
      <c r="CZ83" s="201"/>
      <c r="DA83" s="201"/>
      <c r="DB83" s="201"/>
      <c r="DC83" s="201"/>
      <c r="DD83" s="201"/>
      <c r="DE83" s="201"/>
      <c r="DF83" s="201"/>
      <c r="DG83" s="201"/>
      <c r="DH83" s="201"/>
      <c r="DI83" s="201"/>
      <c r="DJ83" s="201"/>
      <c r="DK83" s="201"/>
      <c r="DL83" s="201"/>
      <c r="DM83" s="201"/>
      <c r="DN83" s="201"/>
      <c r="DO83" s="201"/>
      <c r="DP83" s="201"/>
      <c r="DQ83" s="201"/>
      <c r="DR83" s="201"/>
    </row>
    <row r="84" spans="4:122">
      <c r="D84" s="34"/>
      <c r="E84" s="146"/>
      <c r="F84" s="146"/>
      <c r="G84" s="153"/>
      <c r="L84" s="34"/>
      <c r="M84" s="146"/>
      <c r="N84" s="146"/>
      <c r="O84" s="147"/>
      <c r="R84" s="16" t="e">
        <f>INDEX('Dropdown menus'!$A$1:$D$6,MATCH($E84,'Dropdown menus'!$A$1:$A$6,0),$R$6)</f>
        <v>#N/A</v>
      </c>
      <c r="T84" s="19" t="str">
        <f>IF($F84="","",VLOOKUP($F84,'Reference Data - Transport fuel'!$C:$O,T$4,FALSE))</f>
        <v/>
      </c>
      <c r="U84" s="19" t="str">
        <f>IF($F84="","",VLOOKUP($F84,'Reference Data - Transport fuel'!$C:$O,U$4,FALSE))</f>
        <v/>
      </c>
      <c r="V84" s="19" t="str">
        <f>IF($F84="","",VLOOKUP($F84,'Reference Data - Transport fuel'!$C:$O,V$4,FALSE))</f>
        <v/>
      </c>
      <c r="W84" s="19" t="str">
        <f>IF($F84="","",VLOOKUP($F84,'Reference Data - Transport fuel'!$C:$O,W$4,FALSE))</f>
        <v/>
      </c>
      <c r="X84" s="19" t="str">
        <f>IF($F84="","",VLOOKUP($F84,'Reference Data - Transport fuel'!$C:$O,X$4,FALSE))</f>
        <v/>
      </c>
      <c r="Y84" s="19" t="str">
        <f>IF($F84="","",VLOOKUP($F84,'Reference Data - Transport fuel'!$C:$O,Y$4,FALSE))</f>
        <v/>
      </c>
      <c r="Z84" s="19" t="str">
        <f>IF($F84="","",VLOOKUP($F84,'Reference Data - Transport fuel'!$C:$O,Z$4,FALSE))</f>
        <v/>
      </c>
      <c r="AA84" s="19" t="str">
        <f>IF($F84="","",VLOOKUP($F84,'Reference Data - Transport fuel'!$C:$O,AA$4,FALSE))</f>
        <v/>
      </c>
      <c r="AB84" s="19" t="str">
        <f>IF($F84="","",VLOOKUP($F84,'Reference Data - Transport fuel'!$C:$O,AB$4,FALSE))</f>
        <v/>
      </c>
      <c r="AC84" s="19"/>
      <c r="AD84" s="19" t="str">
        <f>IF($F84="","",VLOOKUP($F84,'Reference Data - Transport fuel'!$C:$O,AD$4,FALSE))</f>
        <v/>
      </c>
      <c r="AE84" s="19"/>
      <c r="AF84" s="19" t="str">
        <f>IF($F84="","",VLOOKUP($F84,'Reference Data - Transport fuel'!$C:$O,AF$4,FALSE))</f>
        <v/>
      </c>
      <c r="AH84" s="19" t="str">
        <f t="shared" si="26"/>
        <v/>
      </c>
      <c r="AI84" s="19" t="str">
        <f t="shared" si="27"/>
        <v/>
      </c>
      <c r="AJ84" s="19" t="str">
        <f t="shared" si="28"/>
        <v/>
      </c>
      <c r="AK84" s="19" t="str">
        <f t="shared" si="29"/>
        <v/>
      </c>
      <c r="AL84" s="19" t="str">
        <f t="shared" si="30"/>
        <v/>
      </c>
      <c r="AM84" s="19" t="str">
        <f t="shared" si="31"/>
        <v/>
      </c>
      <c r="AN84" s="19" t="str">
        <f t="shared" si="32"/>
        <v/>
      </c>
      <c r="AO84" s="19" t="str">
        <f t="shared" si="33"/>
        <v/>
      </c>
      <c r="AP84" s="19"/>
      <c r="AQ84" s="19" t="str">
        <f t="shared" si="34"/>
        <v/>
      </c>
      <c r="AR84" s="188"/>
      <c r="AS84" s="19" t="str">
        <f t="shared" si="35"/>
        <v/>
      </c>
      <c r="AT84" s="19" t="str">
        <f t="shared" si="36"/>
        <v/>
      </c>
      <c r="AV84" s="201" t="str">
        <f t="shared" si="37"/>
        <v/>
      </c>
      <c r="AW84" s="201"/>
      <c r="AX84" s="201"/>
      <c r="AY84" s="16" t="e">
        <f>INDEX('Dropdown menus'!$A$1:$D$6,MATCH($M84,'Dropdown menus'!$A$1:$A$6,0),$AY$6)</f>
        <v>#N/A</v>
      </c>
      <c r="BA84" s="19" t="str">
        <f>IF($N84="","",VLOOKUP($N84,'Reference Passenger Transport'!$C:$O,BA$4,FALSE))</f>
        <v/>
      </c>
      <c r="BB84" s="19" t="str">
        <f>IF($N84="","",VLOOKUP($N84,'Reference Passenger Transport'!$C:$O,BB$4,FALSE))</f>
        <v/>
      </c>
      <c r="BC84" s="19" t="str">
        <f>IF($N84="","",VLOOKUP($N84,'Reference Passenger Transport'!$C:$O,BC$4,FALSE))</f>
        <v/>
      </c>
      <c r="BD84" s="19" t="str">
        <f>IF($N84="","",VLOOKUP($N84,'Reference Passenger Transport'!$C:$O,BD$4,FALSE))</f>
        <v/>
      </c>
      <c r="BE84" s="19" t="str">
        <f>IF($N84="","",VLOOKUP($N84,'Reference Passenger Transport'!$C:$O,BE$4,FALSE))</f>
        <v/>
      </c>
      <c r="BF84" s="19" t="str">
        <f>IF($N84="","",VLOOKUP($N84,'Reference Passenger Transport'!$C:$O,BF$4,FALSE))</f>
        <v/>
      </c>
      <c r="BG84" s="19" t="str">
        <f>IF($N84="","",VLOOKUP($N84,'Reference Passenger Transport'!$C:$O,BG$4,FALSE))</f>
        <v/>
      </c>
      <c r="BH84" s="19" t="str">
        <f>IF($N84="","",VLOOKUP($N84,'Reference Passenger Transport'!$C:$O,BH$4,FALSE))</f>
        <v/>
      </c>
      <c r="BI84" s="19" t="str">
        <f>IF($N84="","",VLOOKUP($N84,'Reference Passenger Transport'!$C:$O,BI$4,FALSE))</f>
        <v/>
      </c>
      <c r="BJ84" s="19" t="str">
        <f>IF($N84="","",VLOOKUP($N84,'Reference Passenger Transport'!$C:$O,BJ$4,FALSE))</f>
        <v/>
      </c>
      <c r="BK84" s="19" t="str">
        <f>IF($N84="","",VLOOKUP($N84,'Reference Passenger Transport'!$C:$O,BK$4,FALSE))</f>
        <v/>
      </c>
      <c r="BL84" s="19" t="str">
        <f>IF($N84="","",VLOOKUP($N84,'Reference Passenger Transport'!$C:$O,BL$4,FALSE))</f>
        <v/>
      </c>
      <c r="BM84" s="19" t="str">
        <f>IF($N84="","",VLOOKUP($N84,'Reference Passenger Transport'!$C:$O,BM$4,FALSE))</f>
        <v/>
      </c>
      <c r="BO84" s="19" t="str">
        <f t="shared" si="38"/>
        <v/>
      </c>
      <c r="BP84" s="19" t="str">
        <f t="shared" si="39"/>
        <v/>
      </c>
      <c r="BQ84" s="19" t="str">
        <f t="shared" si="40"/>
        <v/>
      </c>
      <c r="BR84" s="19" t="str">
        <f t="shared" si="41"/>
        <v/>
      </c>
      <c r="BS84" s="19" t="str">
        <f t="shared" si="42"/>
        <v/>
      </c>
      <c r="BT84" s="19" t="str">
        <f t="shared" si="43"/>
        <v/>
      </c>
      <c r="BU84" s="19" t="str">
        <f t="shared" si="44"/>
        <v/>
      </c>
      <c r="BV84" s="19" t="str">
        <f t="shared" si="45"/>
        <v/>
      </c>
      <c r="BW84" s="19"/>
      <c r="BX84" s="19" t="str">
        <f t="shared" si="46"/>
        <v/>
      </c>
      <c r="BY84" s="188"/>
      <c r="BZ84" s="19" t="str">
        <f t="shared" si="47"/>
        <v/>
      </c>
      <c r="CA84" s="19" t="str">
        <f t="shared" si="48"/>
        <v/>
      </c>
      <c r="CC84" s="201" t="str">
        <f t="shared" si="49"/>
        <v/>
      </c>
      <c r="CD84" s="201"/>
      <c r="CE84" s="201"/>
      <c r="CF84" s="201"/>
      <c r="CG84" s="201"/>
      <c r="CH84" s="201"/>
      <c r="CI84" s="201"/>
      <c r="CJ84" s="201"/>
      <c r="CK84" s="201"/>
      <c r="CL84" s="201"/>
      <c r="CM84" s="201"/>
      <c r="CN84" s="201"/>
      <c r="CO84" s="201"/>
      <c r="CP84" s="201"/>
      <c r="CQ84" s="201"/>
      <c r="CR84" s="201"/>
      <c r="CS84" s="201"/>
      <c r="CT84" s="201"/>
      <c r="CU84" s="201"/>
      <c r="CV84" s="201"/>
      <c r="CW84" s="201"/>
      <c r="CX84" s="201"/>
      <c r="CY84" s="201"/>
      <c r="CZ84" s="201"/>
      <c r="DA84" s="201"/>
      <c r="DB84" s="201"/>
      <c r="DC84" s="201"/>
      <c r="DD84" s="201"/>
      <c r="DE84" s="201"/>
      <c r="DF84" s="201"/>
      <c r="DG84" s="201"/>
      <c r="DH84" s="201"/>
      <c r="DI84" s="201"/>
      <c r="DJ84" s="201"/>
      <c r="DK84" s="201"/>
      <c r="DL84" s="201"/>
      <c r="DM84" s="201"/>
      <c r="DN84" s="201"/>
      <c r="DO84" s="201"/>
      <c r="DP84" s="201"/>
      <c r="DQ84" s="201"/>
      <c r="DR84" s="201"/>
    </row>
    <row r="85" spans="4:122">
      <c r="D85" s="34"/>
      <c r="E85" s="146"/>
      <c r="F85" s="146"/>
      <c r="G85" s="153"/>
      <c r="L85" s="34"/>
      <c r="M85" s="146"/>
      <c r="N85" s="146"/>
      <c r="O85" s="147"/>
      <c r="R85" s="16" t="e">
        <f>INDEX('Dropdown menus'!$A$1:$D$6,MATCH($E85,'Dropdown menus'!$A$1:$A$6,0),$R$6)</f>
        <v>#N/A</v>
      </c>
      <c r="T85" s="19" t="str">
        <f>IF($F85="","",VLOOKUP($F85,'Reference Data - Transport fuel'!$C:$O,T$4,FALSE))</f>
        <v/>
      </c>
      <c r="U85" s="19" t="str">
        <f>IF($F85="","",VLOOKUP($F85,'Reference Data - Transport fuel'!$C:$O,U$4,FALSE))</f>
        <v/>
      </c>
      <c r="V85" s="19" t="str">
        <f>IF($F85="","",VLOOKUP($F85,'Reference Data - Transport fuel'!$C:$O,V$4,FALSE))</f>
        <v/>
      </c>
      <c r="W85" s="19" t="str">
        <f>IF($F85="","",VLOOKUP($F85,'Reference Data - Transport fuel'!$C:$O,W$4,FALSE))</f>
        <v/>
      </c>
      <c r="X85" s="19" t="str">
        <f>IF($F85="","",VLOOKUP($F85,'Reference Data - Transport fuel'!$C:$O,X$4,FALSE))</f>
        <v/>
      </c>
      <c r="Y85" s="19" t="str">
        <f>IF($F85="","",VLOOKUP($F85,'Reference Data - Transport fuel'!$C:$O,Y$4,FALSE))</f>
        <v/>
      </c>
      <c r="Z85" s="19" t="str">
        <f>IF($F85="","",VLOOKUP($F85,'Reference Data - Transport fuel'!$C:$O,Z$4,FALSE))</f>
        <v/>
      </c>
      <c r="AA85" s="19" t="str">
        <f>IF($F85="","",VLOOKUP($F85,'Reference Data - Transport fuel'!$C:$O,AA$4,FALSE))</f>
        <v/>
      </c>
      <c r="AB85" s="19" t="str">
        <f>IF($F85="","",VLOOKUP($F85,'Reference Data - Transport fuel'!$C:$O,AB$4,FALSE))</f>
        <v/>
      </c>
      <c r="AC85" s="19"/>
      <c r="AD85" s="19" t="str">
        <f>IF($F85="","",VLOOKUP($F85,'Reference Data - Transport fuel'!$C:$O,AD$4,FALSE))</f>
        <v/>
      </c>
      <c r="AE85" s="19"/>
      <c r="AF85" s="19" t="str">
        <f>IF($F85="","",VLOOKUP($F85,'Reference Data - Transport fuel'!$C:$O,AF$4,FALSE))</f>
        <v/>
      </c>
      <c r="AH85" s="19" t="str">
        <f t="shared" si="26"/>
        <v/>
      </c>
      <c r="AI85" s="19" t="str">
        <f t="shared" si="27"/>
        <v/>
      </c>
      <c r="AJ85" s="19" t="str">
        <f t="shared" si="28"/>
        <v/>
      </c>
      <c r="AK85" s="19" t="str">
        <f t="shared" si="29"/>
        <v/>
      </c>
      <c r="AL85" s="19" t="str">
        <f t="shared" si="30"/>
        <v/>
      </c>
      <c r="AM85" s="19" t="str">
        <f t="shared" si="31"/>
        <v/>
      </c>
      <c r="AN85" s="19" t="str">
        <f t="shared" si="32"/>
        <v/>
      </c>
      <c r="AO85" s="19" t="str">
        <f t="shared" si="33"/>
        <v/>
      </c>
      <c r="AP85" s="19"/>
      <c r="AQ85" s="19" t="str">
        <f t="shared" si="34"/>
        <v/>
      </c>
      <c r="AR85" s="188"/>
      <c r="AS85" s="19" t="str">
        <f t="shared" si="35"/>
        <v/>
      </c>
      <c r="AT85" s="19" t="str">
        <f t="shared" si="36"/>
        <v/>
      </c>
      <c r="AV85" s="201" t="str">
        <f t="shared" si="37"/>
        <v/>
      </c>
      <c r="AW85" s="201"/>
      <c r="AX85" s="201"/>
      <c r="AY85" s="16" t="e">
        <f>INDEX('Dropdown menus'!$A$1:$D$6,MATCH($M85,'Dropdown menus'!$A$1:$A$6,0),$AY$6)</f>
        <v>#N/A</v>
      </c>
      <c r="BA85" s="19" t="str">
        <f>IF($N85="","",VLOOKUP($N85,'Reference Passenger Transport'!$C:$O,BA$4,FALSE))</f>
        <v/>
      </c>
      <c r="BB85" s="19" t="str">
        <f>IF($N85="","",VLOOKUP($N85,'Reference Passenger Transport'!$C:$O,BB$4,FALSE))</f>
        <v/>
      </c>
      <c r="BC85" s="19" t="str">
        <f>IF($N85="","",VLOOKUP($N85,'Reference Passenger Transport'!$C:$O,BC$4,FALSE))</f>
        <v/>
      </c>
      <c r="BD85" s="19" t="str">
        <f>IF($N85="","",VLOOKUP($N85,'Reference Passenger Transport'!$C:$O,BD$4,FALSE))</f>
        <v/>
      </c>
      <c r="BE85" s="19" t="str">
        <f>IF($N85="","",VLOOKUP($N85,'Reference Passenger Transport'!$C:$O,BE$4,FALSE))</f>
        <v/>
      </c>
      <c r="BF85" s="19" t="str">
        <f>IF($N85="","",VLOOKUP($N85,'Reference Passenger Transport'!$C:$O,BF$4,FALSE))</f>
        <v/>
      </c>
      <c r="BG85" s="19" t="str">
        <f>IF($N85="","",VLOOKUP($N85,'Reference Passenger Transport'!$C:$O,BG$4,FALSE))</f>
        <v/>
      </c>
      <c r="BH85" s="19" t="str">
        <f>IF($N85="","",VLOOKUP($N85,'Reference Passenger Transport'!$C:$O,BH$4,FALSE))</f>
        <v/>
      </c>
      <c r="BI85" s="19" t="str">
        <f>IF($N85="","",VLOOKUP($N85,'Reference Passenger Transport'!$C:$O,BI$4,FALSE))</f>
        <v/>
      </c>
      <c r="BJ85" s="19" t="str">
        <f>IF($N85="","",VLOOKUP($N85,'Reference Passenger Transport'!$C:$O,BJ$4,FALSE))</f>
        <v/>
      </c>
      <c r="BK85" s="19" t="str">
        <f>IF($N85="","",VLOOKUP($N85,'Reference Passenger Transport'!$C:$O,BK$4,FALSE))</f>
        <v/>
      </c>
      <c r="BL85" s="19" t="str">
        <f>IF($N85="","",VLOOKUP($N85,'Reference Passenger Transport'!$C:$O,BL$4,FALSE))</f>
        <v/>
      </c>
      <c r="BM85" s="19" t="str">
        <f>IF($N85="","",VLOOKUP($N85,'Reference Passenger Transport'!$C:$O,BM$4,FALSE))</f>
        <v/>
      </c>
      <c r="BO85" s="19" t="str">
        <f t="shared" si="38"/>
        <v/>
      </c>
      <c r="BP85" s="19" t="str">
        <f t="shared" si="39"/>
        <v/>
      </c>
      <c r="BQ85" s="19" t="str">
        <f t="shared" si="40"/>
        <v/>
      </c>
      <c r="BR85" s="19" t="str">
        <f t="shared" si="41"/>
        <v/>
      </c>
      <c r="BS85" s="19" t="str">
        <f t="shared" si="42"/>
        <v/>
      </c>
      <c r="BT85" s="19" t="str">
        <f t="shared" si="43"/>
        <v/>
      </c>
      <c r="BU85" s="19" t="str">
        <f t="shared" si="44"/>
        <v/>
      </c>
      <c r="BV85" s="19" t="str">
        <f t="shared" si="45"/>
        <v/>
      </c>
      <c r="BW85" s="19"/>
      <c r="BX85" s="19" t="str">
        <f t="shared" si="46"/>
        <v/>
      </c>
      <c r="BY85" s="188"/>
      <c r="BZ85" s="19" t="str">
        <f t="shared" si="47"/>
        <v/>
      </c>
      <c r="CA85" s="19" t="str">
        <f t="shared" si="48"/>
        <v/>
      </c>
      <c r="CC85" s="201" t="str">
        <f t="shared" si="49"/>
        <v/>
      </c>
      <c r="CD85" s="201"/>
      <c r="CE85" s="201"/>
      <c r="CF85" s="201"/>
      <c r="CG85" s="201"/>
      <c r="CH85" s="201"/>
      <c r="CI85" s="201"/>
      <c r="CJ85" s="201"/>
      <c r="CK85" s="201"/>
      <c r="CL85" s="201"/>
      <c r="CM85" s="201"/>
      <c r="CN85" s="201"/>
      <c r="CO85" s="201"/>
      <c r="CP85" s="201"/>
      <c r="CQ85" s="201"/>
      <c r="CR85" s="201"/>
      <c r="CS85" s="201"/>
      <c r="CT85" s="201"/>
      <c r="CU85" s="201"/>
      <c r="CV85" s="201"/>
      <c r="CW85" s="201"/>
      <c r="CX85" s="201"/>
      <c r="CY85" s="201"/>
      <c r="CZ85" s="201"/>
      <c r="DA85" s="201"/>
      <c r="DB85" s="201"/>
      <c r="DC85" s="201"/>
      <c r="DD85" s="201"/>
      <c r="DE85" s="201"/>
      <c r="DF85" s="201"/>
      <c r="DG85" s="201"/>
      <c r="DH85" s="201"/>
      <c r="DI85" s="201"/>
      <c r="DJ85" s="201"/>
      <c r="DK85" s="201"/>
      <c r="DL85" s="201"/>
      <c r="DM85" s="201"/>
      <c r="DN85" s="201"/>
      <c r="DO85" s="201"/>
      <c r="DP85" s="201"/>
      <c r="DQ85" s="201"/>
      <c r="DR85" s="201"/>
    </row>
    <row r="86" spans="4:122">
      <c r="D86" s="34"/>
      <c r="E86" s="146"/>
      <c r="F86" s="146"/>
      <c r="G86" s="153"/>
      <c r="L86" s="34"/>
      <c r="M86" s="146"/>
      <c r="N86" s="146"/>
      <c r="O86" s="147"/>
      <c r="R86" s="16" t="e">
        <f>INDEX('Dropdown menus'!$A$1:$D$6,MATCH($E86,'Dropdown menus'!$A$1:$A$6,0),$R$6)</f>
        <v>#N/A</v>
      </c>
      <c r="T86" s="19" t="str">
        <f>IF($F86="","",VLOOKUP($F86,'Reference Data - Transport fuel'!$C:$O,T$4,FALSE))</f>
        <v/>
      </c>
      <c r="U86" s="19" t="str">
        <f>IF($F86="","",VLOOKUP($F86,'Reference Data - Transport fuel'!$C:$O,U$4,FALSE))</f>
        <v/>
      </c>
      <c r="V86" s="19" t="str">
        <f>IF($F86="","",VLOOKUP($F86,'Reference Data - Transport fuel'!$C:$O,V$4,FALSE))</f>
        <v/>
      </c>
      <c r="W86" s="19" t="str">
        <f>IF($F86="","",VLOOKUP($F86,'Reference Data - Transport fuel'!$C:$O,W$4,FALSE))</f>
        <v/>
      </c>
      <c r="X86" s="19" t="str">
        <f>IF($F86="","",VLOOKUP($F86,'Reference Data - Transport fuel'!$C:$O,X$4,FALSE))</f>
        <v/>
      </c>
      <c r="Y86" s="19" t="str">
        <f>IF($F86="","",VLOOKUP($F86,'Reference Data - Transport fuel'!$C:$O,Y$4,FALSE))</f>
        <v/>
      </c>
      <c r="Z86" s="19" t="str">
        <f>IF($F86="","",VLOOKUP($F86,'Reference Data - Transport fuel'!$C:$O,Z$4,FALSE))</f>
        <v/>
      </c>
      <c r="AA86" s="19" t="str">
        <f>IF($F86="","",VLOOKUP($F86,'Reference Data - Transport fuel'!$C:$O,AA$4,FALSE))</f>
        <v/>
      </c>
      <c r="AB86" s="19" t="str">
        <f>IF($F86="","",VLOOKUP($F86,'Reference Data - Transport fuel'!$C:$O,AB$4,FALSE))</f>
        <v/>
      </c>
      <c r="AC86" s="19"/>
      <c r="AD86" s="19" t="str">
        <f>IF($F86="","",VLOOKUP($F86,'Reference Data - Transport fuel'!$C:$O,AD$4,FALSE))</f>
        <v/>
      </c>
      <c r="AE86" s="19"/>
      <c r="AF86" s="19" t="str">
        <f>IF($F86="","",VLOOKUP($F86,'Reference Data - Transport fuel'!$C:$O,AF$4,FALSE))</f>
        <v/>
      </c>
      <c r="AH86" s="19" t="str">
        <f t="shared" si="26"/>
        <v/>
      </c>
      <c r="AI86" s="19" t="str">
        <f t="shared" si="27"/>
        <v/>
      </c>
      <c r="AJ86" s="19" t="str">
        <f t="shared" si="28"/>
        <v/>
      </c>
      <c r="AK86" s="19" t="str">
        <f t="shared" si="29"/>
        <v/>
      </c>
      <c r="AL86" s="19" t="str">
        <f t="shared" si="30"/>
        <v/>
      </c>
      <c r="AM86" s="19" t="str">
        <f t="shared" si="31"/>
        <v/>
      </c>
      <c r="AN86" s="19" t="str">
        <f t="shared" si="32"/>
        <v/>
      </c>
      <c r="AO86" s="19" t="str">
        <f t="shared" si="33"/>
        <v/>
      </c>
      <c r="AP86" s="19"/>
      <c r="AQ86" s="19" t="str">
        <f t="shared" si="34"/>
        <v/>
      </c>
      <c r="AR86" s="188"/>
      <c r="AS86" s="19" t="str">
        <f t="shared" si="35"/>
        <v/>
      </c>
      <c r="AT86" s="19" t="str">
        <f t="shared" si="36"/>
        <v/>
      </c>
      <c r="AV86" s="201" t="str">
        <f t="shared" si="37"/>
        <v/>
      </c>
      <c r="AW86" s="201"/>
      <c r="AX86" s="201"/>
      <c r="AY86" s="16" t="e">
        <f>INDEX('Dropdown menus'!$A$1:$D$6,MATCH($M86,'Dropdown menus'!$A$1:$A$6,0),$AY$6)</f>
        <v>#N/A</v>
      </c>
      <c r="BA86" s="19" t="str">
        <f>IF($N86="","",VLOOKUP($N86,'Reference Passenger Transport'!$C:$O,BA$4,FALSE))</f>
        <v/>
      </c>
      <c r="BB86" s="19" t="str">
        <f>IF($N86="","",VLOOKUP($N86,'Reference Passenger Transport'!$C:$O,BB$4,FALSE))</f>
        <v/>
      </c>
      <c r="BC86" s="19" t="str">
        <f>IF($N86="","",VLOOKUP($N86,'Reference Passenger Transport'!$C:$O,BC$4,FALSE))</f>
        <v/>
      </c>
      <c r="BD86" s="19" t="str">
        <f>IF($N86="","",VLOOKUP($N86,'Reference Passenger Transport'!$C:$O,BD$4,FALSE))</f>
        <v/>
      </c>
      <c r="BE86" s="19" t="str">
        <f>IF($N86="","",VLOOKUP($N86,'Reference Passenger Transport'!$C:$O,BE$4,FALSE))</f>
        <v/>
      </c>
      <c r="BF86" s="19" t="str">
        <f>IF($N86="","",VLOOKUP($N86,'Reference Passenger Transport'!$C:$O,BF$4,FALSE))</f>
        <v/>
      </c>
      <c r="BG86" s="19" t="str">
        <f>IF($N86="","",VLOOKUP($N86,'Reference Passenger Transport'!$C:$O,BG$4,FALSE))</f>
        <v/>
      </c>
      <c r="BH86" s="19" t="str">
        <f>IF($N86="","",VLOOKUP($N86,'Reference Passenger Transport'!$C:$O,BH$4,FALSE))</f>
        <v/>
      </c>
      <c r="BI86" s="19" t="str">
        <f>IF($N86="","",VLOOKUP($N86,'Reference Passenger Transport'!$C:$O,BI$4,FALSE))</f>
        <v/>
      </c>
      <c r="BJ86" s="19" t="str">
        <f>IF($N86="","",VLOOKUP($N86,'Reference Passenger Transport'!$C:$O,BJ$4,FALSE))</f>
        <v/>
      </c>
      <c r="BK86" s="19" t="str">
        <f>IF($N86="","",VLOOKUP($N86,'Reference Passenger Transport'!$C:$O,BK$4,FALSE))</f>
        <v/>
      </c>
      <c r="BL86" s="19" t="str">
        <f>IF($N86="","",VLOOKUP($N86,'Reference Passenger Transport'!$C:$O,BL$4,FALSE))</f>
        <v/>
      </c>
      <c r="BM86" s="19" t="str">
        <f>IF($N86="","",VLOOKUP($N86,'Reference Passenger Transport'!$C:$O,BM$4,FALSE))</f>
        <v/>
      </c>
      <c r="BO86" s="19" t="str">
        <f t="shared" si="38"/>
        <v/>
      </c>
      <c r="BP86" s="19" t="str">
        <f t="shared" si="39"/>
        <v/>
      </c>
      <c r="BQ86" s="19" t="str">
        <f t="shared" si="40"/>
        <v/>
      </c>
      <c r="BR86" s="19" t="str">
        <f t="shared" si="41"/>
        <v/>
      </c>
      <c r="BS86" s="19" t="str">
        <f t="shared" si="42"/>
        <v/>
      </c>
      <c r="BT86" s="19" t="str">
        <f t="shared" si="43"/>
        <v/>
      </c>
      <c r="BU86" s="19" t="str">
        <f t="shared" si="44"/>
        <v/>
      </c>
      <c r="BV86" s="19" t="str">
        <f t="shared" si="45"/>
        <v/>
      </c>
      <c r="BW86" s="19"/>
      <c r="BX86" s="19" t="str">
        <f t="shared" si="46"/>
        <v/>
      </c>
      <c r="BY86" s="188"/>
      <c r="BZ86" s="19" t="str">
        <f t="shared" si="47"/>
        <v/>
      </c>
      <c r="CA86" s="19" t="str">
        <f t="shared" si="48"/>
        <v/>
      </c>
      <c r="CC86" s="201" t="str">
        <f t="shared" si="49"/>
        <v/>
      </c>
      <c r="CD86" s="201"/>
      <c r="CE86" s="201"/>
      <c r="CF86" s="201"/>
      <c r="CG86" s="201"/>
      <c r="CH86" s="201"/>
      <c r="CI86" s="201"/>
      <c r="CJ86" s="201"/>
      <c r="CK86" s="201"/>
      <c r="CL86" s="201"/>
      <c r="CM86" s="201"/>
      <c r="CN86" s="201"/>
      <c r="CO86" s="201"/>
      <c r="CP86" s="201"/>
      <c r="CQ86" s="201"/>
      <c r="CR86" s="201"/>
      <c r="CS86" s="201"/>
      <c r="CT86" s="201"/>
      <c r="CU86" s="201"/>
      <c r="CV86" s="201"/>
      <c r="CW86" s="201"/>
      <c r="CX86" s="201"/>
      <c r="CY86" s="201"/>
      <c r="CZ86" s="201"/>
      <c r="DA86" s="201"/>
      <c r="DB86" s="201"/>
      <c r="DC86" s="201"/>
      <c r="DD86" s="201"/>
      <c r="DE86" s="201"/>
      <c r="DF86" s="201"/>
      <c r="DG86" s="201"/>
      <c r="DH86" s="201"/>
      <c r="DI86" s="201"/>
      <c r="DJ86" s="201"/>
      <c r="DK86" s="201"/>
      <c r="DL86" s="201"/>
      <c r="DM86" s="201"/>
      <c r="DN86" s="201"/>
      <c r="DO86" s="201"/>
      <c r="DP86" s="201"/>
      <c r="DQ86" s="201"/>
      <c r="DR86" s="201"/>
    </row>
    <row r="87" spans="4:122">
      <c r="D87" s="34"/>
      <c r="E87" s="146"/>
      <c r="F87" s="146"/>
      <c r="G87" s="153"/>
      <c r="L87" s="34"/>
      <c r="M87" s="146"/>
      <c r="N87" s="146"/>
      <c r="O87" s="147"/>
      <c r="R87" s="16" t="e">
        <f>INDEX('Dropdown menus'!$A$1:$D$6,MATCH($E87,'Dropdown menus'!$A$1:$A$6,0),$R$6)</f>
        <v>#N/A</v>
      </c>
      <c r="T87" s="19" t="str">
        <f>IF($F87="","",VLOOKUP($F87,'Reference Data - Transport fuel'!$C:$O,T$4,FALSE))</f>
        <v/>
      </c>
      <c r="U87" s="19" t="str">
        <f>IF($F87="","",VLOOKUP($F87,'Reference Data - Transport fuel'!$C:$O,U$4,FALSE))</f>
        <v/>
      </c>
      <c r="V87" s="19" t="str">
        <f>IF($F87="","",VLOOKUP($F87,'Reference Data - Transport fuel'!$C:$O,V$4,FALSE))</f>
        <v/>
      </c>
      <c r="W87" s="19" t="str">
        <f>IF($F87="","",VLOOKUP($F87,'Reference Data - Transport fuel'!$C:$O,W$4,FALSE))</f>
        <v/>
      </c>
      <c r="X87" s="19" t="str">
        <f>IF($F87="","",VLOOKUP($F87,'Reference Data - Transport fuel'!$C:$O,X$4,FALSE))</f>
        <v/>
      </c>
      <c r="Y87" s="19" t="str">
        <f>IF($F87="","",VLOOKUP($F87,'Reference Data - Transport fuel'!$C:$O,Y$4,FALSE))</f>
        <v/>
      </c>
      <c r="Z87" s="19" t="str">
        <f>IF($F87="","",VLOOKUP($F87,'Reference Data - Transport fuel'!$C:$O,Z$4,FALSE))</f>
        <v/>
      </c>
      <c r="AA87" s="19" t="str">
        <f>IF($F87="","",VLOOKUP($F87,'Reference Data - Transport fuel'!$C:$O,AA$4,FALSE))</f>
        <v/>
      </c>
      <c r="AB87" s="19" t="str">
        <f>IF($F87="","",VLOOKUP($F87,'Reference Data - Transport fuel'!$C:$O,AB$4,FALSE))</f>
        <v/>
      </c>
      <c r="AC87" s="19"/>
      <c r="AD87" s="19" t="str">
        <f>IF($F87="","",VLOOKUP($F87,'Reference Data - Transport fuel'!$C:$O,AD$4,FALSE))</f>
        <v/>
      </c>
      <c r="AE87" s="19"/>
      <c r="AF87" s="19" t="str">
        <f>IF($F87="","",VLOOKUP($F87,'Reference Data - Transport fuel'!$C:$O,AF$4,FALSE))</f>
        <v/>
      </c>
      <c r="AH87" s="19" t="str">
        <f t="shared" si="26"/>
        <v/>
      </c>
      <c r="AI87" s="19" t="str">
        <f t="shared" si="27"/>
        <v/>
      </c>
      <c r="AJ87" s="19" t="str">
        <f t="shared" si="28"/>
        <v/>
      </c>
      <c r="AK87" s="19" t="str">
        <f t="shared" si="29"/>
        <v/>
      </c>
      <c r="AL87" s="19" t="str">
        <f t="shared" si="30"/>
        <v/>
      </c>
      <c r="AM87" s="19" t="str">
        <f t="shared" si="31"/>
        <v/>
      </c>
      <c r="AN87" s="19" t="str">
        <f t="shared" si="32"/>
        <v/>
      </c>
      <c r="AO87" s="19" t="str">
        <f t="shared" si="33"/>
        <v/>
      </c>
      <c r="AP87" s="19"/>
      <c r="AQ87" s="19" t="str">
        <f t="shared" si="34"/>
        <v/>
      </c>
      <c r="AR87" s="188"/>
      <c r="AS87" s="19" t="str">
        <f t="shared" si="35"/>
        <v/>
      </c>
      <c r="AT87" s="19" t="str">
        <f t="shared" si="36"/>
        <v/>
      </c>
      <c r="AV87" s="201" t="str">
        <f t="shared" si="37"/>
        <v/>
      </c>
      <c r="AW87" s="201"/>
      <c r="AX87" s="201"/>
      <c r="AY87" s="16" t="e">
        <f>INDEX('Dropdown menus'!$A$1:$D$6,MATCH($M87,'Dropdown menus'!$A$1:$A$6,0),$AY$6)</f>
        <v>#N/A</v>
      </c>
      <c r="BA87" s="19" t="str">
        <f>IF($N87="","",VLOOKUP($N87,'Reference Passenger Transport'!$C:$O,BA$4,FALSE))</f>
        <v/>
      </c>
      <c r="BB87" s="19" t="str">
        <f>IF($N87="","",VLOOKUP($N87,'Reference Passenger Transport'!$C:$O,BB$4,FALSE))</f>
        <v/>
      </c>
      <c r="BC87" s="19" t="str">
        <f>IF($N87="","",VLOOKUP($N87,'Reference Passenger Transport'!$C:$O,BC$4,FALSE))</f>
        <v/>
      </c>
      <c r="BD87" s="19" t="str">
        <f>IF($N87="","",VLOOKUP($N87,'Reference Passenger Transport'!$C:$O,BD$4,FALSE))</f>
        <v/>
      </c>
      <c r="BE87" s="19" t="str">
        <f>IF($N87="","",VLOOKUP($N87,'Reference Passenger Transport'!$C:$O,BE$4,FALSE))</f>
        <v/>
      </c>
      <c r="BF87" s="19" t="str">
        <f>IF($N87="","",VLOOKUP($N87,'Reference Passenger Transport'!$C:$O,BF$4,FALSE))</f>
        <v/>
      </c>
      <c r="BG87" s="19" t="str">
        <f>IF($N87="","",VLOOKUP($N87,'Reference Passenger Transport'!$C:$O,BG$4,FALSE))</f>
        <v/>
      </c>
      <c r="BH87" s="19" t="str">
        <f>IF($N87="","",VLOOKUP($N87,'Reference Passenger Transport'!$C:$O,BH$4,FALSE))</f>
        <v/>
      </c>
      <c r="BI87" s="19" t="str">
        <f>IF($N87="","",VLOOKUP($N87,'Reference Passenger Transport'!$C:$O,BI$4,FALSE))</f>
        <v/>
      </c>
      <c r="BJ87" s="19" t="str">
        <f>IF($N87="","",VLOOKUP($N87,'Reference Passenger Transport'!$C:$O,BJ$4,FALSE))</f>
        <v/>
      </c>
      <c r="BK87" s="19" t="str">
        <f>IF($N87="","",VLOOKUP($N87,'Reference Passenger Transport'!$C:$O,BK$4,FALSE))</f>
        <v/>
      </c>
      <c r="BL87" s="19" t="str">
        <f>IF($N87="","",VLOOKUP($N87,'Reference Passenger Transport'!$C:$O,BL$4,FALSE))</f>
        <v/>
      </c>
      <c r="BM87" s="19" t="str">
        <f>IF($N87="","",VLOOKUP($N87,'Reference Passenger Transport'!$C:$O,BM$4,FALSE))</f>
        <v/>
      </c>
      <c r="BO87" s="19" t="str">
        <f t="shared" si="38"/>
        <v/>
      </c>
      <c r="BP87" s="19" t="str">
        <f t="shared" si="39"/>
        <v/>
      </c>
      <c r="BQ87" s="19" t="str">
        <f t="shared" si="40"/>
        <v/>
      </c>
      <c r="BR87" s="19" t="str">
        <f t="shared" si="41"/>
        <v/>
      </c>
      <c r="BS87" s="19" t="str">
        <f t="shared" si="42"/>
        <v/>
      </c>
      <c r="BT87" s="19" t="str">
        <f t="shared" si="43"/>
        <v/>
      </c>
      <c r="BU87" s="19" t="str">
        <f t="shared" si="44"/>
        <v/>
      </c>
      <c r="BV87" s="19" t="str">
        <f t="shared" si="45"/>
        <v/>
      </c>
      <c r="BW87" s="19"/>
      <c r="BX87" s="19" t="str">
        <f t="shared" si="46"/>
        <v/>
      </c>
      <c r="BY87" s="188"/>
      <c r="BZ87" s="19" t="str">
        <f t="shared" si="47"/>
        <v/>
      </c>
      <c r="CA87" s="19" t="str">
        <f t="shared" si="48"/>
        <v/>
      </c>
      <c r="CC87" s="201" t="str">
        <f t="shared" si="49"/>
        <v/>
      </c>
      <c r="CD87" s="201"/>
      <c r="CE87" s="201"/>
      <c r="CF87" s="201"/>
      <c r="CG87" s="201"/>
      <c r="CH87" s="201"/>
      <c r="CI87" s="201"/>
      <c r="CJ87" s="201"/>
      <c r="CK87" s="201"/>
      <c r="CL87" s="201"/>
      <c r="CM87" s="201"/>
      <c r="CN87" s="201"/>
      <c r="CO87" s="201"/>
      <c r="CP87" s="201"/>
      <c r="CQ87" s="201"/>
      <c r="CR87" s="201"/>
      <c r="CS87" s="201"/>
      <c r="CT87" s="201"/>
      <c r="CU87" s="201"/>
      <c r="CV87" s="201"/>
      <c r="CW87" s="201"/>
      <c r="CX87" s="201"/>
      <c r="CY87" s="201"/>
      <c r="CZ87" s="201"/>
      <c r="DA87" s="201"/>
      <c r="DB87" s="201"/>
      <c r="DC87" s="201"/>
      <c r="DD87" s="201"/>
      <c r="DE87" s="201"/>
      <c r="DF87" s="201"/>
      <c r="DG87" s="201"/>
      <c r="DH87" s="201"/>
      <c r="DI87" s="201"/>
      <c r="DJ87" s="201"/>
      <c r="DK87" s="201"/>
      <c r="DL87" s="201"/>
      <c r="DM87" s="201"/>
      <c r="DN87" s="201"/>
      <c r="DO87" s="201"/>
      <c r="DP87" s="201"/>
      <c r="DQ87" s="201"/>
      <c r="DR87" s="201"/>
    </row>
    <row r="88" spans="4:122">
      <c r="D88" s="34"/>
      <c r="E88" s="146"/>
      <c r="F88" s="146"/>
      <c r="G88" s="153"/>
      <c r="L88" s="34"/>
      <c r="M88" s="146"/>
      <c r="N88" s="146"/>
      <c r="O88" s="147"/>
      <c r="R88" s="16" t="e">
        <f>INDEX('Dropdown menus'!$A$1:$D$6,MATCH($E88,'Dropdown menus'!$A$1:$A$6,0),$R$6)</f>
        <v>#N/A</v>
      </c>
      <c r="T88" s="19" t="str">
        <f>IF($F88="","",VLOOKUP($F88,'Reference Data - Transport fuel'!$C:$O,T$4,FALSE))</f>
        <v/>
      </c>
      <c r="U88" s="19" t="str">
        <f>IF($F88="","",VLOOKUP($F88,'Reference Data - Transport fuel'!$C:$O,U$4,FALSE))</f>
        <v/>
      </c>
      <c r="V88" s="19" t="str">
        <f>IF($F88="","",VLOOKUP($F88,'Reference Data - Transport fuel'!$C:$O,V$4,FALSE))</f>
        <v/>
      </c>
      <c r="W88" s="19" t="str">
        <f>IF($F88="","",VLOOKUP($F88,'Reference Data - Transport fuel'!$C:$O,W$4,FALSE))</f>
        <v/>
      </c>
      <c r="X88" s="19" t="str">
        <f>IF($F88="","",VLOOKUP($F88,'Reference Data - Transport fuel'!$C:$O,X$4,FALSE))</f>
        <v/>
      </c>
      <c r="Y88" s="19" t="str">
        <f>IF($F88="","",VLOOKUP($F88,'Reference Data - Transport fuel'!$C:$O,Y$4,FALSE))</f>
        <v/>
      </c>
      <c r="Z88" s="19" t="str">
        <f>IF($F88="","",VLOOKUP($F88,'Reference Data - Transport fuel'!$C:$O,Z$4,FALSE))</f>
        <v/>
      </c>
      <c r="AA88" s="19" t="str">
        <f>IF($F88="","",VLOOKUP($F88,'Reference Data - Transport fuel'!$C:$O,AA$4,FALSE))</f>
        <v/>
      </c>
      <c r="AB88" s="19" t="str">
        <f>IF($F88="","",VLOOKUP($F88,'Reference Data - Transport fuel'!$C:$O,AB$4,FALSE))</f>
        <v/>
      </c>
      <c r="AC88" s="19"/>
      <c r="AD88" s="19" t="str">
        <f>IF($F88="","",VLOOKUP($F88,'Reference Data - Transport fuel'!$C:$O,AD$4,FALSE))</f>
        <v/>
      </c>
      <c r="AE88" s="19"/>
      <c r="AF88" s="19" t="str">
        <f>IF($F88="","",VLOOKUP($F88,'Reference Data - Transport fuel'!$C:$O,AF$4,FALSE))</f>
        <v/>
      </c>
      <c r="AH88" s="19" t="str">
        <f t="shared" si="26"/>
        <v/>
      </c>
      <c r="AI88" s="19" t="str">
        <f t="shared" si="27"/>
        <v/>
      </c>
      <c r="AJ88" s="19" t="str">
        <f t="shared" si="28"/>
        <v/>
      </c>
      <c r="AK88" s="19" t="str">
        <f t="shared" si="29"/>
        <v/>
      </c>
      <c r="AL88" s="19" t="str">
        <f t="shared" si="30"/>
        <v/>
      </c>
      <c r="AM88" s="19" t="str">
        <f t="shared" si="31"/>
        <v/>
      </c>
      <c r="AN88" s="19" t="str">
        <f t="shared" si="32"/>
        <v/>
      </c>
      <c r="AO88" s="19" t="str">
        <f t="shared" si="33"/>
        <v/>
      </c>
      <c r="AP88" s="19"/>
      <c r="AQ88" s="19" t="str">
        <f t="shared" si="34"/>
        <v/>
      </c>
      <c r="AR88" s="188"/>
      <c r="AS88" s="19" t="str">
        <f t="shared" si="35"/>
        <v/>
      </c>
      <c r="AT88" s="19" t="str">
        <f t="shared" si="36"/>
        <v/>
      </c>
      <c r="AV88" s="201" t="str">
        <f t="shared" si="37"/>
        <v/>
      </c>
      <c r="AW88" s="201"/>
      <c r="AX88" s="201"/>
      <c r="AY88" s="16" t="e">
        <f>INDEX('Dropdown menus'!$A$1:$D$6,MATCH($M88,'Dropdown menus'!$A$1:$A$6,0),$AY$6)</f>
        <v>#N/A</v>
      </c>
      <c r="BA88" s="19" t="str">
        <f>IF($N88="","",VLOOKUP($N88,'Reference Passenger Transport'!$C:$O,BA$4,FALSE))</f>
        <v/>
      </c>
      <c r="BB88" s="19" t="str">
        <f>IF($N88="","",VLOOKUP($N88,'Reference Passenger Transport'!$C:$O,BB$4,FALSE))</f>
        <v/>
      </c>
      <c r="BC88" s="19" t="str">
        <f>IF($N88="","",VLOOKUP($N88,'Reference Passenger Transport'!$C:$O,BC$4,FALSE))</f>
        <v/>
      </c>
      <c r="BD88" s="19" t="str">
        <f>IF($N88="","",VLOOKUP($N88,'Reference Passenger Transport'!$C:$O,BD$4,FALSE))</f>
        <v/>
      </c>
      <c r="BE88" s="19" t="str">
        <f>IF($N88="","",VLOOKUP($N88,'Reference Passenger Transport'!$C:$O,BE$4,FALSE))</f>
        <v/>
      </c>
      <c r="BF88" s="19" t="str">
        <f>IF($N88="","",VLOOKUP($N88,'Reference Passenger Transport'!$C:$O,BF$4,FALSE))</f>
        <v/>
      </c>
      <c r="BG88" s="19" t="str">
        <f>IF($N88="","",VLOOKUP($N88,'Reference Passenger Transport'!$C:$O,BG$4,FALSE))</f>
        <v/>
      </c>
      <c r="BH88" s="19" t="str">
        <f>IF($N88="","",VLOOKUP($N88,'Reference Passenger Transport'!$C:$O,BH$4,FALSE))</f>
        <v/>
      </c>
      <c r="BI88" s="19" t="str">
        <f>IF($N88="","",VLOOKUP($N88,'Reference Passenger Transport'!$C:$O,BI$4,FALSE))</f>
        <v/>
      </c>
      <c r="BJ88" s="19" t="str">
        <f>IF($N88="","",VLOOKUP($N88,'Reference Passenger Transport'!$C:$O,BJ$4,FALSE))</f>
        <v/>
      </c>
      <c r="BK88" s="19" t="str">
        <f>IF($N88="","",VLOOKUP($N88,'Reference Passenger Transport'!$C:$O,BK$4,FALSE))</f>
        <v/>
      </c>
      <c r="BL88" s="19" t="str">
        <f>IF($N88="","",VLOOKUP($N88,'Reference Passenger Transport'!$C:$O,BL$4,FALSE))</f>
        <v/>
      </c>
      <c r="BM88" s="19" t="str">
        <f>IF($N88="","",VLOOKUP($N88,'Reference Passenger Transport'!$C:$O,BM$4,FALSE))</f>
        <v/>
      </c>
      <c r="BO88" s="19" t="str">
        <f t="shared" si="38"/>
        <v/>
      </c>
      <c r="BP88" s="19" t="str">
        <f t="shared" si="39"/>
        <v/>
      </c>
      <c r="BQ88" s="19" t="str">
        <f t="shared" si="40"/>
        <v/>
      </c>
      <c r="BR88" s="19" t="str">
        <f t="shared" si="41"/>
        <v/>
      </c>
      <c r="BS88" s="19" t="str">
        <f t="shared" si="42"/>
        <v/>
      </c>
      <c r="BT88" s="19" t="str">
        <f t="shared" si="43"/>
        <v/>
      </c>
      <c r="BU88" s="19" t="str">
        <f t="shared" si="44"/>
        <v/>
      </c>
      <c r="BV88" s="19" t="str">
        <f t="shared" si="45"/>
        <v/>
      </c>
      <c r="BW88" s="19"/>
      <c r="BX88" s="19" t="str">
        <f t="shared" si="46"/>
        <v/>
      </c>
      <c r="BY88" s="188"/>
      <c r="BZ88" s="19" t="str">
        <f t="shared" si="47"/>
        <v/>
      </c>
      <c r="CA88" s="19" t="str">
        <f t="shared" si="48"/>
        <v/>
      </c>
      <c r="CC88" s="201" t="str">
        <f t="shared" si="49"/>
        <v/>
      </c>
      <c r="CD88" s="201"/>
      <c r="CE88" s="201"/>
      <c r="CF88" s="201"/>
      <c r="CG88" s="201"/>
      <c r="CH88" s="201"/>
      <c r="CI88" s="201"/>
      <c r="CJ88" s="201"/>
      <c r="CK88" s="201"/>
      <c r="CL88" s="201"/>
      <c r="CM88" s="201"/>
      <c r="CN88" s="201"/>
      <c r="CO88" s="201"/>
      <c r="CP88" s="201"/>
      <c r="CQ88" s="201"/>
      <c r="CR88" s="201"/>
      <c r="CS88" s="201"/>
      <c r="CT88" s="201"/>
      <c r="CU88" s="201"/>
      <c r="CV88" s="201"/>
      <c r="CW88" s="201"/>
      <c r="CX88" s="201"/>
      <c r="CY88" s="201"/>
      <c r="CZ88" s="201"/>
      <c r="DA88" s="201"/>
      <c r="DB88" s="201"/>
      <c r="DC88" s="201"/>
      <c r="DD88" s="201"/>
      <c r="DE88" s="201"/>
      <c r="DF88" s="201"/>
      <c r="DG88" s="201"/>
      <c r="DH88" s="201"/>
      <c r="DI88" s="201"/>
      <c r="DJ88" s="201"/>
      <c r="DK88" s="201"/>
      <c r="DL88" s="201"/>
      <c r="DM88" s="201"/>
      <c r="DN88" s="201"/>
      <c r="DO88" s="201"/>
      <c r="DP88" s="201"/>
      <c r="DQ88" s="201"/>
      <c r="DR88" s="201"/>
    </row>
    <row r="89" spans="4:122">
      <c r="D89" s="34"/>
      <c r="E89" s="146"/>
      <c r="F89" s="146"/>
      <c r="G89" s="153"/>
      <c r="L89" s="34"/>
      <c r="M89" s="146"/>
      <c r="N89" s="146"/>
      <c r="O89" s="147"/>
      <c r="R89" s="16" t="e">
        <f>INDEX('Dropdown menus'!$A$1:$D$6,MATCH($E89,'Dropdown menus'!$A$1:$A$6,0),$R$6)</f>
        <v>#N/A</v>
      </c>
      <c r="T89" s="19" t="str">
        <f>IF($F89="","",VLOOKUP($F89,'Reference Data - Transport fuel'!$C:$O,T$4,FALSE))</f>
        <v/>
      </c>
      <c r="U89" s="19" t="str">
        <f>IF($F89="","",VLOOKUP($F89,'Reference Data - Transport fuel'!$C:$O,U$4,FALSE))</f>
        <v/>
      </c>
      <c r="V89" s="19" t="str">
        <f>IF($F89="","",VLOOKUP($F89,'Reference Data - Transport fuel'!$C:$O,V$4,FALSE))</f>
        <v/>
      </c>
      <c r="W89" s="19" t="str">
        <f>IF($F89="","",VLOOKUP($F89,'Reference Data - Transport fuel'!$C:$O,W$4,FALSE))</f>
        <v/>
      </c>
      <c r="X89" s="19" t="str">
        <f>IF($F89="","",VLOOKUP($F89,'Reference Data - Transport fuel'!$C:$O,X$4,FALSE))</f>
        <v/>
      </c>
      <c r="Y89" s="19" t="str">
        <f>IF($F89="","",VLOOKUP($F89,'Reference Data - Transport fuel'!$C:$O,Y$4,FALSE))</f>
        <v/>
      </c>
      <c r="Z89" s="19" t="str">
        <f>IF($F89="","",VLOOKUP($F89,'Reference Data - Transport fuel'!$C:$O,Z$4,FALSE))</f>
        <v/>
      </c>
      <c r="AA89" s="19" t="str">
        <f>IF($F89="","",VLOOKUP($F89,'Reference Data - Transport fuel'!$C:$O,AA$4,FALSE))</f>
        <v/>
      </c>
      <c r="AB89" s="19" t="str">
        <f>IF($F89="","",VLOOKUP($F89,'Reference Data - Transport fuel'!$C:$O,AB$4,FALSE))</f>
        <v/>
      </c>
      <c r="AC89" s="19"/>
      <c r="AD89" s="19" t="str">
        <f>IF($F89="","",VLOOKUP($F89,'Reference Data - Transport fuel'!$C:$O,AD$4,FALSE))</f>
        <v/>
      </c>
      <c r="AE89" s="19"/>
      <c r="AF89" s="19" t="str">
        <f>IF($F89="","",VLOOKUP($F89,'Reference Data - Transport fuel'!$C:$O,AF$4,FALSE))</f>
        <v/>
      </c>
      <c r="AH89" s="19" t="str">
        <f t="shared" si="26"/>
        <v/>
      </c>
      <c r="AI89" s="19" t="str">
        <f t="shared" si="27"/>
        <v/>
      </c>
      <c r="AJ89" s="19" t="str">
        <f t="shared" si="28"/>
        <v/>
      </c>
      <c r="AK89" s="19" t="str">
        <f t="shared" si="29"/>
        <v/>
      </c>
      <c r="AL89" s="19" t="str">
        <f t="shared" si="30"/>
        <v/>
      </c>
      <c r="AM89" s="19" t="str">
        <f t="shared" si="31"/>
        <v/>
      </c>
      <c r="AN89" s="19" t="str">
        <f t="shared" si="32"/>
        <v/>
      </c>
      <c r="AO89" s="19" t="str">
        <f t="shared" si="33"/>
        <v/>
      </c>
      <c r="AP89" s="19"/>
      <c r="AQ89" s="19" t="str">
        <f t="shared" si="34"/>
        <v/>
      </c>
      <c r="AR89" s="188"/>
      <c r="AS89" s="19" t="str">
        <f t="shared" si="35"/>
        <v/>
      </c>
      <c r="AT89" s="19" t="str">
        <f t="shared" si="36"/>
        <v/>
      </c>
      <c r="AV89" s="201" t="str">
        <f t="shared" si="37"/>
        <v/>
      </c>
      <c r="AW89" s="201"/>
      <c r="AX89" s="201"/>
      <c r="AY89" s="16" t="e">
        <f>INDEX('Dropdown menus'!$A$1:$D$6,MATCH($M89,'Dropdown menus'!$A$1:$A$6,0),$AY$6)</f>
        <v>#N/A</v>
      </c>
      <c r="BA89" s="19" t="str">
        <f>IF($N89="","",VLOOKUP($N89,'Reference Passenger Transport'!$C:$O,BA$4,FALSE))</f>
        <v/>
      </c>
      <c r="BB89" s="19" t="str">
        <f>IF($N89="","",VLOOKUP($N89,'Reference Passenger Transport'!$C:$O,BB$4,FALSE))</f>
        <v/>
      </c>
      <c r="BC89" s="19" t="str">
        <f>IF($N89="","",VLOOKUP($N89,'Reference Passenger Transport'!$C:$O,BC$4,FALSE))</f>
        <v/>
      </c>
      <c r="BD89" s="19" t="str">
        <f>IF($N89="","",VLOOKUP($N89,'Reference Passenger Transport'!$C:$O,BD$4,FALSE))</f>
        <v/>
      </c>
      <c r="BE89" s="19" t="str">
        <f>IF($N89="","",VLOOKUP($N89,'Reference Passenger Transport'!$C:$O,BE$4,FALSE))</f>
        <v/>
      </c>
      <c r="BF89" s="19" t="str">
        <f>IF($N89="","",VLOOKUP($N89,'Reference Passenger Transport'!$C:$O,BF$4,FALSE))</f>
        <v/>
      </c>
      <c r="BG89" s="19" t="str">
        <f>IF($N89="","",VLOOKUP($N89,'Reference Passenger Transport'!$C:$O,BG$4,FALSE))</f>
        <v/>
      </c>
      <c r="BH89" s="19" t="str">
        <f>IF($N89="","",VLOOKUP($N89,'Reference Passenger Transport'!$C:$O,BH$4,FALSE))</f>
        <v/>
      </c>
      <c r="BI89" s="19" t="str">
        <f>IF($N89="","",VLOOKUP($N89,'Reference Passenger Transport'!$C:$O,BI$4,FALSE))</f>
        <v/>
      </c>
      <c r="BJ89" s="19" t="str">
        <f>IF($N89="","",VLOOKUP($N89,'Reference Passenger Transport'!$C:$O,BJ$4,FALSE))</f>
        <v/>
      </c>
      <c r="BK89" s="19" t="str">
        <f>IF($N89="","",VLOOKUP($N89,'Reference Passenger Transport'!$C:$O,BK$4,FALSE))</f>
        <v/>
      </c>
      <c r="BL89" s="19" t="str">
        <f>IF($N89="","",VLOOKUP($N89,'Reference Passenger Transport'!$C:$O,BL$4,FALSE))</f>
        <v/>
      </c>
      <c r="BM89" s="19" t="str">
        <f>IF($N89="","",VLOOKUP($N89,'Reference Passenger Transport'!$C:$O,BM$4,FALSE))</f>
        <v/>
      </c>
      <c r="BO89" s="19" t="str">
        <f t="shared" si="38"/>
        <v/>
      </c>
      <c r="BP89" s="19" t="str">
        <f t="shared" si="39"/>
        <v/>
      </c>
      <c r="BQ89" s="19" t="str">
        <f t="shared" si="40"/>
        <v/>
      </c>
      <c r="BR89" s="19" t="str">
        <f t="shared" si="41"/>
        <v/>
      </c>
      <c r="BS89" s="19" t="str">
        <f t="shared" si="42"/>
        <v/>
      </c>
      <c r="BT89" s="19" t="str">
        <f t="shared" si="43"/>
        <v/>
      </c>
      <c r="BU89" s="19" t="str">
        <f t="shared" si="44"/>
        <v/>
      </c>
      <c r="BV89" s="19" t="str">
        <f t="shared" si="45"/>
        <v/>
      </c>
      <c r="BW89" s="19"/>
      <c r="BX89" s="19" t="str">
        <f t="shared" si="46"/>
        <v/>
      </c>
      <c r="BY89" s="188"/>
      <c r="BZ89" s="19" t="str">
        <f t="shared" si="47"/>
        <v/>
      </c>
      <c r="CA89" s="19" t="str">
        <f t="shared" si="48"/>
        <v/>
      </c>
      <c r="CC89" s="201" t="str">
        <f t="shared" si="49"/>
        <v/>
      </c>
      <c r="CD89" s="201"/>
      <c r="CE89" s="201"/>
      <c r="CF89" s="201"/>
      <c r="CG89" s="201"/>
      <c r="CH89" s="201"/>
      <c r="CI89" s="201"/>
      <c r="CJ89" s="201"/>
      <c r="CK89" s="201"/>
      <c r="CL89" s="201"/>
      <c r="CM89" s="201"/>
      <c r="CN89" s="201"/>
      <c r="CO89" s="201"/>
      <c r="CP89" s="201"/>
      <c r="CQ89" s="201"/>
      <c r="CR89" s="201"/>
      <c r="CS89" s="201"/>
      <c r="CT89" s="201"/>
      <c r="CU89" s="201"/>
      <c r="CV89" s="201"/>
      <c r="CW89" s="201"/>
      <c r="CX89" s="201"/>
      <c r="CY89" s="201"/>
      <c r="CZ89" s="201"/>
      <c r="DA89" s="201"/>
      <c r="DB89" s="201"/>
      <c r="DC89" s="201"/>
      <c r="DD89" s="201"/>
      <c r="DE89" s="201"/>
      <c r="DF89" s="201"/>
      <c r="DG89" s="201"/>
      <c r="DH89" s="201"/>
      <c r="DI89" s="201"/>
      <c r="DJ89" s="201"/>
      <c r="DK89" s="201"/>
      <c r="DL89" s="201"/>
      <c r="DM89" s="201"/>
      <c r="DN89" s="201"/>
      <c r="DO89" s="201"/>
      <c r="DP89" s="201"/>
      <c r="DQ89" s="201"/>
      <c r="DR89" s="201"/>
    </row>
    <row r="90" spans="4:122">
      <c r="D90" s="34"/>
      <c r="E90" s="146"/>
      <c r="F90" s="146"/>
      <c r="G90" s="153"/>
      <c r="L90" s="34"/>
      <c r="M90" s="146"/>
      <c r="N90" s="146"/>
      <c r="O90" s="147"/>
      <c r="R90" s="16" t="e">
        <f>INDEX('Dropdown menus'!$A$1:$D$6,MATCH($E90,'Dropdown menus'!$A$1:$A$6,0),$R$6)</f>
        <v>#N/A</v>
      </c>
      <c r="T90" s="19" t="str">
        <f>IF($F90="","",VLOOKUP($F90,'Reference Data - Transport fuel'!$C:$O,T$4,FALSE))</f>
        <v/>
      </c>
      <c r="U90" s="19" t="str">
        <f>IF($F90="","",VLOOKUP($F90,'Reference Data - Transport fuel'!$C:$O,U$4,FALSE))</f>
        <v/>
      </c>
      <c r="V90" s="19" t="str">
        <f>IF($F90="","",VLOOKUP($F90,'Reference Data - Transport fuel'!$C:$O,V$4,FALSE))</f>
        <v/>
      </c>
      <c r="W90" s="19" t="str">
        <f>IF($F90="","",VLOOKUP($F90,'Reference Data - Transport fuel'!$C:$O,W$4,FALSE))</f>
        <v/>
      </c>
      <c r="X90" s="19" t="str">
        <f>IF($F90="","",VLOOKUP($F90,'Reference Data - Transport fuel'!$C:$O,X$4,FALSE))</f>
        <v/>
      </c>
      <c r="Y90" s="19" t="str">
        <f>IF($F90="","",VLOOKUP($F90,'Reference Data - Transport fuel'!$C:$O,Y$4,FALSE))</f>
        <v/>
      </c>
      <c r="Z90" s="19" t="str">
        <f>IF($F90="","",VLOOKUP($F90,'Reference Data - Transport fuel'!$C:$O,Z$4,FALSE))</f>
        <v/>
      </c>
      <c r="AA90" s="19" t="str">
        <f>IF($F90="","",VLOOKUP($F90,'Reference Data - Transport fuel'!$C:$O,AA$4,FALSE))</f>
        <v/>
      </c>
      <c r="AB90" s="19" t="str">
        <f>IF($F90="","",VLOOKUP($F90,'Reference Data - Transport fuel'!$C:$O,AB$4,FALSE))</f>
        <v/>
      </c>
      <c r="AC90" s="19"/>
      <c r="AD90" s="19" t="str">
        <f>IF($F90="","",VLOOKUP($F90,'Reference Data - Transport fuel'!$C:$O,AD$4,FALSE))</f>
        <v/>
      </c>
      <c r="AE90" s="19"/>
      <c r="AF90" s="19" t="str">
        <f>IF($F90="","",VLOOKUP($F90,'Reference Data - Transport fuel'!$C:$O,AF$4,FALSE))</f>
        <v/>
      </c>
      <c r="AH90" s="19" t="str">
        <f t="shared" si="26"/>
        <v/>
      </c>
      <c r="AI90" s="19" t="str">
        <f t="shared" si="27"/>
        <v/>
      </c>
      <c r="AJ90" s="19" t="str">
        <f t="shared" si="28"/>
        <v/>
      </c>
      <c r="AK90" s="19" t="str">
        <f t="shared" si="29"/>
        <v/>
      </c>
      <c r="AL90" s="19" t="str">
        <f t="shared" si="30"/>
        <v/>
      </c>
      <c r="AM90" s="19" t="str">
        <f t="shared" si="31"/>
        <v/>
      </c>
      <c r="AN90" s="19" t="str">
        <f t="shared" si="32"/>
        <v/>
      </c>
      <c r="AO90" s="19" t="str">
        <f t="shared" si="33"/>
        <v/>
      </c>
      <c r="AP90" s="19"/>
      <c r="AQ90" s="19" t="str">
        <f t="shared" si="34"/>
        <v/>
      </c>
      <c r="AR90" s="188"/>
      <c r="AS90" s="19" t="str">
        <f t="shared" si="35"/>
        <v/>
      </c>
      <c r="AT90" s="19" t="str">
        <f t="shared" si="36"/>
        <v/>
      </c>
      <c r="AV90" s="201" t="str">
        <f t="shared" si="37"/>
        <v/>
      </c>
      <c r="AW90" s="201"/>
      <c r="AX90" s="201"/>
      <c r="AY90" s="16" t="e">
        <f>INDEX('Dropdown menus'!$A$1:$D$6,MATCH($M90,'Dropdown menus'!$A$1:$A$6,0),$AY$6)</f>
        <v>#N/A</v>
      </c>
      <c r="BA90" s="19" t="str">
        <f>IF($N90="","",VLOOKUP($N90,'Reference Passenger Transport'!$C:$O,BA$4,FALSE))</f>
        <v/>
      </c>
      <c r="BB90" s="19" t="str">
        <f>IF($N90="","",VLOOKUP($N90,'Reference Passenger Transport'!$C:$O,BB$4,FALSE))</f>
        <v/>
      </c>
      <c r="BC90" s="19" t="str">
        <f>IF($N90="","",VLOOKUP($N90,'Reference Passenger Transport'!$C:$O,BC$4,FALSE))</f>
        <v/>
      </c>
      <c r="BD90" s="19" t="str">
        <f>IF($N90="","",VLOOKUP($N90,'Reference Passenger Transport'!$C:$O,BD$4,FALSE))</f>
        <v/>
      </c>
      <c r="BE90" s="19" t="str">
        <f>IF($N90="","",VLOOKUP($N90,'Reference Passenger Transport'!$C:$O,BE$4,FALSE))</f>
        <v/>
      </c>
      <c r="BF90" s="19" t="str">
        <f>IF($N90="","",VLOOKUP($N90,'Reference Passenger Transport'!$C:$O,BF$4,FALSE))</f>
        <v/>
      </c>
      <c r="BG90" s="19" t="str">
        <f>IF($N90="","",VLOOKUP($N90,'Reference Passenger Transport'!$C:$O,BG$4,FALSE))</f>
        <v/>
      </c>
      <c r="BH90" s="19" t="str">
        <f>IF($N90="","",VLOOKUP($N90,'Reference Passenger Transport'!$C:$O,BH$4,FALSE))</f>
        <v/>
      </c>
      <c r="BI90" s="19" t="str">
        <f>IF($N90="","",VLOOKUP($N90,'Reference Passenger Transport'!$C:$O,BI$4,FALSE))</f>
        <v/>
      </c>
      <c r="BJ90" s="19" t="str">
        <f>IF($N90="","",VLOOKUP($N90,'Reference Passenger Transport'!$C:$O,BJ$4,FALSE))</f>
        <v/>
      </c>
      <c r="BK90" s="19" t="str">
        <f>IF($N90="","",VLOOKUP($N90,'Reference Passenger Transport'!$C:$O,BK$4,FALSE))</f>
        <v/>
      </c>
      <c r="BL90" s="19" t="str">
        <f>IF($N90="","",VLOOKUP($N90,'Reference Passenger Transport'!$C:$O,BL$4,FALSE))</f>
        <v/>
      </c>
      <c r="BM90" s="19" t="str">
        <f>IF($N90="","",VLOOKUP($N90,'Reference Passenger Transport'!$C:$O,BM$4,FALSE))</f>
        <v/>
      </c>
      <c r="BO90" s="19" t="str">
        <f t="shared" si="38"/>
        <v/>
      </c>
      <c r="BP90" s="19" t="str">
        <f t="shared" si="39"/>
        <v/>
      </c>
      <c r="BQ90" s="19" t="str">
        <f t="shared" si="40"/>
        <v/>
      </c>
      <c r="BR90" s="19" t="str">
        <f t="shared" si="41"/>
        <v/>
      </c>
      <c r="BS90" s="19" t="str">
        <f t="shared" si="42"/>
        <v/>
      </c>
      <c r="BT90" s="19" t="str">
        <f t="shared" si="43"/>
        <v/>
      </c>
      <c r="BU90" s="19" t="str">
        <f t="shared" si="44"/>
        <v/>
      </c>
      <c r="BV90" s="19" t="str">
        <f t="shared" si="45"/>
        <v/>
      </c>
      <c r="BW90" s="19"/>
      <c r="BX90" s="19" t="str">
        <f t="shared" si="46"/>
        <v/>
      </c>
      <c r="BY90" s="188"/>
      <c r="BZ90" s="19" t="str">
        <f t="shared" si="47"/>
        <v/>
      </c>
      <c r="CA90" s="19" t="str">
        <f t="shared" si="48"/>
        <v/>
      </c>
      <c r="CC90" s="201" t="str">
        <f t="shared" si="49"/>
        <v/>
      </c>
      <c r="CD90" s="201"/>
      <c r="CE90" s="201"/>
      <c r="CF90" s="201"/>
      <c r="CG90" s="201"/>
      <c r="CH90" s="201"/>
      <c r="CI90" s="201"/>
      <c r="CJ90" s="201"/>
      <c r="CK90" s="201"/>
      <c r="CL90" s="201"/>
      <c r="CM90" s="201"/>
      <c r="CN90" s="201"/>
      <c r="CO90" s="201"/>
      <c r="CP90" s="201"/>
      <c r="CQ90" s="201"/>
      <c r="CR90" s="201"/>
      <c r="CS90" s="201"/>
      <c r="CT90" s="201"/>
      <c r="CU90" s="201"/>
      <c r="CV90" s="201"/>
      <c r="CW90" s="201"/>
      <c r="CX90" s="201"/>
      <c r="CY90" s="201"/>
      <c r="CZ90" s="201"/>
      <c r="DA90" s="201"/>
      <c r="DB90" s="201"/>
      <c r="DC90" s="201"/>
      <c r="DD90" s="201"/>
      <c r="DE90" s="201"/>
      <c r="DF90" s="201"/>
      <c r="DG90" s="201"/>
      <c r="DH90" s="201"/>
      <c r="DI90" s="201"/>
      <c r="DJ90" s="201"/>
      <c r="DK90" s="201"/>
      <c r="DL90" s="201"/>
      <c r="DM90" s="201"/>
      <c r="DN90" s="201"/>
      <c r="DO90" s="201"/>
      <c r="DP90" s="201"/>
      <c r="DQ90" s="201"/>
      <c r="DR90" s="201"/>
    </row>
    <row r="91" spans="4:122">
      <c r="D91" s="34"/>
      <c r="E91" s="146"/>
      <c r="F91" s="146"/>
      <c r="G91" s="153"/>
      <c r="L91" s="34"/>
      <c r="M91" s="146"/>
      <c r="N91" s="146"/>
      <c r="O91" s="147"/>
      <c r="R91" s="16" t="e">
        <f>INDEX('Dropdown menus'!$A$1:$D$6,MATCH($E91,'Dropdown menus'!$A$1:$A$6,0),$R$6)</f>
        <v>#N/A</v>
      </c>
      <c r="T91" s="19" t="str">
        <f>IF($F91="","",VLOOKUP($F91,'Reference Data - Transport fuel'!$C:$O,T$4,FALSE))</f>
        <v/>
      </c>
      <c r="U91" s="19" t="str">
        <f>IF($F91="","",VLOOKUP($F91,'Reference Data - Transport fuel'!$C:$O,U$4,FALSE))</f>
        <v/>
      </c>
      <c r="V91" s="19" t="str">
        <f>IF($F91="","",VLOOKUP($F91,'Reference Data - Transport fuel'!$C:$O,V$4,FALSE))</f>
        <v/>
      </c>
      <c r="W91" s="19" t="str">
        <f>IF($F91="","",VLOOKUP($F91,'Reference Data - Transport fuel'!$C:$O,W$4,FALSE))</f>
        <v/>
      </c>
      <c r="X91" s="19" t="str">
        <f>IF($F91="","",VLOOKUP($F91,'Reference Data - Transport fuel'!$C:$O,X$4,FALSE))</f>
        <v/>
      </c>
      <c r="Y91" s="19" t="str">
        <f>IF($F91="","",VLOOKUP($F91,'Reference Data - Transport fuel'!$C:$O,Y$4,FALSE))</f>
        <v/>
      </c>
      <c r="Z91" s="19" t="str">
        <f>IF($F91="","",VLOOKUP($F91,'Reference Data - Transport fuel'!$C:$O,Z$4,FALSE))</f>
        <v/>
      </c>
      <c r="AA91" s="19" t="str">
        <f>IF($F91="","",VLOOKUP($F91,'Reference Data - Transport fuel'!$C:$O,AA$4,FALSE))</f>
        <v/>
      </c>
      <c r="AB91" s="19" t="str">
        <f>IF($F91="","",VLOOKUP($F91,'Reference Data - Transport fuel'!$C:$O,AB$4,FALSE))</f>
        <v/>
      </c>
      <c r="AC91" s="19"/>
      <c r="AD91" s="19" t="str">
        <f>IF($F91="","",VLOOKUP($F91,'Reference Data - Transport fuel'!$C:$O,AD$4,FALSE))</f>
        <v/>
      </c>
      <c r="AE91" s="19"/>
      <c r="AF91" s="19" t="str">
        <f>IF($F91="","",VLOOKUP($F91,'Reference Data - Transport fuel'!$C:$O,AF$4,FALSE))</f>
        <v/>
      </c>
      <c r="AH91" s="19" t="str">
        <f t="shared" si="26"/>
        <v/>
      </c>
      <c r="AI91" s="19" t="str">
        <f t="shared" si="27"/>
        <v/>
      </c>
      <c r="AJ91" s="19" t="str">
        <f t="shared" si="28"/>
        <v/>
      </c>
      <c r="AK91" s="19" t="str">
        <f t="shared" si="29"/>
        <v/>
      </c>
      <c r="AL91" s="19" t="str">
        <f t="shared" si="30"/>
        <v/>
      </c>
      <c r="AM91" s="19" t="str">
        <f t="shared" si="31"/>
        <v/>
      </c>
      <c r="AN91" s="19" t="str">
        <f t="shared" si="32"/>
        <v/>
      </c>
      <c r="AO91" s="19" t="str">
        <f t="shared" si="33"/>
        <v/>
      </c>
      <c r="AP91" s="19"/>
      <c r="AQ91" s="19" t="str">
        <f t="shared" si="34"/>
        <v/>
      </c>
      <c r="AR91" s="188"/>
      <c r="AS91" s="19" t="str">
        <f t="shared" si="35"/>
        <v/>
      </c>
      <c r="AT91" s="19" t="str">
        <f t="shared" si="36"/>
        <v/>
      </c>
      <c r="AV91" s="201" t="str">
        <f t="shared" si="37"/>
        <v/>
      </c>
      <c r="AW91" s="201"/>
      <c r="AX91" s="201"/>
      <c r="AY91" s="16" t="e">
        <f>INDEX('Dropdown menus'!$A$1:$D$6,MATCH($M91,'Dropdown menus'!$A$1:$A$6,0),$AY$6)</f>
        <v>#N/A</v>
      </c>
      <c r="BA91" s="19" t="str">
        <f>IF($N91="","",VLOOKUP($N91,'Reference Passenger Transport'!$C:$O,BA$4,FALSE))</f>
        <v/>
      </c>
      <c r="BB91" s="19" t="str">
        <f>IF($N91="","",VLOOKUP($N91,'Reference Passenger Transport'!$C:$O,BB$4,FALSE))</f>
        <v/>
      </c>
      <c r="BC91" s="19" t="str">
        <f>IF($N91="","",VLOOKUP($N91,'Reference Passenger Transport'!$C:$O,BC$4,FALSE))</f>
        <v/>
      </c>
      <c r="BD91" s="19" t="str">
        <f>IF($N91="","",VLOOKUP($N91,'Reference Passenger Transport'!$C:$O,BD$4,FALSE))</f>
        <v/>
      </c>
      <c r="BE91" s="19" t="str">
        <f>IF($N91="","",VLOOKUP($N91,'Reference Passenger Transport'!$C:$O,BE$4,FALSE))</f>
        <v/>
      </c>
      <c r="BF91" s="19" t="str">
        <f>IF($N91="","",VLOOKUP($N91,'Reference Passenger Transport'!$C:$O,BF$4,FALSE))</f>
        <v/>
      </c>
      <c r="BG91" s="19" t="str">
        <f>IF($N91="","",VLOOKUP($N91,'Reference Passenger Transport'!$C:$O,BG$4,FALSE))</f>
        <v/>
      </c>
      <c r="BH91" s="19" t="str">
        <f>IF($N91="","",VLOOKUP($N91,'Reference Passenger Transport'!$C:$O,BH$4,FALSE))</f>
        <v/>
      </c>
      <c r="BI91" s="19" t="str">
        <f>IF($N91="","",VLOOKUP($N91,'Reference Passenger Transport'!$C:$O,BI$4,FALSE))</f>
        <v/>
      </c>
      <c r="BJ91" s="19" t="str">
        <f>IF($N91="","",VLOOKUP($N91,'Reference Passenger Transport'!$C:$O,BJ$4,FALSE))</f>
        <v/>
      </c>
      <c r="BK91" s="19" t="str">
        <f>IF($N91="","",VLOOKUP($N91,'Reference Passenger Transport'!$C:$O,BK$4,FALSE))</f>
        <v/>
      </c>
      <c r="BL91" s="19" t="str">
        <f>IF($N91="","",VLOOKUP($N91,'Reference Passenger Transport'!$C:$O,BL$4,FALSE))</f>
        <v/>
      </c>
      <c r="BM91" s="19" t="str">
        <f>IF($N91="","",VLOOKUP($N91,'Reference Passenger Transport'!$C:$O,BM$4,FALSE))</f>
        <v/>
      </c>
      <c r="BO91" s="19" t="str">
        <f t="shared" si="38"/>
        <v/>
      </c>
      <c r="BP91" s="19" t="str">
        <f t="shared" si="39"/>
        <v/>
      </c>
      <c r="BQ91" s="19" t="str">
        <f t="shared" si="40"/>
        <v/>
      </c>
      <c r="BR91" s="19" t="str">
        <f t="shared" si="41"/>
        <v/>
      </c>
      <c r="BS91" s="19" t="str">
        <f t="shared" si="42"/>
        <v/>
      </c>
      <c r="BT91" s="19" t="str">
        <f t="shared" si="43"/>
        <v/>
      </c>
      <c r="BU91" s="19" t="str">
        <f t="shared" si="44"/>
        <v/>
      </c>
      <c r="BV91" s="19" t="str">
        <f t="shared" si="45"/>
        <v/>
      </c>
      <c r="BW91" s="19"/>
      <c r="BX91" s="19" t="str">
        <f t="shared" si="46"/>
        <v/>
      </c>
      <c r="BY91" s="188"/>
      <c r="BZ91" s="19" t="str">
        <f t="shared" si="47"/>
        <v/>
      </c>
      <c r="CA91" s="19" t="str">
        <f t="shared" si="48"/>
        <v/>
      </c>
      <c r="CC91" s="201" t="str">
        <f t="shared" si="49"/>
        <v/>
      </c>
      <c r="CD91" s="201"/>
      <c r="CE91" s="201"/>
      <c r="CF91" s="201"/>
      <c r="CG91" s="201"/>
      <c r="CH91" s="201"/>
      <c r="CI91" s="201"/>
      <c r="CJ91" s="201"/>
      <c r="CK91" s="201"/>
      <c r="CL91" s="201"/>
      <c r="CM91" s="201"/>
      <c r="CN91" s="201"/>
      <c r="CO91" s="201"/>
      <c r="CP91" s="201"/>
      <c r="CQ91" s="201"/>
      <c r="CR91" s="201"/>
      <c r="CS91" s="201"/>
      <c r="CT91" s="201"/>
      <c r="CU91" s="201"/>
      <c r="CV91" s="201"/>
      <c r="CW91" s="201"/>
      <c r="CX91" s="201"/>
      <c r="CY91" s="201"/>
      <c r="CZ91" s="201"/>
      <c r="DA91" s="201"/>
      <c r="DB91" s="201"/>
      <c r="DC91" s="201"/>
      <c r="DD91" s="201"/>
      <c r="DE91" s="201"/>
      <c r="DF91" s="201"/>
      <c r="DG91" s="201"/>
      <c r="DH91" s="201"/>
      <c r="DI91" s="201"/>
      <c r="DJ91" s="201"/>
      <c r="DK91" s="201"/>
      <c r="DL91" s="201"/>
      <c r="DM91" s="201"/>
      <c r="DN91" s="201"/>
      <c r="DO91" s="201"/>
      <c r="DP91" s="201"/>
      <c r="DQ91" s="201"/>
      <c r="DR91" s="201"/>
    </row>
    <row r="92" spans="4:122">
      <c r="D92" s="34"/>
      <c r="E92" s="146"/>
      <c r="F92" s="146"/>
      <c r="G92" s="153"/>
      <c r="L92" s="34"/>
      <c r="M92" s="146"/>
      <c r="N92" s="146"/>
      <c r="O92" s="147"/>
      <c r="R92" s="16" t="e">
        <f>INDEX('Dropdown menus'!$A$1:$D$6,MATCH($E92,'Dropdown menus'!$A$1:$A$6,0),$R$6)</f>
        <v>#N/A</v>
      </c>
      <c r="T92" s="19" t="str">
        <f>IF($F92="","",VLOOKUP($F92,'Reference Data - Transport fuel'!$C:$O,T$4,FALSE))</f>
        <v/>
      </c>
      <c r="U92" s="19" t="str">
        <f>IF($F92="","",VLOOKUP($F92,'Reference Data - Transport fuel'!$C:$O,U$4,FALSE))</f>
        <v/>
      </c>
      <c r="V92" s="19" t="str">
        <f>IF($F92="","",VLOOKUP($F92,'Reference Data - Transport fuel'!$C:$O,V$4,FALSE))</f>
        <v/>
      </c>
      <c r="W92" s="19" t="str">
        <f>IF($F92="","",VLOOKUP($F92,'Reference Data - Transport fuel'!$C:$O,W$4,FALSE))</f>
        <v/>
      </c>
      <c r="X92" s="19" t="str">
        <f>IF($F92="","",VLOOKUP($F92,'Reference Data - Transport fuel'!$C:$O,X$4,FALSE))</f>
        <v/>
      </c>
      <c r="Y92" s="19" t="str">
        <f>IF($F92="","",VLOOKUP($F92,'Reference Data - Transport fuel'!$C:$O,Y$4,FALSE))</f>
        <v/>
      </c>
      <c r="Z92" s="19" t="str">
        <f>IF($F92="","",VLOOKUP($F92,'Reference Data - Transport fuel'!$C:$O,Z$4,FALSE))</f>
        <v/>
      </c>
      <c r="AA92" s="19" t="str">
        <f>IF($F92="","",VLOOKUP($F92,'Reference Data - Transport fuel'!$C:$O,AA$4,FALSE))</f>
        <v/>
      </c>
      <c r="AB92" s="19" t="str">
        <f>IF($F92="","",VLOOKUP($F92,'Reference Data - Transport fuel'!$C:$O,AB$4,FALSE))</f>
        <v/>
      </c>
      <c r="AC92" s="19"/>
      <c r="AD92" s="19" t="str">
        <f>IF($F92="","",VLOOKUP($F92,'Reference Data - Transport fuel'!$C:$O,AD$4,FALSE))</f>
        <v/>
      </c>
      <c r="AE92" s="19"/>
      <c r="AF92" s="19" t="str">
        <f>IF($F92="","",VLOOKUP($F92,'Reference Data - Transport fuel'!$C:$O,AF$4,FALSE))</f>
        <v/>
      </c>
      <c r="AH92" s="19" t="str">
        <f t="shared" si="26"/>
        <v/>
      </c>
      <c r="AI92" s="19" t="str">
        <f t="shared" si="27"/>
        <v/>
      </c>
      <c r="AJ92" s="19" t="str">
        <f t="shared" si="28"/>
        <v/>
      </c>
      <c r="AK92" s="19" t="str">
        <f t="shared" si="29"/>
        <v/>
      </c>
      <c r="AL92" s="19" t="str">
        <f t="shared" si="30"/>
        <v/>
      </c>
      <c r="AM92" s="19" t="str">
        <f t="shared" si="31"/>
        <v/>
      </c>
      <c r="AN92" s="19" t="str">
        <f t="shared" si="32"/>
        <v/>
      </c>
      <c r="AO92" s="19" t="str">
        <f t="shared" si="33"/>
        <v/>
      </c>
      <c r="AP92" s="19"/>
      <c r="AQ92" s="19" t="str">
        <f t="shared" si="34"/>
        <v/>
      </c>
      <c r="AR92" s="188"/>
      <c r="AS92" s="19" t="str">
        <f t="shared" si="35"/>
        <v/>
      </c>
      <c r="AT92" s="19" t="str">
        <f t="shared" si="36"/>
        <v/>
      </c>
      <c r="AV92" s="201" t="str">
        <f t="shared" si="37"/>
        <v/>
      </c>
      <c r="AW92" s="201"/>
      <c r="AX92" s="201"/>
      <c r="AY92" s="16" t="e">
        <f>INDEX('Dropdown menus'!$A$1:$D$6,MATCH($M92,'Dropdown menus'!$A$1:$A$6,0),$AY$6)</f>
        <v>#N/A</v>
      </c>
      <c r="BA92" s="19" t="str">
        <f>IF($N92="","",VLOOKUP($N92,'Reference Passenger Transport'!$C:$O,BA$4,FALSE))</f>
        <v/>
      </c>
      <c r="BB92" s="19" t="str">
        <f>IF($N92="","",VLOOKUP($N92,'Reference Passenger Transport'!$C:$O,BB$4,FALSE))</f>
        <v/>
      </c>
      <c r="BC92" s="19" t="str">
        <f>IF($N92="","",VLOOKUP($N92,'Reference Passenger Transport'!$C:$O,BC$4,FALSE))</f>
        <v/>
      </c>
      <c r="BD92" s="19" t="str">
        <f>IF($N92="","",VLOOKUP($N92,'Reference Passenger Transport'!$C:$O,BD$4,FALSE))</f>
        <v/>
      </c>
      <c r="BE92" s="19" t="str">
        <f>IF($N92="","",VLOOKUP($N92,'Reference Passenger Transport'!$C:$O,BE$4,FALSE))</f>
        <v/>
      </c>
      <c r="BF92" s="19" t="str">
        <f>IF($N92="","",VLOOKUP($N92,'Reference Passenger Transport'!$C:$O,BF$4,FALSE))</f>
        <v/>
      </c>
      <c r="BG92" s="19" t="str">
        <f>IF($N92="","",VLOOKUP($N92,'Reference Passenger Transport'!$C:$O,BG$4,FALSE))</f>
        <v/>
      </c>
      <c r="BH92" s="19" t="str">
        <f>IF($N92="","",VLOOKUP($N92,'Reference Passenger Transport'!$C:$O,BH$4,FALSE))</f>
        <v/>
      </c>
      <c r="BI92" s="19" t="str">
        <f>IF($N92="","",VLOOKUP($N92,'Reference Passenger Transport'!$C:$O,BI$4,FALSE))</f>
        <v/>
      </c>
      <c r="BJ92" s="19" t="str">
        <f>IF($N92="","",VLOOKUP($N92,'Reference Passenger Transport'!$C:$O,BJ$4,FALSE))</f>
        <v/>
      </c>
      <c r="BK92" s="19" t="str">
        <f>IF($N92="","",VLOOKUP($N92,'Reference Passenger Transport'!$C:$O,BK$4,FALSE))</f>
        <v/>
      </c>
      <c r="BL92" s="19" t="str">
        <f>IF($N92="","",VLOOKUP($N92,'Reference Passenger Transport'!$C:$O,BL$4,FALSE))</f>
        <v/>
      </c>
      <c r="BM92" s="19" t="str">
        <f>IF($N92="","",VLOOKUP($N92,'Reference Passenger Transport'!$C:$O,BM$4,FALSE))</f>
        <v/>
      </c>
      <c r="BO92" s="19" t="str">
        <f t="shared" si="38"/>
        <v/>
      </c>
      <c r="BP92" s="19" t="str">
        <f t="shared" si="39"/>
        <v/>
      </c>
      <c r="BQ92" s="19" t="str">
        <f t="shared" si="40"/>
        <v/>
      </c>
      <c r="BR92" s="19" t="str">
        <f t="shared" si="41"/>
        <v/>
      </c>
      <c r="BS92" s="19" t="str">
        <f t="shared" si="42"/>
        <v/>
      </c>
      <c r="BT92" s="19" t="str">
        <f t="shared" si="43"/>
        <v/>
      </c>
      <c r="BU92" s="19" t="str">
        <f t="shared" si="44"/>
        <v/>
      </c>
      <c r="BV92" s="19" t="str">
        <f t="shared" si="45"/>
        <v/>
      </c>
      <c r="BW92" s="19"/>
      <c r="BX92" s="19" t="str">
        <f t="shared" si="46"/>
        <v/>
      </c>
      <c r="BY92" s="188"/>
      <c r="BZ92" s="19" t="str">
        <f t="shared" si="47"/>
        <v/>
      </c>
      <c r="CA92" s="19" t="str">
        <f t="shared" si="48"/>
        <v/>
      </c>
      <c r="CC92" s="201" t="str">
        <f t="shared" si="49"/>
        <v/>
      </c>
      <c r="CD92" s="201"/>
      <c r="CE92" s="201"/>
      <c r="CF92" s="201"/>
      <c r="CG92" s="201"/>
      <c r="CH92" s="201"/>
      <c r="CI92" s="201"/>
      <c r="CJ92" s="201"/>
      <c r="CK92" s="201"/>
      <c r="CL92" s="201"/>
      <c r="CM92" s="201"/>
      <c r="CN92" s="201"/>
      <c r="CO92" s="201"/>
      <c r="CP92" s="201"/>
      <c r="CQ92" s="201"/>
      <c r="CR92" s="201"/>
      <c r="CS92" s="201"/>
      <c r="CT92" s="201"/>
      <c r="CU92" s="201"/>
      <c r="CV92" s="201"/>
      <c r="CW92" s="201"/>
      <c r="CX92" s="201"/>
      <c r="CY92" s="201"/>
      <c r="CZ92" s="201"/>
      <c r="DA92" s="201"/>
      <c r="DB92" s="201"/>
      <c r="DC92" s="201"/>
      <c r="DD92" s="201"/>
      <c r="DE92" s="201"/>
      <c r="DF92" s="201"/>
      <c r="DG92" s="201"/>
      <c r="DH92" s="201"/>
      <c r="DI92" s="201"/>
      <c r="DJ92" s="201"/>
      <c r="DK92" s="201"/>
      <c r="DL92" s="201"/>
      <c r="DM92" s="201"/>
      <c r="DN92" s="201"/>
      <c r="DO92" s="201"/>
      <c r="DP92" s="201"/>
      <c r="DQ92" s="201"/>
      <c r="DR92" s="201"/>
    </row>
    <row r="93" spans="4:122">
      <c r="D93" s="34"/>
      <c r="E93" s="146"/>
      <c r="F93" s="146"/>
      <c r="G93" s="153"/>
      <c r="L93" s="34"/>
      <c r="M93" s="146"/>
      <c r="N93" s="146"/>
      <c r="O93" s="147"/>
      <c r="R93" s="16" t="e">
        <f>INDEX('Dropdown menus'!$A$1:$D$6,MATCH($E93,'Dropdown menus'!$A$1:$A$6,0),$R$6)</f>
        <v>#N/A</v>
      </c>
      <c r="T93" s="19" t="str">
        <f>IF($F93="","",VLOOKUP($F93,'Reference Data - Transport fuel'!$C:$O,T$4,FALSE))</f>
        <v/>
      </c>
      <c r="U93" s="19" t="str">
        <f>IF($F93="","",VLOOKUP($F93,'Reference Data - Transport fuel'!$C:$O,U$4,FALSE))</f>
        <v/>
      </c>
      <c r="V93" s="19" t="str">
        <f>IF($F93="","",VLOOKUP($F93,'Reference Data - Transport fuel'!$C:$O,V$4,FALSE))</f>
        <v/>
      </c>
      <c r="W93" s="19" t="str">
        <f>IF($F93="","",VLOOKUP($F93,'Reference Data - Transport fuel'!$C:$O,W$4,FALSE))</f>
        <v/>
      </c>
      <c r="X93" s="19" t="str">
        <f>IF($F93="","",VLOOKUP($F93,'Reference Data - Transport fuel'!$C:$O,X$4,FALSE))</f>
        <v/>
      </c>
      <c r="Y93" s="19" t="str">
        <f>IF($F93="","",VLOOKUP($F93,'Reference Data - Transport fuel'!$C:$O,Y$4,FALSE))</f>
        <v/>
      </c>
      <c r="Z93" s="19" t="str">
        <f>IF($F93="","",VLOOKUP($F93,'Reference Data - Transport fuel'!$C:$O,Z$4,FALSE))</f>
        <v/>
      </c>
      <c r="AA93" s="19" t="str">
        <f>IF($F93="","",VLOOKUP($F93,'Reference Data - Transport fuel'!$C:$O,AA$4,FALSE))</f>
        <v/>
      </c>
      <c r="AB93" s="19" t="str">
        <f>IF($F93="","",VLOOKUP($F93,'Reference Data - Transport fuel'!$C:$O,AB$4,FALSE))</f>
        <v/>
      </c>
      <c r="AC93" s="19"/>
      <c r="AD93" s="19" t="str">
        <f>IF($F93="","",VLOOKUP($F93,'Reference Data - Transport fuel'!$C:$O,AD$4,FALSE))</f>
        <v/>
      </c>
      <c r="AE93" s="19"/>
      <c r="AF93" s="19" t="str">
        <f>IF($F93="","",VLOOKUP($F93,'Reference Data - Transport fuel'!$C:$O,AF$4,FALSE))</f>
        <v/>
      </c>
      <c r="AH93" s="19" t="str">
        <f t="shared" si="26"/>
        <v/>
      </c>
      <c r="AI93" s="19" t="str">
        <f t="shared" si="27"/>
        <v/>
      </c>
      <c r="AJ93" s="19" t="str">
        <f t="shared" si="28"/>
        <v/>
      </c>
      <c r="AK93" s="19" t="str">
        <f t="shared" si="29"/>
        <v/>
      </c>
      <c r="AL93" s="19" t="str">
        <f t="shared" si="30"/>
        <v/>
      </c>
      <c r="AM93" s="19" t="str">
        <f t="shared" si="31"/>
        <v/>
      </c>
      <c r="AN93" s="19" t="str">
        <f t="shared" si="32"/>
        <v/>
      </c>
      <c r="AO93" s="19" t="str">
        <f t="shared" si="33"/>
        <v/>
      </c>
      <c r="AP93" s="19"/>
      <c r="AQ93" s="19" t="str">
        <f t="shared" si="34"/>
        <v/>
      </c>
      <c r="AR93" s="188"/>
      <c r="AS93" s="19" t="str">
        <f t="shared" si="35"/>
        <v/>
      </c>
      <c r="AT93" s="19" t="str">
        <f t="shared" si="36"/>
        <v/>
      </c>
      <c r="AV93" s="201" t="str">
        <f t="shared" si="37"/>
        <v/>
      </c>
      <c r="AW93" s="201"/>
      <c r="AX93" s="201"/>
      <c r="AY93" s="16" t="e">
        <f>INDEX('Dropdown menus'!$A$1:$D$6,MATCH($M93,'Dropdown menus'!$A$1:$A$6,0),$AY$6)</f>
        <v>#N/A</v>
      </c>
      <c r="BA93" s="19" t="str">
        <f>IF($N93="","",VLOOKUP($N93,'Reference Passenger Transport'!$C:$O,BA$4,FALSE))</f>
        <v/>
      </c>
      <c r="BB93" s="19" t="str">
        <f>IF($N93="","",VLOOKUP($N93,'Reference Passenger Transport'!$C:$O,BB$4,FALSE))</f>
        <v/>
      </c>
      <c r="BC93" s="19" t="str">
        <f>IF($N93="","",VLOOKUP($N93,'Reference Passenger Transport'!$C:$O,BC$4,FALSE))</f>
        <v/>
      </c>
      <c r="BD93" s="19" t="str">
        <f>IF($N93="","",VLOOKUP($N93,'Reference Passenger Transport'!$C:$O,BD$4,FALSE))</f>
        <v/>
      </c>
      <c r="BE93" s="19" t="str">
        <f>IF($N93="","",VLOOKUP($N93,'Reference Passenger Transport'!$C:$O,BE$4,FALSE))</f>
        <v/>
      </c>
      <c r="BF93" s="19" t="str">
        <f>IF($N93="","",VLOOKUP($N93,'Reference Passenger Transport'!$C:$O,BF$4,FALSE))</f>
        <v/>
      </c>
      <c r="BG93" s="19" t="str">
        <f>IF($N93="","",VLOOKUP($N93,'Reference Passenger Transport'!$C:$O,BG$4,FALSE))</f>
        <v/>
      </c>
      <c r="BH93" s="19" t="str">
        <f>IF($N93="","",VLOOKUP($N93,'Reference Passenger Transport'!$C:$O,BH$4,FALSE))</f>
        <v/>
      </c>
      <c r="BI93" s="19" t="str">
        <f>IF($N93="","",VLOOKUP($N93,'Reference Passenger Transport'!$C:$O,BI$4,FALSE))</f>
        <v/>
      </c>
      <c r="BJ93" s="19" t="str">
        <f>IF($N93="","",VLOOKUP($N93,'Reference Passenger Transport'!$C:$O,BJ$4,FALSE))</f>
        <v/>
      </c>
      <c r="BK93" s="19" t="str">
        <f>IF($N93="","",VLOOKUP($N93,'Reference Passenger Transport'!$C:$O,BK$4,FALSE))</f>
        <v/>
      </c>
      <c r="BL93" s="19" t="str">
        <f>IF($N93="","",VLOOKUP($N93,'Reference Passenger Transport'!$C:$O,BL$4,FALSE))</f>
        <v/>
      </c>
      <c r="BM93" s="19" t="str">
        <f>IF($N93="","",VLOOKUP($N93,'Reference Passenger Transport'!$C:$O,BM$4,FALSE))</f>
        <v/>
      </c>
      <c r="BO93" s="19" t="str">
        <f t="shared" si="38"/>
        <v/>
      </c>
      <c r="BP93" s="19" t="str">
        <f t="shared" si="39"/>
        <v/>
      </c>
      <c r="BQ93" s="19" t="str">
        <f t="shared" si="40"/>
        <v/>
      </c>
      <c r="BR93" s="19" t="str">
        <f t="shared" si="41"/>
        <v/>
      </c>
      <c r="BS93" s="19" t="str">
        <f t="shared" si="42"/>
        <v/>
      </c>
      <c r="BT93" s="19" t="str">
        <f t="shared" si="43"/>
        <v/>
      </c>
      <c r="BU93" s="19" t="str">
        <f t="shared" si="44"/>
        <v/>
      </c>
      <c r="BV93" s="19" t="str">
        <f t="shared" si="45"/>
        <v/>
      </c>
      <c r="BW93" s="19"/>
      <c r="BX93" s="19" t="str">
        <f t="shared" si="46"/>
        <v/>
      </c>
      <c r="BY93" s="188"/>
      <c r="BZ93" s="19" t="str">
        <f t="shared" si="47"/>
        <v/>
      </c>
      <c r="CA93" s="19" t="str">
        <f t="shared" si="48"/>
        <v/>
      </c>
      <c r="CC93" s="201" t="str">
        <f t="shared" si="49"/>
        <v/>
      </c>
      <c r="CD93" s="201"/>
      <c r="CE93" s="201"/>
      <c r="CF93" s="201"/>
      <c r="CG93" s="201"/>
      <c r="CH93" s="201"/>
      <c r="CI93" s="201"/>
      <c r="CJ93" s="201"/>
      <c r="CK93" s="201"/>
      <c r="CL93" s="201"/>
      <c r="CM93" s="201"/>
      <c r="CN93" s="201"/>
      <c r="CO93" s="201"/>
      <c r="CP93" s="201"/>
      <c r="CQ93" s="201"/>
      <c r="CR93" s="201"/>
      <c r="CS93" s="201"/>
      <c r="CT93" s="201"/>
      <c r="CU93" s="201"/>
      <c r="CV93" s="201"/>
      <c r="CW93" s="201"/>
      <c r="CX93" s="201"/>
      <c r="CY93" s="201"/>
      <c r="CZ93" s="201"/>
      <c r="DA93" s="201"/>
      <c r="DB93" s="201"/>
      <c r="DC93" s="201"/>
      <c r="DD93" s="201"/>
      <c r="DE93" s="201"/>
      <c r="DF93" s="201"/>
      <c r="DG93" s="201"/>
      <c r="DH93" s="201"/>
      <c r="DI93" s="201"/>
      <c r="DJ93" s="201"/>
      <c r="DK93" s="201"/>
      <c r="DL93" s="201"/>
      <c r="DM93" s="201"/>
      <c r="DN93" s="201"/>
      <c r="DO93" s="201"/>
      <c r="DP93" s="201"/>
      <c r="DQ93" s="201"/>
      <c r="DR93" s="201"/>
    </row>
    <row r="94" spans="4:122">
      <c r="D94" s="34"/>
      <c r="E94" s="146"/>
      <c r="F94" s="146"/>
      <c r="G94" s="153"/>
      <c r="L94" s="34"/>
      <c r="M94" s="146"/>
      <c r="N94" s="146"/>
      <c r="O94" s="147"/>
      <c r="R94" s="16" t="e">
        <f>INDEX('Dropdown menus'!$A$1:$D$6,MATCH($E94,'Dropdown menus'!$A$1:$A$6,0),$R$6)</f>
        <v>#N/A</v>
      </c>
      <c r="T94" s="19" t="str">
        <f>IF($F94="","",VLOOKUP($F94,'Reference Data - Transport fuel'!$C:$O,T$4,FALSE))</f>
        <v/>
      </c>
      <c r="U94" s="19" t="str">
        <f>IF($F94="","",VLOOKUP($F94,'Reference Data - Transport fuel'!$C:$O,U$4,FALSE))</f>
        <v/>
      </c>
      <c r="V94" s="19" t="str">
        <f>IF($F94="","",VLOOKUP($F94,'Reference Data - Transport fuel'!$C:$O,V$4,FALSE))</f>
        <v/>
      </c>
      <c r="W94" s="19" t="str">
        <f>IF($F94="","",VLOOKUP($F94,'Reference Data - Transport fuel'!$C:$O,W$4,FALSE))</f>
        <v/>
      </c>
      <c r="X94" s="19" t="str">
        <f>IF($F94="","",VLOOKUP($F94,'Reference Data - Transport fuel'!$C:$O,X$4,FALSE))</f>
        <v/>
      </c>
      <c r="Y94" s="19" t="str">
        <f>IF($F94="","",VLOOKUP($F94,'Reference Data - Transport fuel'!$C:$O,Y$4,FALSE))</f>
        <v/>
      </c>
      <c r="Z94" s="19" t="str">
        <f>IF($F94="","",VLOOKUP($F94,'Reference Data - Transport fuel'!$C:$O,Z$4,FALSE))</f>
        <v/>
      </c>
      <c r="AA94" s="19" t="str">
        <f>IF($F94="","",VLOOKUP($F94,'Reference Data - Transport fuel'!$C:$O,AA$4,FALSE))</f>
        <v/>
      </c>
      <c r="AB94" s="19" t="str">
        <f>IF($F94="","",VLOOKUP($F94,'Reference Data - Transport fuel'!$C:$O,AB$4,FALSE))</f>
        <v/>
      </c>
      <c r="AC94" s="19"/>
      <c r="AD94" s="19" t="str">
        <f>IF($F94="","",VLOOKUP($F94,'Reference Data - Transport fuel'!$C:$O,AD$4,FALSE))</f>
        <v/>
      </c>
      <c r="AE94" s="19"/>
      <c r="AF94" s="19" t="str">
        <f>IF($F94="","",VLOOKUP($F94,'Reference Data - Transport fuel'!$C:$O,AF$4,FALSE))</f>
        <v/>
      </c>
      <c r="AH94" s="19" t="str">
        <f t="shared" si="26"/>
        <v/>
      </c>
      <c r="AI94" s="19" t="str">
        <f t="shared" si="27"/>
        <v/>
      </c>
      <c r="AJ94" s="19" t="str">
        <f t="shared" si="28"/>
        <v/>
      </c>
      <c r="AK94" s="19" t="str">
        <f t="shared" si="29"/>
        <v/>
      </c>
      <c r="AL94" s="19" t="str">
        <f t="shared" si="30"/>
        <v/>
      </c>
      <c r="AM94" s="19" t="str">
        <f t="shared" si="31"/>
        <v/>
      </c>
      <c r="AN94" s="19" t="str">
        <f t="shared" si="32"/>
        <v/>
      </c>
      <c r="AO94" s="19" t="str">
        <f t="shared" si="33"/>
        <v/>
      </c>
      <c r="AP94" s="19"/>
      <c r="AQ94" s="19" t="str">
        <f t="shared" si="34"/>
        <v/>
      </c>
      <c r="AR94" s="188"/>
      <c r="AS94" s="19" t="str">
        <f t="shared" si="35"/>
        <v/>
      </c>
      <c r="AT94" s="19" t="str">
        <f t="shared" si="36"/>
        <v/>
      </c>
      <c r="AV94" s="201" t="str">
        <f t="shared" si="37"/>
        <v/>
      </c>
      <c r="AW94" s="201"/>
      <c r="AX94" s="201"/>
      <c r="AY94" s="16" t="e">
        <f>INDEX('Dropdown menus'!$A$1:$D$6,MATCH($M94,'Dropdown menus'!$A$1:$A$6,0),$AY$6)</f>
        <v>#N/A</v>
      </c>
      <c r="BA94" s="19" t="str">
        <f>IF($N94="","",VLOOKUP($N94,'Reference Passenger Transport'!$C:$O,BA$4,FALSE))</f>
        <v/>
      </c>
      <c r="BB94" s="19" t="str">
        <f>IF($N94="","",VLOOKUP($N94,'Reference Passenger Transport'!$C:$O,BB$4,FALSE))</f>
        <v/>
      </c>
      <c r="BC94" s="19" t="str">
        <f>IF($N94="","",VLOOKUP($N94,'Reference Passenger Transport'!$C:$O,BC$4,FALSE))</f>
        <v/>
      </c>
      <c r="BD94" s="19" t="str">
        <f>IF($N94="","",VLOOKUP($N94,'Reference Passenger Transport'!$C:$O,BD$4,FALSE))</f>
        <v/>
      </c>
      <c r="BE94" s="19" t="str">
        <f>IF($N94="","",VLOOKUP($N94,'Reference Passenger Transport'!$C:$O,BE$4,FALSE))</f>
        <v/>
      </c>
      <c r="BF94" s="19" t="str">
        <f>IF($N94="","",VLOOKUP($N94,'Reference Passenger Transport'!$C:$O,BF$4,FALSE))</f>
        <v/>
      </c>
      <c r="BG94" s="19" t="str">
        <f>IF($N94="","",VLOOKUP($N94,'Reference Passenger Transport'!$C:$O,BG$4,FALSE))</f>
        <v/>
      </c>
      <c r="BH94" s="19" t="str">
        <f>IF($N94="","",VLOOKUP($N94,'Reference Passenger Transport'!$C:$O,BH$4,FALSE))</f>
        <v/>
      </c>
      <c r="BI94" s="19" t="str">
        <f>IF($N94="","",VLOOKUP($N94,'Reference Passenger Transport'!$C:$O,BI$4,FALSE))</f>
        <v/>
      </c>
      <c r="BJ94" s="19" t="str">
        <f>IF($N94="","",VLOOKUP($N94,'Reference Passenger Transport'!$C:$O,BJ$4,FALSE))</f>
        <v/>
      </c>
      <c r="BK94" s="19" t="str">
        <f>IF($N94="","",VLOOKUP($N94,'Reference Passenger Transport'!$C:$O,BK$4,FALSE))</f>
        <v/>
      </c>
      <c r="BL94" s="19" t="str">
        <f>IF($N94="","",VLOOKUP($N94,'Reference Passenger Transport'!$C:$O,BL$4,FALSE))</f>
        <v/>
      </c>
      <c r="BM94" s="19" t="str">
        <f>IF($N94="","",VLOOKUP($N94,'Reference Passenger Transport'!$C:$O,BM$4,FALSE))</f>
        <v/>
      </c>
      <c r="BO94" s="19" t="str">
        <f t="shared" si="38"/>
        <v/>
      </c>
      <c r="BP94" s="19" t="str">
        <f t="shared" si="39"/>
        <v/>
      </c>
      <c r="BQ94" s="19" t="str">
        <f t="shared" si="40"/>
        <v/>
      </c>
      <c r="BR94" s="19" t="str">
        <f t="shared" si="41"/>
        <v/>
      </c>
      <c r="BS94" s="19" t="str">
        <f t="shared" si="42"/>
        <v/>
      </c>
      <c r="BT94" s="19" t="str">
        <f t="shared" si="43"/>
        <v/>
      </c>
      <c r="BU94" s="19" t="str">
        <f t="shared" si="44"/>
        <v/>
      </c>
      <c r="BV94" s="19" t="str">
        <f t="shared" si="45"/>
        <v/>
      </c>
      <c r="BW94" s="19"/>
      <c r="BX94" s="19" t="str">
        <f t="shared" si="46"/>
        <v/>
      </c>
      <c r="BY94" s="188"/>
      <c r="BZ94" s="19" t="str">
        <f t="shared" si="47"/>
        <v/>
      </c>
      <c r="CA94" s="19" t="str">
        <f t="shared" si="48"/>
        <v/>
      </c>
      <c r="CC94" s="201" t="str">
        <f t="shared" si="49"/>
        <v/>
      </c>
      <c r="CD94" s="201"/>
      <c r="CE94" s="201"/>
      <c r="CF94" s="201"/>
      <c r="CG94" s="201"/>
      <c r="CH94" s="201"/>
      <c r="CI94" s="201"/>
      <c r="CJ94" s="201"/>
      <c r="CK94" s="201"/>
      <c r="CL94" s="201"/>
      <c r="CM94" s="201"/>
      <c r="CN94" s="201"/>
      <c r="CO94" s="201"/>
      <c r="CP94" s="201"/>
      <c r="CQ94" s="201"/>
      <c r="CR94" s="201"/>
      <c r="CS94" s="201"/>
      <c r="CT94" s="201"/>
      <c r="CU94" s="201"/>
      <c r="CV94" s="201"/>
      <c r="CW94" s="201"/>
      <c r="CX94" s="201"/>
      <c r="CY94" s="201"/>
      <c r="CZ94" s="201"/>
      <c r="DA94" s="201"/>
      <c r="DB94" s="201"/>
      <c r="DC94" s="201"/>
      <c r="DD94" s="201"/>
      <c r="DE94" s="201"/>
      <c r="DF94" s="201"/>
      <c r="DG94" s="201"/>
      <c r="DH94" s="201"/>
      <c r="DI94" s="201"/>
      <c r="DJ94" s="201"/>
      <c r="DK94" s="201"/>
      <c r="DL94" s="201"/>
      <c r="DM94" s="201"/>
      <c r="DN94" s="201"/>
      <c r="DO94" s="201"/>
      <c r="DP94" s="201"/>
      <c r="DQ94" s="201"/>
      <c r="DR94" s="201"/>
    </row>
    <row r="95" spans="4:122">
      <c r="D95" s="34"/>
      <c r="E95" s="146"/>
      <c r="F95" s="146"/>
      <c r="G95" s="153"/>
      <c r="L95" s="34"/>
      <c r="M95" s="146"/>
      <c r="N95" s="146"/>
      <c r="O95" s="147"/>
      <c r="R95" s="16" t="e">
        <f>INDEX('Dropdown menus'!$A$1:$D$6,MATCH($E95,'Dropdown menus'!$A$1:$A$6,0),$R$6)</f>
        <v>#N/A</v>
      </c>
      <c r="T95" s="19" t="str">
        <f>IF($F95="","",VLOOKUP($F95,'Reference Data - Transport fuel'!$C:$O,T$4,FALSE))</f>
        <v/>
      </c>
      <c r="U95" s="19" t="str">
        <f>IF($F95="","",VLOOKUP($F95,'Reference Data - Transport fuel'!$C:$O,U$4,FALSE))</f>
        <v/>
      </c>
      <c r="V95" s="19" t="str">
        <f>IF($F95="","",VLOOKUP($F95,'Reference Data - Transport fuel'!$C:$O,V$4,FALSE))</f>
        <v/>
      </c>
      <c r="W95" s="19" t="str">
        <f>IF($F95="","",VLOOKUP($F95,'Reference Data - Transport fuel'!$C:$O,W$4,FALSE))</f>
        <v/>
      </c>
      <c r="X95" s="19" t="str">
        <f>IF($F95="","",VLOOKUP($F95,'Reference Data - Transport fuel'!$C:$O,X$4,FALSE))</f>
        <v/>
      </c>
      <c r="Y95" s="19" t="str">
        <f>IF($F95="","",VLOOKUP($F95,'Reference Data - Transport fuel'!$C:$O,Y$4,FALSE))</f>
        <v/>
      </c>
      <c r="Z95" s="19" t="str">
        <f>IF($F95="","",VLOOKUP($F95,'Reference Data - Transport fuel'!$C:$O,Z$4,FALSE))</f>
        <v/>
      </c>
      <c r="AA95" s="19" t="str">
        <f>IF($F95="","",VLOOKUP($F95,'Reference Data - Transport fuel'!$C:$O,AA$4,FALSE))</f>
        <v/>
      </c>
      <c r="AB95" s="19" t="str">
        <f>IF($F95="","",VLOOKUP($F95,'Reference Data - Transport fuel'!$C:$O,AB$4,FALSE))</f>
        <v/>
      </c>
      <c r="AC95" s="19"/>
      <c r="AD95" s="19" t="str">
        <f>IF($F95="","",VLOOKUP($F95,'Reference Data - Transport fuel'!$C:$O,AD$4,FALSE))</f>
        <v/>
      </c>
      <c r="AE95" s="19"/>
      <c r="AF95" s="19" t="str">
        <f>IF($F95="","",VLOOKUP($F95,'Reference Data - Transport fuel'!$C:$O,AF$4,FALSE))</f>
        <v/>
      </c>
      <c r="AH95" s="19" t="str">
        <f t="shared" si="26"/>
        <v/>
      </c>
      <c r="AI95" s="19" t="str">
        <f t="shared" si="27"/>
        <v/>
      </c>
      <c r="AJ95" s="19" t="str">
        <f t="shared" si="28"/>
        <v/>
      </c>
      <c r="AK95" s="19" t="str">
        <f t="shared" si="29"/>
        <v/>
      </c>
      <c r="AL95" s="19" t="str">
        <f t="shared" si="30"/>
        <v/>
      </c>
      <c r="AM95" s="19" t="str">
        <f t="shared" si="31"/>
        <v/>
      </c>
      <c r="AN95" s="19" t="str">
        <f t="shared" si="32"/>
        <v/>
      </c>
      <c r="AO95" s="19" t="str">
        <f t="shared" si="33"/>
        <v/>
      </c>
      <c r="AP95" s="19"/>
      <c r="AQ95" s="19" t="str">
        <f t="shared" si="34"/>
        <v/>
      </c>
      <c r="AR95" s="188"/>
      <c r="AS95" s="19" t="str">
        <f t="shared" si="35"/>
        <v/>
      </c>
      <c r="AT95" s="19" t="str">
        <f t="shared" si="36"/>
        <v/>
      </c>
      <c r="AV95" s="201" t="str">
        <f t="shared" si="37"/>
        <v/>
      </c>
      <c r="AW95" s="201"/>
      <c r="AX95" s="201"/>
      <c r="AY95" s="16" t="e">
        <f>INDEX('Dropdown menus'!$A$1:$D$6,MATCH($M95,'Dropdown menus'!$A$1:$A$6,0),$AY$6)</f>
        <v>#N/A</v>
      </c>
      <c r="BA95" s="19" t="str">
        <f>IF($N95="","",VLOOKUP($N95,'Reference Passenger Transport'!$C:$O,BA$4,FALSE))</f>
        <v/>
      </c>
      <c r="BB95" s="19" t="str">
        <f>IF($N95="","",VLOOKUP($N95,'Reference Passenger Transport'!$C:$O,BB$4,FALSE))</f>
        <v/>
      </c>
      <c r="BC95" s="19" t="str">
        <f>IF($N95="","",VLOOKUP($N95,'Reference Passenger Transport'!$C:$O,BC$4,FALSE))</f>
        <v/>
      </c>
      <c r="BD95" s="19" t="str">
        <f>IF($N95="","",VLOOKUP($N95,'Reference Passenger Transport'!$C:$O,BD$4,FALSE))</f>
        <v/>
      </c>
      <c r="BE95" s="19" t="str">
        <f>IF($N95="","",VLOOKUP($N95,'Reference Passenger Transport'!$C:$O,BE$4,FALSE))</f>
        <v/>
      </c>
      <c r="BF95" s="19" t="str">
        <f>IF($N95="","",VLOOKUP($N95,'Reference Passenger Transport'!$C:$O,BF$4,FALSE))</f>
        <v/>
      </c>
      <c r="BG95" s="19" t="str">
        <f>IF($N95="","",VLOOKUP($N95,'Reference Passenger Transport'!$C:$O,BG$4,FALSE))</f>
        <v/>
      </c>
      <c r="BH95" s="19" t="str">
        <f>IF($N95="","",VLOOKUP($N95,'Reference Passenger Transport'!$C:$O,BH$4,FALSE))</f>
        <v/>
      </c>
      <c r="BI95" s="19" t="str">
        <f>IF($N95="","",VLOOKUP($N95,'Reference Passenger Transport'!$C:$O,BI$4,FALSE))</f>
        <v/>
      </c>
      <c r="BJ95" s="19" t="str">
        <f>IF($N95="","",VLOOKUP($N95,'Reference Passenger Transport'!$C:$O,BJ$4,FALSE))</f>
        <v/>
      </c>
      <c r="BK95" s="19" t="str">
        <f>IF($N95="","",VLOOKUP($N95,'Reference Passenger Transport'!$C:$O,BK$4,FALSE))</f>
        <v/>
      </c>
      <c r="BL95" s="19" t="str">
        <f>IF($N95="","",VLOOKUP($N95,'Reference Passenger Transport'!$C:$O,BL$4,FALSE))</f>
        <v/>
      </c>
      <c r="BM95" s="19" t="str">
        <f>IF($N95="","",VLOOKUP($N95,'Reference Passenger Transport'!$C:$O,BM$4,FALSE))</f>
        <v/>
      </c>
      <c r="BO95" s="19" t="str">
        <f t="shared" si="38"/>
        <v/>
      </c>
      <c r="BP95" s="19" t="str">
        <f t="shared" si="39"/>
        <v/>
      </c>
      <c r="BQ95" s="19" t="str">
        <f t="shared" si="40"/>
        <v/>
      </c>
      <c r="BR95" s="19" t="str">
        <f t="shared" si="41"/>
        <v/>
      </c>
      <c r="BS95" s="19" t="str">
        <f t="shared" si="42"/>
        <v/>
      </c>
      <c r="BT95" s="19" t="str">
        <f t="shared" si="43"/>
        <v/>
      </c>
      <c r="BU95" s="19" t="str">
        <f t="shared" si="44"/>
        <v/>
      </c>
      <c r="BV95" s="19" t="str">
        <f t="shared" si="45"/>
        <v/>
      </c>
      <c r="BW95" s="19"/>
      <c r="BX95" s="19" t="str">
        <f t="shared" si="46"/>
        <v/>
      </c>
      <c r="BY95" s="188"/>
      <c r="BZ95" s="19" t="str">
        <f t="shared" si="47"/>
        <v/>
      </c>
      <c r="CA95" s="19" t="str">
        <f t="shared" si="48"/>
        <v/>
      </c>
      <c r="CC95" s="201" t="str">
        <f t="shared" si="49"/>
        <v/>
      </c>
      <c r="CD95" s="201"/>
      <c r="CE95" s="201"/>
      <c r="CF95" s="201"/>
      <c r="CG95" s="201"/>
      <c r="CH95" s="201"/>
      <c r="CI95" s="201"/>
      <c r="CJ95" s="201"/>
      <c r="CK95" s="201"/>
      <c r="CL95" s="201"/>
      <c r="CM95" s="201"/>
      <c r="CN95" s="201"/>
      <c r="CO95" s="201"/>
      <c r="CP95" s="201"/>
      <c r="CQ95" s="201"/>
      <c r="CR95" s="201"/>
      <c r="CS95" s="201"/>
      <c r="CT95" s="201"/>
      <c r="CU95" s="201"/>
      <c r="CV95" s="201"/>
      <c r="CW95" s="201"/>
      <c r="CX95" s="201"/>
      <c r="CY95" s="201"/>
      <c r="CZ95" s="201"/>
      <c r="DA95" s="201"/>
      <c r="DB95" s="201"/>
      <c r="DC95" s="201"/>
      <c r="DD95" s="201"/>
      <c r="DE95" s="201"/>
      <c r="DF95" s="201"/>
      <c r="DG95" s="201"/>
      <c r="DH95" s="201"/>
      <c r="DI95" s="201"/>
      <c r="DJ95" s="201"/>
      <c r="DK95" s="201"/>
      <c r="DL95" s="201"/>
      <c r="DM95" s="201"/>
      <c r="DN95" s="201"/>
      <c r="DO95" s="201"/>
      <c r="DP95" s="201"/>
      <c r="DQ95" s="201"/>
      <c r="DR95" s="201"/>
    </row>
    <row r="96" spans="4:122">
      <c r="D96" s="34"/>
      <c r="E96" s="146"/>
      <c r="F96" s="146"/>
      <c r="G96" s="153"/>
      <c r="L96" s="34"/>
      <c r="M96" s="146"/>
      <c r="N96" s="146"/>
      <c r="O96" s="147"/>
      <c r="R96" s="16" t="e">
        <f>INDEX('Dropdown menus'!$A$1:$D$6,MATCH($E96,'Dropdown menus'!$A$1:$A$6,0),$R$6)</f>
        <v>#N/A</v>
      </c>
      <c r="T96" s="19" t="str">
        <f>IF($F96="","",VLOOKUP($F96,'Reference Data - Transport fuel'!$C:$O,T$4,FALSE))</f>
        <v/>
      </c>
      <c r="U96" s="19" t="str">
        <f>IF($F96="","",VLOOKUP($F96,'Reference Data - Transport fuel'!$C:$O,U$4,FALSE))</f>
        <v/>
      </c>
      <c r="V96" s="19" t="str">
        <f>IF($F96="","",VLOOKUP($F96,'Reference Data - Transport fuel'!$C:$O,V$4,FALSE))</f>
        <v/>
      </c>
      <c r="W96" s="19" t="str">
        <f>IF($F96="","",VLOOKUP($F96,'Reference Data - Transport fuel'!$C:$O,W$4,FALSE))</f>
        <v/>
      </c>
      <c r="X96" s="19" t="str">
        <f>IF($F96="","",VLOOKUP($F96,'Reference Data - Transport fuel'!$C:$O,X$4,FALSE))</f>
        <v/>
      </c>
      <c r="Y96" s="19" t="str">
        <f>IF($F96="","",VLOOKUP($F96,'Reference Data - Transport fuel'!$C:$O,Y$4,FALSE))</f>
        <v/>
      </c>
      <c r="Z96" s="19" t="str">
        <f>IF($F96="","",VLOOKUP($F96,'Reference Data - Transport fuel'!$C:$O,Z$4,FALSE))</f>
        <v/>
      </c>
      <c r="AA96" s="19" t="str">
        <f>IF($F96="","",VLOOKUP($F96,'Reference Data - Transport fuel'!$C:$O,AA$4,FALSE))</f>
        <v/>
      </c>
      <c r="AB96" s="19" t="str">
        <f>IF($F96="","",VLOOKUP($F96,'Reference Data - Transport fuel'!$C:$O,AB$4,FALSE))</f>
        <v/>
      </c>
      <c r="AC96" s="19"/>
      <c r="AD96" s="19" t="str">
        <f>IF($F96="","",VLOOKUP($F96,'Reference Data - Transport fuel'!$C:$O,AD$4,FALSE))</f>
        <v/>
      </c>
      <c r="AE96" s="19"/>
      <c r="AF96" s="19" t="str">
        <f>IF($F96="","",VLOOKUP($F96,'Reference Data - Transport fuel'!$C:$O,AF$4,FALSE))</f>
        <v/>
      </c>
      <c r="AH96" s="19" t="str">
        <f t="shared" si="26"/>
        <v/>
      </c>
      <c r="AI96" s="19" t="str">
        <f t="shared" si="27"/>
        <v/>
      </c>
      <c r="AJ96" s="19" t="str">
        <f t="shared" si="28"/>
        <v/>
      </c>
      <c r="AK96" s="19" t="str">
        <f t="shared" si="29"/>
        <v/>
      </c>
      <c r="AL96" s="19" t="str">
        <f t="shared" si="30"/>
        <v/>
      </c>
      <c r="AM96" s="19" t="str">
        <f t="shared" si="31"/>
        <v/>
      </c>
      <c r="AN96" s="19" t="str">
        <f t="shared" si="32"/>
        <v/>
      </c>
      <c r="AO96" s="19" t="str">
        <f t="shared" si="33"/>
        <v/>
      </c>
      <c r="AP96" s="19"/>
      <c r="AQ96" s="19" t="str">
        <f t="shared" si="34"/>
        <v/>
      </c>
      <c r="AR96" s="188"/>
      <c r="AS96" s="19" t="str">
        <f t="shared" si="35"/>
        <v/>
      </c>
      <c r="AT96" s="19" t="str">
        <f t="shared" si="36"/>
        <v/>
      </c>
      <c r="AV96" s="201" t="str">
        <f t="shared" si="37"/>
        <v/>
      </c>
      <c r="AW96" s="201"/>
      <c r="AX96" s="201"/>
      <c r="AY96" s="16" t="e">
        <f>INDEX('Dropdown menus'!$A$1:$D$6,MATCH($M96,'Dropdown menus'!$A$1:$A$6,0),$AY$6)</f>
        <v>#N/A</v>
      </c>
      <c r="BA96" s="19" t="str">
        <f>IF($N96="","",VLOOKUP($N96,'Reference Passenger Transport'!$C:$O,BA$4,FALSE))</f>
        <v/>
      </c>
      <c r="BB96" s="19" t="str">
        <f>IF($N96="","",VLOOKUP($N96,'Reference Passenger Transport'!$C:$O,BB$4,FALSE))</f>
        <v/>
      </c>
      <c r="BC96" s="19" t="str">
        <f>IF($N96="","",VLOOKUP($N96,'Reference Passenger Transport'!$C:$O,BC$4,FALSE))</f>
        <v/>
      </c>
      <c r="BD96" s="19" t="str">
        <f>IF($N96="","",VLOOKUP($N96,'Reference Passenger Transport'!$C:$O,BD$4,FALSE))</f>
        <v/>
      </c>
      <c r="BE96" s="19" t="str">
        <f>IF($N96="","",VLOOKUP($N96,'Reference Passenger Transport'!$C:$O,BE$4,FALSE))</f>
        <v/>
      </c>
      <c r="BF96" s="19" t="str">
        <f>IF($N96="","",VLOOKUP($N96,'Reference Passenger Transport'!$C:$O,BF$4,FALSE))</f>
        <v/>
      </c>
      <c r="BG96" s="19" t="str">
        <f>IF($N96="","",VLOOKUP($N96,'Reference Passenger Transport'!$C:$O,BG$4,FALSE))</f>
        <v/>
      </c>
      <c r="BH96" s="19" t="str">
        <f>IF($N96="","",VLOOKUP($N96,'Reference Passenger Transport'!$C:$O,BH$4,FALSE))</f>
        <v/>
      </c>
      <c r="BI96" s="19" t="str">
        <f>IF($N96="","",VLOOKUP($N96,'Reference Passenger Transport'!$C:$O,BI$4,FALSE))</f>
        <v/>
      </c>
      <c r="BJ96" s="19" t="str">
        <f>IF($N96="","",VLOOKUP($N96,'Reference Passenger Transport'!$C:$O,BJ$4,FALSE))</f>
        <v/>
      </c>
      <c r="BK96" s="19" t="str">
        <f>IF($N96="","",VLOOKUP($N96,'Reference Passenger Transport'!$C:$O,BK$4,FALSE))</f>
        <v/>
      </c>
      <c r="BL96" s="19" t="str">
        <f>IF($N96="","",VLOOKUP($N96,'Reference Passenger Transport'!$C:$O,BL$4,FALSE))</f>
        <v/>
      </c>
      <c r="BM96" s="19" t="str">
        <f>IF($N96="","",VLOOKUP($N96,'Reference Passenger Transport'!$C:$O,BM$4,FALSE))</f>
        <v/>
      </c>
      <c r="BO96" s="19" t="str">
        <f t="shared" si="38"/>
        <v/>
      </c>
      <c r="BP96" s="19" t="str">
        <f t="shared" si="39"/>
        <v/>
      </c>
      <c r="BQ96" s="19" t="str">
        <f t="shared" si="40"/>
        <v/>
      </c>
      <c r="BR96" s="19" t="str">
        <f t="shared" si="41"/>
        <v/>
      </c>
      <c r="BS96" s="19" t="str">
        <f t="shared" si="42"/>
        <v/>
      </c>
      <c r="BT96" s="19" t="str">
        <f t="shared" si="43"/>
        <v/>
      </c>
      <c r="BU96" s="19" t="str">
        <f t="shared" si="44"/>
        <v/>
      </c>
      <c r="BV96" s="19" t="str">
        <f t="shared" si="45"/>
        <v/>
      </c>
      <c r="BW96" s="19"/>
      <c r="BX96" s="19" t="str">
        <f t="shared" si="46"/>
        <v/>
      </c>
      <c r="BY96" s="188"/>
      <c r="BZ96" s="19" t="str">
        <f t="shared" si="47"/>
        <v/>
      </c>
      <c r="CA96" s="19" t="str">
        <f t="shared" si="48"/>
        <v/>
      </c>
      <c r="CC96" s="201" t="str">
        <f t="shared" si="49"/>
        <v/>
      </c>
      <c r="CD96" s="201"/>
      <c r="CE96" s="201"/>
      <c r="CF96" s="201"/>
      <c r="CG96" s="201"/>
      <c r="CH96" s="201"/>
      <c r="CI96" s="201"/>
      <c r="CJ96" s="201"/>
      <c r="CK96" s="201"/>
      <c r="CL96" s="201"/>
      <c r="CM96" s="201"/>
      <c r="CN96" s="201"/>
      <c r="CO96" s="201"/>
      <c r="CP96" s="201"/>
      <c r="CQ96" s="201"/>
      <c r="CR96" s="201"/>
      <c r="CS96" s="201"/>
      <c r="CT96" s="201"/>
      <c r="CU96" s="201"/>
      <c r="CV96" s="201"/>
      <c r="CW96" s="201"/>
      <c r="CX96" s="201"/>
      <c r="CY96" s="201"/>
      <c r="CZ96" s="201"/>
      <c r="DA96" s="201"/>
      <c r="DB96" s="201"/>
      <c r="DC96" s="201"/>
      <c r="DD96" s="201"/>
      <c r="DE96" s="201"/>
      <c r="DF96" s="201"/>
      <c r="DG96" s="201"/>
      <c r="DH96" s="201"/>
      <c r="DI96" s="201"/>
      <c r="DJ96" s="201"/>
      <c r="DK96" s="201"/>
      <c r="DL96" s="201"/>
      <c r="DM96" s="201"/>
      <c r="DN96" s="201"/>
      <c r="DO96" s="201"/>
      <c r="DP96" s="201"/>
      <c r="DQ96" s="201"/>
      <c r="DR96" s="201"/>
    </row>
    <row r="97" spans="4:122">
      <c r="D97" s="34"/>
      <c r="E97" s="146"/>
      <c r="F97" s="146"/>
      <c r="G97" s="153"/>
      <c r="L97" s="34"/>
      <c r="M97" s="146"/>
      <c r="N97" s="146"/>
      <c r="O97" s="147"/>
      <c r="R97" s="16" t="e">
        <f>INDEX('Dropdown menus'!$A$1:$D$6,MATCH($E97,'Dropdown menus'!$A$1:$A$6,0),$R$6)</f>
        <v>#N/A</v>
      </c>
      <c r="T97" s="19" t="str">
        <f>IF($F97="","",VLOOKUP($F97,'Reference Data - Transport fuel'!$C:$O,T$4,FALSE))</f>
        <v/>
      </c>
      <c r="U97" s="19" t="str">
        <f>IF($F97="","",VLOOKUP($F97,'Reference Data - Transport fuel'!$C:$O,U$4,FALSE))</f>
        <v/>
      </c>
      <c r="V97" s="19" t="str">
        <f>IF($F97="","",VLOOKUP($F97,'Reference Data - Transport fuel'!$C:$O,V$4,FALSE))</f>
        <v/>
      </c>
      <c r="W97" s="19" t="str">
        <f>IF($F97="","",VLOOKUP($F97,'Reference Data - Transport fuel'!$C:$O,W$4,FALSE))</f>
        <v/>
      </c>
      <c r="X97" s="19" t="str">
        <f>IF($F97="","",VLOOKUP($F97,'Reference Data - Transport fuel'!$C:$O,X$4,FALSE))</f>
        <v/>
      </c>
      <c r="Y97" s="19" t="str">
        <f>IF($F97="","",VLOOKUP($F97,'Reference Data - Transport fuel'!$C:$O,Y$4,FALSE))</f>
        <v/>
      </c>
      <c r="Z97" s="19" t="str">
        <f>IF($F97="","",VLOOKUP($F97,'Reference Data - Transport fuel'!$C:$O,Z$4,FALSE))</f>
        <v/>
      </c>
      <c r="AA97" s="19" t="str">
        <f>IF($F97="","",VLOOKUP($F97,'Reference Data - Transport fuel'!$C:$O,AA$4,FALSE))</f>
        <v/>
      </c>
      <c r="AB97" s="19" t="str">
        <f>IF($F97="","",VLOOKUP($F97,'Reference Data - Transport fuel'!$C:$O,AB$4,FALSE))</f>
        <v/>
      </c>
      <c r="AC97" s="19"/>
      <c r="AD97" s="19" t="str">
        <f>IF($F97="","",VLOOKUP($F97,'Reference Data - Transport fuel'!$C:$O,AD$4,FALSE))</f>
        <v/>
      </c>
      <c r="AE97" s="19"/>
      <c r="AF97" s="19" t="str">
        <f>IF($F97="","",VLOOKUP($F97,'Reference Data - Transport fuel'!$C:$O,AF$4,FALSE))</f>
        <v/>
      </c>
      <c r="AH97" s="19" t="str">
        <f t="shared" si="26"/>
        <v/>
      </c>
      <c r="AI97" s="19" t="str">
        <f t="shared" si="27"/>
        <v/>
      </c>
      <c r="AJ97" s="19" t="str">
        <f t="shared" si="28"/>
        <v/>
      </c>
      <c r="AK97" s="19" t="str">
        <f t="shared" si="29"/>
        <v/>
      </c>
      <c r="AL97" s="19" t="str">
        <f t="shared" si="30"/>
        <v/>
      </c>
      <c r="AM97" s="19" t="str">
        <f t="shared" si="31"/>
        <v/>
      </c>
      <c r="AN97" s="19" t="str">
        <f t="shared" si="32"/>
        <v/>
      </c>
      <c r="AO97" s="19" t="str">
        <f t="shared" si="33"/>
        <v/>
      </c>
      <c r="AP97" s="19"/>
      <c r="AQ97" s="19" t="str">
        <f t="shared" si="34"/>
        <v/>
      </c>
      <c r="AR97" s="188"/>
      <c r="AS97" s="19" t="str">
        <f t="shared" si="35"/>
        <v/>
      </c>
      <c r="AT97" s="19" t="str">
        <f t="shared" si="36"/>
        <v/>
      </c>
      <c r="AV97" s="201" t="str">
        <f t="shared" si="37"/>
        <v/>
      </c>
      <c r="AW97" s="201"/>
      <c r="AX97" s="201"/>
      <c r="AY97" s="16" t="e">
        <f>INDEX('Dropdown menus'!$A$1:$D$6,MATCH($M97,'Dropdown menus'!$A$1:$A$6,0),$AY$6)</f>
        <v>#N/A</v>
      </c>
      <c r="BA97" s="19" t="str">
        <f>IF($N97="","",VLOOKUP($N97,'Reference Passenger Transport'!$C:$O,BA$4,FALSE))</f>
        <v/>
      </c>
      <c r="BB97" s="19" t="str">
        <f>IF($N97="","",VLOOKUP($N97,'Reference Passenger Transport'!$C:$O,BB$4,FALSE))</f>
        <v/>
      </c>
      <c r="BC97" s="19" t="str">
        <f>IF($N97="","",VLOOKUP($N97,'Reference Passenger Transport'!$C:$O,BC$4,FALSE))</f>
        <v/>
      </c>
      <c r="BD97" s="19" t="str">
        <f>IF($N97="","",VLOOKUP($N97,'Reference Passenger Transport'!$C:$O,BD$4,FALSE))</f>
        <v/>
      </c>
      <c r="BE97" s="19" t="str">
        <f>IF($N97="","",VLOOKUP($N97,'Reference Passenger Transport'!$C:$O,BE$4,FALSE))</f>
        <v/>
      </c>
      <c r="BF97" s="19" t="str">
        <f>IF($N97="","",VLOOKUP($N97,'Reference Passenger Transport'!$C:$O,BF$4,FALSE))</f>
        <v/>
      </c>
      <c r="BG97" s="19" t="str">
        <f>IF($N97="","",VLOOKUP($N97,'Reference Passenger Transport'!$C:$O,BG$4,FALSE))</f>
        <v/>
      </c>
      <c r="BH97" s="19" t="str">
        <f>IF($N97="","",VLOOKUP($N97,'Reference Passenger Transport'!$C:$O,BH$4,FALSE))</f>
        <v/>
      </c>
      <c r="BI97" s="19" t="str">
        <f>IF($N97="","",VLOOKUP($N97,'Reference Passenger Transport'!$C:$O,BI$4,FALSE))</f>
        <v/>
      </c>
      <c r="BJ97" s="19" t="str">
        <f>IF($N97="","",VLOOKUP($N97,'Reference Passenger Transport'!$C:$O,BJ$4,FALSE))</f>
        <v/>
      </c>
      <c r="BK97" s="19" t="str">
        <f>IF($N97="","",VLOOKUP($N97,'Reference Passenger Transport'!$C:$O,BK$4,FALSE))</f>
        <v/>
      </c>
      <c r="BL97" s="19" t="str">
        <f>IF($N97="","",VLOOKUP($N97,'Reference Passenger Transport'!$C:$O,BL$4,FALSE))</f>
        <v/>
      </c>
      <c r="BM97" s="19" t="str">
        <f>IF($N97="","",VLOOKUP($N97,'Reference Passenger Transport'!$C:$O,BM$4,FALSE))</f>
        <v/>
      </c>
      <c r="BO97" s="19" t="str">
        <f t="shared" si="38"/>
        <v/>
      </c>
      <c r="BP97" s="19" t="str">
        <f t="shared" si="39"/>
        <v/>
      </c>
      <c r="BQ97" s="19" t="str">
        <f t="shared" si="40"/>
        <v/>
      </c>
      <c r="BR97" s="19" t="str">
        <f t="shared" si="41"/>
        <v/>
      </c>
      <c r="BS97" s="19" t="str">
        <f t="shared" si="42"/>
        <v/>
      </c>
      <c r="BT97" s="19" t="str">
        <f t="shared" si="43"/>
        <v/>
      </c>
      <c r="BU97" s="19" t="str">
        <f t="shared" si="44"/>
        <v/>
      </c>
      <c r="BV97" s="19" t="str">
        <f t="shared" si="45"/>
        <v/>
      </c>
      <c r="BW97" s="19"/>
      <c r="BX97" s="19" t="str">
        <f t="shared" si="46"/>
        <v/>
      </c>
      <c r="BY97" s="188"/>
      <c r="BZ97" s="19" t="str">
        <f t="shared" si="47"/>
        <v/>
      </c>
      <c r="CA97" s="19" t="str">
        <f t="shared" si="48"/>
        <v/>
      </c>
      <c r="CC97" s="201" t="str">
        <f t="shared" si="49"/>
        <v/>
      </c>
      <c r="CD97" s="201"/>
      <c r="CE97" s="201"/>
      <c r="CF97" s="201"/>
      <c r="CG97" s="201"/>
      <c r="CH97" s="201"/>
      <c r="CI97" s="201"/>
      <c r="CJ97" s="201"/>
      <c r="CK97" s="201"/>
      <c r="CL97" s="201"/>
      <c r="CM97" s="201"/>
      <c r="CN97" s="201"/>
      <c r="CO97" s="201"/>
      <c r="CP97" s="201"/>
      <c r="CQ97" s="201"/>
      <c r="CR97" s="201"/>
      <c r="CS97" s="201"/>
      <c r="CT97" s="201"/>
      <c r="CU97" s="201"/>
      <c r="CV97" s="201"/>
      <c r="CW97" s="201"/>
      <c r="CX97" s="201"/>
      <c r="CY97" s="201"/>
      <c r="CZ97" s="201"/>
      <c r="DA97" s="201"/>
      <c r="DB97" s="201"/>
      <c r="DC97" s="201"/>
      <c r="DD97" s="201"/>
      <c r="DE97" s="201"/>
      <c r="DF97" s="201"/>
      <c r="DG97" s="201"/>
      <c r="DH97" s="201"/>
      <c r="DI97" s="201"/>
      <c r="DJ97" s="201"/>
      <c r="DK97" s="201"/>
      <c r="DL97" s="201"/>
      <c r="DM97" s="201"/>
      <c r="DN97" s="201"/>
      <c r="DO97" s="201"/>
      <c r="DP97" s="201"/>
      <c r="DQ97" s="201"/>
      <c r="DR97" s="201"/>
    </row>
    <row r="98" spans="4:122">
      <c r="D98" s="34"/>
      <c r="E98" s="146"/>
      <c r="F98" s="146"/>
      <c r="G98" s="153"/>
      <c r="L98" s="34"/>
      <c r="M98" s="146"/>
      <c r="N98" s="146"/>
      <c r="O98" s="147"/>
      <c r="R98" s="16" t="e">
        <f>INDEX('Dropdown menus'!$A$1:$D$6,MATCH($E98,'Dropdown menus'!$A$1:$A$6,0),$R$6)</f>
        <v>#N/A</v>
      </c>
      <c r="T98" s="19" t="str">
        <f>IF($F98="","",VLOOKUP($F98,'Reference Data - Transport fuel'!$C:$O,T$4,FALSE))</f>
        <v/>
      </c>
      <c r="U98" s="19" t="str">
        <f>IF($F98="","",VLOOKUP($F98,'Reference Data - Transport fuel'!$C:$O,U$4,FALSE))</f>
        <v/>
      </c>
      <c r="V98" s="19" t="str">
        <f>IF($F98="","",VLOOKUP($F98,'Reference Data - Transport fuel'!$C:$O,V$4,FALSE))</f>
        <v/>
      </c>
      <c r="W98" s="19" t="str">
        <f>IF($F98="","",VLOOKUP($F98,'Reference Data - Transport fuel'!$C:$O,W$4,FALSE))</f>
        <v/>
      </c>
      <c r="X98" s="19" t="str">
        <f>IF($F98="","",VLOOKUP($F98,'Reference Data - Transport fuel'!$C:$O,X$4,FALSE))</f>
        <v/>
      </c>
      <c r="Y98" s="19" t="str">
        <f>IF($F98="","",VLOOKUP($F98,'Reference Data - Transport fuel'!$C:$O,Y$4,FALSE))</f>
        <v/>
      </c>
      <c r="Z98" s="19" t="str">
        <f>IF($F98="","",VLOOKUP($F98,'Reference Data - Transport fuel'!$C:$O,Z$4,FALSE))</f>
        <v/>
      </c>
      <c r="AA98" s="19" t="str">
        <f>IF($F98="","",VLOOKUP($F98,'Reference Data - Transport fuel'!$C:$O,AA$4,FALSE))</f>
        <v/>
      </c>
      <c r="AB98" s="19" t="str">
        <f>IF($F98="","",VLOOKUP($F98,'Reference Data - Transport fuel'!$C:$O,AB$4,FALSE))</f>
        <v/>
      </c>
      <c r="AC98" s="19"/>
      <c r="AD98" s="19" t="str">
        <f>IF($F98="","",VLOOKUP($F98,'Reference Data - Transport fuel'!$C:$O,AD$4,FALSE))</f>
        <v/>
      </c>
      <c r="AE98" s="19"/>
      <c r="AF98" s="19" t="str">
        <f>IF($F98="","",VLOOKUP($F98,'Reference Data - Transport fuel'!$C:$O,AF$4,FALSE))</f>
        <v/>
      </c>
      <c r="AH98" s="19" t="str">
        <f t="shared" si="26"/>
        <v/>
      </c>
      <c r="AI98" s="19" t="str">
        <f t="shared" si="27"/>
        <v/>
      </c>
      <c r="AJ98" s="19" t="str">
        <f t="shared" si="28"/>
        <v/>
      </c>
      <c r="AK98" s="19" t="str">
        <f t="shared" si="29"/>
        <v/>
      </c>
      <c r="AL98" s="19" t="str">
        <f t="shared" si="30"/>
        <v/>
      </c>
      <c r="AM98" s="19" t="str">
        <f t="shared" si="31"/>
        <v/>
      </c>
      <c r="AN98" s="19" t="str">
        <f t="shared" si="32"/>
        <v/>
      </c>
      <c r="AO98" s="19" t="str">
        <f t="shared" si="33"/>
        <v/>
      </c>
      <c r="AP98" s="19"/>
      <c r="AQ98" s="19" t="str">
        <f t="shared" si="34"/>
        <v/>
      </c>
      <c r="AR98" s="188"/>
      <c r="AS98" s="19" t="str">
        <f t="shared" si="35"/>
        <v/>
      </c>
      <c r="AT98" s="19" t="str">
        <f t="shared" si="36"/>
        <v/>
      </c>
      <c r="AV98" s="201" t="str">
        <f t="shared" si="37"/>
        <v/>
      </c>
      <c r="AW98" s="201"/>
      <c r="AX98" s="201"/>
      <c r="AY98" s="16" t="e">
        <f>INDEX('Dropdown menus'!$A$1:$D$6,MATCH($M98,'Dropdown menus'!$A$1:$A$6,0),$AY$6)</f>
        <v>#N/A</v>
      </c>
      <c r="BA98" s="19" t="str">
        <f>IF($N98="","",VLOOKUP($N98,'Reference Passenger Transport'!$C:$O,BA$4,FALSE))</f>
        <v/>
      </c>
      <c r="BB98" s="19" t="str">
        <f>IF($N98="","",VLOOKUP($N98,'Reference Passenger Transport'!$C:$O,BB$4,FALSE))</f>
        <v/>
      </c>
      <c r="BC98" s="19" t="str">
        <f>IF($N98="","",VLOOKUP($N98,'Reference Passenger Transport'!$C:$O,BC$4,FALSE))</f>
        <v/>
      </c>
      <c r="BD98" s="19" t="str">
        <f>IF($N98="","",VLOOKUP($N98,'Reference Passenger Transport'!$C:$O,BD$4,FALSE))</f>
        <v/>
      </c>
      <c r="BE98" s="19" t="str">
        <f>IF($N98="","",VLOOKUP($N98,'Reference Passenger Transport'!$C:$O,BE$4,FALSE))</f>
        <v/>
      </c>
      <c r="BF98" s="19" t="str">
        <f>IF($N98="","",VLOOKUP($N98,'Reference Passenger Transport'!$C:$O,BF$4,FALSE))</f>
        <v/>
      </c>
      <c r="BG98" s="19" t="str">
        <f>IF($N98="","",VLOOKUP($N98,'Reference Passenger Transport'!$C:$O,BG$4,FALSE))</f>
        <v/>
      </c>
      <c r="BH98" s="19" t="str">
        <f>IF($N98="","",VLOOKUP($N98,'Reference Passenger Transport'!$C:$O,BH$4,FALSE))</f>
        <v/>
      </c>
      <c r="BI98" s="19" t="str">
        <f>IF($N98="","",VLOOKUP($N98,'Reference Passenger Transport'!$C:$O,BI$4,FALSE))</f>
        <v/>
      </c>
      <c r="BJ98" s="19" t="str">
        <f>IF($N98="","",VLOOKUP($N98,'Reference Passenger Transport'!$C:$O,BJ$4,FALSE))</f>
        <v/>
      </c>
      <c r="BK98" s="19" t="str">
        <f>IF($N98="","",VLOOKUP($N98,'Reference Passenger Transport'!$C:$O,BK$4,FALSE))</f>
        <v/>
      </c>
      <c r="BL98" s="19" t="str">
        <f>IF($N98="","",VLOOKUP($N98,'Reference Passenger Transport'!$C:$O,BL$4,FALSE))</f>
        <v/>
      </c>
      <c r="BM98" s="19" t="str">
        <f>IF($N98="","",VLOOKUP($N98,'Reference Passenger Transport'!$C:$O,BM$4,FALSE))</f>
        <v/>
      </c>
      <c r="BO98" s="19" t="str">
        <f t="shared" si="38"/>
        <v/>
      </c>
      <c r="BP98" s="19" t="str">
        <f t="shared" si="39"/>
        <v/>
      </c>
      <c r="BQ98" s="19" t="str">
        <f t="shared" si="40"/>
        <v/>
      </c>
      <c r="BR98" s="19" t="str">
        <f t="shared" si="41"/>
        <v/>
      </c>
      <c r="BS98" s="19" t="str">
        <f t="shared" si="42"/>
        <v/>
      </c>
      <c r="BT98" s="19" t="str">
        <f t="shared" si="43"/>
        <v/>
      </c>
      <c r="BU98" s="19" t="str">
        <f t="shared" si="44"/>
        <v/>
      </c>
      <c r="BV98" s="19" t="str">
        <f t="shared" si="45"/>
        <v/>
      </c>
      <c r="BW98" s="19"/>
      <c r="BX98" s="19" t="str">
        <f t="shared" si="46"/>
        <v/>
      </c>
      <c r="BY98" s="188"/>
      <c r="BZ98" s="19" t="str">
        <f t="shared" si="47"/>
        <v/>
      </c>
      <c r="CA98" s="19" t="str">
        <f t="shared" si="48"/>
        <v/>
      </c>
      <c r="CC98" s="201" t="str">
        <f t="shared" si="49"/>
        <v/>
      </c>
      <c r="CD98" s="201"/>
      <c r="CE98" s="201"/>
      <c r="CF98" s="201"/>
      <c r="CG98" s="201"/>
      <c r="CH98" s="201"/>
      <c r="CI98" s="201"/>
      <c r="CJ98" s="201"/>
      <c r="CK98" s="201"/>
      <c r="CL98" s="201"/>
      <c r="CM98" s="201"/>
      <c r="CN98" s="201"/>
      <c r="CO98" s="201"/>
      <c r="CP98" s="201"/>
      <c r="CQ98" s="201"/>
      <c r="CR98" s="201"/>
      <c r="CS98" s="201"/>
      <c r="CT98" s="201"/>
      <c r="CU98" s="201"/>
      <c r="CV98" s="201"/>
      <c r="CW98" s="201"/>
      <c r="CX98" s="201"/>
      <c r="CY98" s="201"/>
      <c r="CZ98" s="201"/>
      <c r="DA98" s="201"/>
      <c r="DB98" s="201"/>
      <c r="DC98" s="201"/>
      <c r="DD98" s="201"/>
      <c r="DE98" s="201"/>
      <c r="DF98" s="201"/>
      <c r="DG98" s="201"/>
      <c r="DH98" s="201"/>
      <c r="DI98" s="201"/>
      <c r="DJ98" s="201"/>
      <c r="DK98" s="201"/>
      <c r="DL98" s="201"/>
      <c r="DM98" s="201"/>
      <c r="DN98" s="201"/>
      <c r="DO98" s="201"/>
      <c r="DP98" s="201"/>
      <c r="DQ98" s="201"/>
      <c r="DR98" s="201"/>
    </row>
    <row r="99" spans="4:122">
      <c r="D99" s="34"/>
      <c r="E99" s="146"/>
      <c r="F99" s="146"/>
      <c r="G99" s="153"/>
      <c r="L99" s="34"/>
      <c r="M99" s="146"/>
      <c r="N99" s="146"/>
      <c r="O99" s="147"/>
      <c r="R99" s="16" t="e">
        <f>INDEX('Dropdown menus'!$A$1:$D$6,MATCH($E99,'Dropdown menus'!$A$1:$A$6,0),$R$6)</f>
        <v>#N/A</v>
      </c>
      <c r="T99" s="19" t="str">
        <f>IF($F99="","",VLOOKUP($F99,'Reference Data - Transport fuel'!$C:$O,T$4,FALSE))</f>
        <v/>
      </c>
      <c r="U99" s="19" t="str">
        <f>IF($F99="","",VLOOKUP($F99,'Reference Data - Transport fuel'!$C:$O,U$4,FALSE))</f>
        <v/>
      </c>
      <c r="V99" s="19" t="str">
        <f>IF($F99="","",VLOOKUP($F99,'Reference Data - Transport fuel'!$C:$O,V$4,FALSE))</f>
        <v/>
      </c>
      <c r="W99" s="19" t="str">
        <f>IF($F99="","",VLOOKUP($F99,'Reference Data - Transport fuel'!$C:$O,W$4,FALSE))</f>
        <v/>
      </c>
      <c r="X99" s="19" t="str">
        <f>IF($F99="","",VLOOKUP($F99,'Reference Data - Transport fuel'!$C:$O,X$4,FALSE))</f>
        <v/>
      </c>
      <c r="Y99" s="19" t="str">
        <f>IF($F99="","",VLOOKUP($F99,'Reference Data - Transport fuel'!$C:$O,Y$4,FALSE))</f>
        <v/>
      </c>
      <c r="Z99" s="19" t="str">
        <f>IF($F99="","",VLOOKUP($F99,'Reference Data - Transport fuel'!$C:$O,Z$4,FALSE))</f>
        <v/>
      </c>
      <c r="AA99" s="19" t="str">
        <f>IF($F99="","",VLOOKUP($F99,'Reference Data - Transport fuel'!$C:$O,AA$4,FALSE))</f>
        <v/>
      </c>
      <c r="AB99" s="19" t="str">
        <f>IF($F99="","",VLOOKUP($F99,'Reference Data - Transport fuel'!$C:$O,AB$4,FALSE))</f>
        <v/>
      </c>
      <c r="AC99" s="19"/>
      <c r="AD99" s="19" t="str">
        <f>IF($F99="","",VLOOKUP($F99,'Reference Data - Transport fuel'!$C:$O,AD$4,FALSE))</f>
        <v/>
      </c>
      <c r="AE99" s="19"/>
      <c r="AF99" s="19" t="str">
        <f>IF($F99="","",VLOOKUP($F99,'Reference Data - Transport fuel'!$C:$O,AF$4,FALSE))</f>
        <v/>
      </c>
      <c r="AH99" s="19" t="str">
        <f t="shared" si="26"/>
        <v/>
      </c>
      <c r="AI99" s="19" t="str">
        <f t="shared" si="27"/>
        <v/>
      </c>
      <c r="AJ99" s="19" t="str">
        <f t="shared" si="28"/>
        <v/>
      </c>
      <c r="AK99" s="19" t="str">
        <f t="shared" si="29"/>
        <v/>
      </c>
      <c r="AL99" s="19" t="str">
        <f t="shared" si="30"/>
        <v/>
      </c>
      <c r="AM99" s="19" t="str">
        <f t="shared" si="31"/>
        <v/>
      </c>
      <c r="AN99" s="19" t="str">
        <f t="shared" si="32"/>
        <v/>
      </c>
      <c r="AO99" s="19" t="str">
        <f t="shared" si="33"/>
        <v/>
      </c>
      <c r="AP99" s="19"/>
      <c r="AQ99" s="19" t="str">
        <f t="shared" si="34"/>
        <v/>
      </c>
      <c r="AR99" s="188"/>
      <c r="AS99" s="19" t="str">
        <f t="shared" si="35"/>
        <v/>
      </c>
      <c r="AT99" s="19" t="str">
        <f t="shared" si="36"/>
        <v/>
      </c>
      <c r="AV99" s="201" t="str">
        <f t="shared" si="37"/>
        <v/>
      </c>
      <c r="AW99" s="201"/>
      <c r="AX99" s="201"/>
      <c r="AY99" s="16" t="e">
        <f>INDEX('Dropdown menus'!$A$1:$D$6,MATCH($M99,'Dropdown menus'!$A$1:$A$6,0),$AY$6)</f>
        <v>#N/A</v>
      </c>
      <c r="BA99" s="19" t="str">
        <f>IF($N99="","",VLOOKUP($N99,'Reference Passenger Transport'!$C:$O,BA$4,FALSE))</f>
        <v/>
      </c>
      <c r="BB99" s="19" t="str">
        <f>IF($N99="","",VLOOKUP($N99,'Reference Passenger Transport'!$C:$O,BB$4,FALSE))</f>
        <v/>
      </c>
      <c r="BC99" s="19" t="str">
        <f>IF($N99="","",VLOOKUP($N99,'Reference Passenger Transport'!$C:$O,BC$4,FALSE))</f>
        <v/>
      </c>
      <c r="BD99" s="19" t="str">
        <f>IF($N99="","",VLOOKUP($N99,'Reference Passenger Transport'!$C:$O,BD$4,FALSE))</f>
        <v/>
      </c>
      <c r="BE99" s="19" t="str">
        <f>IF($N99="","",VLOOKUP($N99,'Reference Passenger Transport'!$C:$O,BE$4,FALSE))</f>
        <v/>
      </c>
      <c r="BF99" s="19" t="str">
        <f>IF($N99="","",VLOOKUP($N99,'Reference Passenger Transport'!$C:$O,BF$4,FALSE))</f>
        <v/>
      </c>
      <c r="BG99" s="19" t="str">
        <f>IF($N99="","",VLOOKUP($N99,'Reference Passenger Transport'!$C:$O,BG$4,FALSE))</f>
        <v/>
      </c>
      <c r="BH99" s="19" t="str">
        <f>IF($N99="","",VLOOKUP($N99,'Reference Passenger Transport'!$C:$O,BH$4,FALSE))</f>
        <v/>
      </c>
      <c r="BI99" s="19" t="str">
        <f>IF($N99="","",VLOOKUP($N99,'Reference Passenger Transport'!$C:$O,BI$4,FALSE))</f>
        <v/>
      </c>
      <c r="BJ99" s="19" t="str">
        <f>IF($N99="","",VLOOKUP($N99,'Reference Passenger Transport'!$C:$O,BJ$4,FALSE))</f>
        <v/>
      </c>
      <c r="BK99" s="19" t="str">
        <f>IF($N99="","",VLOOKUP($N99,'Reference Passenger Transport'!$C:$O,BK$4,FALSE))</f>
        <v/>
      </c>
      <c r="BL99" s="19" t="str">
        <f>IF($N99="","",VLOOKUP($N99,'Reference Passenger Transport'!$C:$O,BL$4,FALSE))</f>
        <v/>
      </c>
      <c r="BM99" s="19" t="str">
        <f>IF($N99="","",VLOOKUP($N99,'Reference Passenger Transport'!$C:$O,BM$4,FALSE))</f>
        <v/>
      </c>
      <c r="BO99" s="19" t="str">
        <f t="shared" si="38"/>
        <v/>
      </c>
      <c r="BP99" s="19" t="str">
        <f t="shared" si="39"/>
        <v/>
      </c>
      <c r="BQ99" s="19" t="str">
        <f t="shared" si="40"/>
        <v/>
      </c>
      <c r="BR99" s="19" t="str">
        <f t="shared" si="41"/>
        <v/>
      </c>
      <c r="BS99" s="19" t="str">
        <f t="shared" si="42"/>
        <v/>
      </c>
      <c r="BT99" s="19" t="str">
        <f t="shared" si="43"/>
        <v/>
      </c>
      <c r="BU99" s="19" t="str">
        <f t="shared" si="44"/>
        <v/>
      </c>
      <c r="BV99" s="19" t="str">
        <f t="shared" si="45"/>
        <v/>
      </c>
      <c r="BW99" s="19"/>
      <c r="BX99" s="19" t="str">
        <f t="shared" si="46"/>
        <v/>
      </c>
      <c r="BY99" s="188"/>
      <c r="BZ99" s="19" t="str">
        <f t="shared" si="47"/>
        <v/>
      </c>
      <c r="CA99" s="19" t="str">
        <f t="shared" si="48"/>
        <v/>
      </c>
      <c r="CC99" s="201" t="str">
        <f t="shared" si="49"/>
        <v/>
      </c>
      <c r="CD99" s="201"/>
      <c r="CE99" s="201"/>
      <c r="CF99" s="201"/>
      <c r="CG99" s="201"/>
      <c r="CH99" s="201"/>
      <c r="CI99" s="201"/>
      <c r="CJ99" s="201"/>
      <c r="CK99" s="201"/>
      <c r="CL99" s="201"/>
      <c r="CM99" s="201"/>
      <c r="CN99" s="201"/>
      <c r="CO99" s="201"/>
      <c r="CP99" s="201"/>
      <c r="CQ99" s="201"/>
      <c r="CR99" s="201"/>
      <c r="CS99" s="201"/>
      <c r="CT99" s="201"/>
      <c r="CU99" s="201"/>
      <c r="CV99" s="201"/>
      <c r="CW99" s="201"/>
      <c r="CX99" s="201"/>
      <c r="CY99" s="201"/>
      <c r="CZ99" s="201"/>
      <c r="DA99" s="201"/>
      <c r="DB99" s="201"/>
      <c r="DC99" s="201"/>
      <c r="DD99" s="201"/>
      <c r="DE99" s="201"/>
      <c r="DF99" s="201"/>
      <c r="DG99" s="201"/>
      <c r="DH99" s="201"/>
      <c r="DI99" s="201"/>
      <c r="DJ99" s="201"/>
      <c r="DK99" s="201"/>
      <c r="DL99" s="201"/>
      <c r="DM99" s="201"/>
      <c r="DN99" s="201"/>
      <c r="DO99" s="201"/>
      <c r="DP99" s="201"/>
      <c r="DQ99" s="201"/>
      <c r="DR99" s="201"/>
    </row>
    <row r="100" spans="4:122">
      <c r="D100" s="34"/>
      <c r="E100" s="146"/>
      <c r="F100" s="146"/>
      <c r="G100" s="153"/>
      <c r="L100" s="34"/>
      <c r="M100" s="146"/>
      <c r="N100" s="146"/>
      <c r="O100" s="147"/>
      <c r="R100" s="16" t="e">
        <f>INDEX('Dropdown menus'!$A$1:$D$6,MATCH($E100,'Dropdown menus'!$A$1:$A$6,0),$R$6)</f>
        <v>#N/A</v>
      </c>
      <c r="T100" s="19" t="str">
        <f>IF($F100="","",VLOOKUP($F100,'Reference Data - Transport fuel'!$C:$O,T$4,FALSE))</f>
        <v/>
      </c>
      <c r="U100" s="19" t="str">
        <f>IF($F100="","",VLOOKUP($F100,'Reference Data - Transport fuel'!$C:$O,U$4,FALSE))</f>
        <v/>
      </c>
      <c r="V100" s="19" t="str">
        <f>IF($F100="","",VLOOKUP($F100,'Reference Data - Transport fuel'!$C:$O,V$4,FALSE))</f>
        <v/>
      </c>
      <c r="W100" s="19" t="str">
        <f>IF($F100="","",VLOOKUP($F100,'Reference Data - Transport fuel'!$C:$O,W$4,FALSE))</f>
        <v/>
      </c>
      <c r="X100" s="19" t="str">
        <f>IF($F100="","",VLOOKUP($F100,'Reference Data - Transport fuel'!$C:$O,X$4,FALSE))</f>
        <v/>
      </c>
      <c r="Y100" s="19" t="str">
        <f>IF($F100="","",VLOOKUP($F100,'Reference Data - Transport fuel'!$C:$O,Y$4,FALSE))</f>
        <v/>
      </c>
      <c r="Z100" s="19" t="str">
        <f>IF($F100="","",VLOOKUP($F100,'Reference Data - Transport fuel'!$C:$O,Z$4,FALSE))</f>
        <v/>
      </c>
      <c r="AA100" s="19" t="str">
        <f>IF($F100="","",VLOOKUP($F100,'Reference Data - Transport fuel'!$C:$O,AA$4,FALSE))</f>
        <v/>
      </c>
      <c r="AB100" s="19" t="str">
        <f>IF($F100="","",VLOOKUP($F100,'Reference Data - Transport fuel'!$C:$O,AB$4,FALSE))</f>
        <v/>
      </c>
      <c r="AC100" s="19"/>
      <c r="AD100" s="19" t="str">
        <f>IF($F100="","",VLOOKUP($F100,'Reference Data - Transport fuel'!$C:$O,AD$4,FALSE))</f>
        <v/>
      </c>
      <c r="AE100" s="19"/>
      <c r="AF100" s="19" t="str">
        <f>IF($F100="","",VLOOKUP($F100,'Reference Data - Transport fuel'!$C:$O,AF$4,FALSE))</f>
        <v/>
      </c>
      <c r="AH100" s="19" t="str">
        <f t="shared" si="26"/>
        <v/>
      </c>
      <c r="AI100" s="19" t="str">
        <f t="shared" si="27"/>
        <v/>
      </c>
      <c r="AJ100" s="19" t="str">
        <f t="shared" si="28"/>
        <v/>
      </c>
      <c r="AK100" s="19" t="str">
        <f t="shared" si="29"/>
        <v/>
      </c>
      <c r="AL100" s="19" t="str">
        <f t="shared" si="30"/>
        <v/>
      </c>
      <c r="AM100" s="19" t="str">
        <f t="shared" si="31"/>
        <v/>
      </c>
      <c r="AN100" s="19" t="str">
        <f t="shared" si="32"/>
        <v/>
      </c>
      <c r="AO100" s="19" t="str">
        <f t="shared" si="33"/>
        <v/>
      </c>
      <c r="AP100" s="19"/>
      <c r="AQ100" s="19" t="str">
        <f t="shared" si="34"/>
        <v/>
      </c>
      <c r="AR100" s="188"/>
      <c r="AS100" s="19" t="str">
        <f t="shared" si="35"/>
        <v/>
      </c>
      <c r="AT100" s="19" t="str">
        <f t="shared" si="36"/>
        <v/>
      </c>
      <c r="AV100" s="201" t="str">
        <f t="shared" si="37"/>
        <v/>
      </c>
      <c r="AW100" s="201"/>
      <c r="AX100" s="201"/>
      <c r="AY100" s="16" t="e">
        <f>INDEX('Dropdown menus'!$A$1:$D$6,MATCH($M100,'Dropdown menus'!$A$1:$A$6,0),$AY$6)</f>
        <v>#N/A</v>
      </c>
      <c r="BA100" s="19" t="str">
        <f>IF($N100="","",VLOOKUP($N100,'Reference Passenger Transport'!$C:$O,BA$4,FALSE))</f>
        <v/>
      </c>
      <c r="BB100" s="19" t="str">
        <f>IF($N100="","",VLOOKUP($N100,'Reference Passenger Transport'!$C:$O,BB$4,FALSE))</f>
        <v/>
      </c>
      <c r="BC100" s="19" t="str">
        <f>IF($N100="","",VLOOKUP($N100,'Reference Passenger Transport'!$C:$O,BC$4,FALSE))</f>
        <v/>
      </c>
      <c r="BD100" s="19" t="str">
        <f>IF($N100="","",VLOOKUP($N100,'Reference Passenger Transport'!$C:$O,BD$4,FALSE))</f>
        <v/>
      </c>
      <c r="BE100" s="19" t="str">
        <f>IF($N100="","",VLOOKUP($N100,'Reference Passenger Transport'!$C:$O,BE$4,FALSE))</f>
        <v/>
      </c>
      <c r="BF100" s="19" t="str">
        <f>IF($N100="","",VLOOKUP($N100,'Reference Passenger Transport'!$C:$O,BF$4,FALSE))</f>
        <v/>
      </c>
      <c r="BG100" s="19" t="str">
        <f>IF($N100="","",VLOOKUP($N100,'Reference Passenger Transport'!$C:$O,BG$4,FALSE))</f>
        <v/>
      </c>
      <c r="BH100" s="19" t="str">
        <f>IF($N100="","",VLOOKUP($N100,'Reference Passenger Transport'!$C:$O,BH$4,FALSE))</f>
        <v/>
      </c>
      <c r="BI100" s="19" t="str">
        <f>IF($N100="","",VLOOKUP($N100,'Reference Passenger Transport'!$C:$O,BI$4,FALSE))</f>
        <v/>
      </c>
      <c r="BJ100" s="19" t="str">
        <f>IF($N100="","",VLOOKUP($N100,'Reference Passenger Transport'!$C:$O,BJ$4,FALSE))</f>
        <v/>
      </c>
      <c r="BK100" s="19" t="str">
        <f>IF($N100="","",VLOOKUP($N100,'Reference Passenger Transport'!$C:$O,BK$4,FALSE))</f>
        <v/>
      </c>
      <c r="BL100" s="19" t="str">
        <f>IF($N100="","",VLOOKUP($N100,'Reference Passenger Transport'!$C:$O,BL$4,FALSE))</f>
        <v/>
      </c>
      <c r="BM100" s="19" t="str">
        <f>IF($N100="","",VLOOKUP($N100,'Reference Passenger Transport'!$C:$O,BM$4,FALSE))</f>
        <v/>
      </c>
      <c r="BO100" s="19" t="str">
        <f t="shared" si="38"/>
        <v/>
      </c>
      <c r="BP100" s="19" t="str">
        <f t="shared" si="39"/>
        <v/>
      </c>
      <c r="BQ100" s="19" t="str">
        <f t="shared" si="40"/>
        <v/>
      </c>
      <c r="BR100" s="19" t="str">
        <f t="shared" si="41"/>
        <v/>
      </c>
      <c r="BS100" s="19" t="str">
        <f t="shared" si="42"/>
        <v/>
      </c>
      <c r="BT100" s="19" t="str">
        <f t="shared" si="43"/>
        <v/>
      </c>
      <c r="BU100" s="19" t="str">
        <f t="shared" si="44"/>
        <v/>
      </c>
      <c r="BV100" s="19" t="str">
        <f t="shared" si="45"/>
        <v/>
      </c>
      <c r="BW100" s="19"/>
      <c r="BX100" s="19" t="str">
        <f t="shared" si="46"/>
        <v/>
      </c>
      <c r="BY100" s="188"/>
      <c r="BZ100" s="19" t="str">
        <f t="shared" si="47"/>
        <v/>
      </c>
      <c r="CA100" s="19" t="str">
        <f t="shared" si="48"/>
        <v/>
      </c>
      <c r="CC100" s="201" t="str">
        <f t="shared" si="49"/>
        <v/>
      </c>
      <c r="CD100" s="201"/>
      <c r="CE100" s="201"/>
      <c r="CF100" s="201"/>
      <c r="CG100" s="201"/>
      <c r="CH100" s="201"/>
      <c r="CI100" s="201"/>
      <c r="CJ100" s="201"/>
      <c r="CK100" s="201"/>
      <c r="CL100" s="201"/>
      <c r="CM100" s="201"/>
      <c r="CN100" s="201"/>
      <c r="CO100" s="201"/>
      <c r="CP100" s="201"/>
      <c r="CQ100" s="201"/>
      <c r="CR100" s="201"/>
      <c r="CS100" s="201"/>
      <c r="CT100" s="201"/>
      <c r="CU100" s="201"/>
      <c r="CV100" s="201"/>
      <c r="CW100" s="201"/>
      <c r="CX100" s="201"/>
      <c r="CY100" s="201"/>
      <c r="CZ100" s="201"/>
      <c r="DA100" s="201"/>
      <c r="DB100" s="201"/>
      <c r="DC100" s="201"/>
      <c r="DD100" s="201"/>
      <c r="DE100" s="201"/>
      <c r="DF100" s="201"/>
      <c r="DG100" s="201"/>
      <c r="DH100" s="201"/>
      <c r="DI100" s="201"/>
      <c r="DJ100" s="201"/>
      <c r="DK100" s="201"/>
      <c r="DL100" s="201"/>
      <c r="DM100" s="201"/>
      <c r="DN100" s="201"/>
      <c r="DO100" s="201"/>
      <c r="DP100" s="201"/>
      <c r="DQ100" s="201"/>
      <c r="DR100" s="201"/>
    </row>
    <row r="101" spans="4:122">
      <c r="D101" s="34"/>
      <c r="E101" s="146"/>
      <c r="F101" s="146"/>
      <c r="G101" s="153"/>
      <c r="L101" s="34"/>
      <c r="M101" s="146"/>
      <c r="N101" s="146"/>
      <c r="O101" s="147"/>
      <c r="R101" s="16" t="e">
        <f>INDEX('Dropdown menus'!$A$1:$D$6,MATCH($E101,'Dropdown menus'!$A$1:$A$6,0),$R$6)</f>
        <v>#N/A</v>
      </c>
      <c r="T101" s="19" t="str">
        <f>IF($F101="","",VLOOKUP($F101,'Reference Data - Transport fuel'!$C:$O,T$4,FALSE))</f>
        <v/>
      </c>
      <c r="U101" s="19" t="str">
        <f>IF($F101="","",VLOOKUP($F101,'Reference Data - Transport fuel'!$C:$O,U$4,FALSE))</f>
        <v/>
      </c>
      <c r="V101" s="19" t="str">
        <f>IF($F101="","",VLOOKUP($F101,'Reference Data - Transport fuel'!$C:$O,V$4,FALSE))</f>
        <v/>
      </c>
      <c r="W101" s="19" t="str">
        <f>IF($F101="","",VLOOKUP($F101,'Reference Data - Transport fuel'!$C:$O,W$4,FALSE))</f>
        <v/>
      </c>
      <c r="X101" s="19" t="str">
        <f>IF($F101="","",VLOOKUP($F101,'Reference Data - Transport fuel'!$C:$O,X$4,FALSE))</f>
        <v/>
      </c>
      <c r="Y101" s="19" t="str">
        <f>IF($F101="","",VLOOKUP($F101,'Reference Data - Transport fuel'!$C:$O,Y$4,FALSE))</f>
        <v/>
      </c>
      <c r="Z101" s="19" t="str">
        <f>IF($F101="","",VLOOKUP($F101,'Reference Data - Transport fuel'!$C:$O,Z$4,FALSE))</f>
        <v/>
      </c>
      <c r="AA101" s="19" t="str">
        <f>IF($F101="","",VLOOKUP($F101,'Reference Data - Transport fuel'!$C:$O,AA$4,FALSE))</f>
        <v/>
      </c>
      <c r="AB101" s="19" t="str">
        <f>IF($F101="","",VLOOKUP($F101,'Reference Data - Transport fuel'!$C:$O,AB$4,FALSE))</f>
        <v/>
      </c>
      <c r="AC101" s="19"/>
      <c r="AD101" s="19" t="str">
        <f>IF($F101="","",VLOOKUP($F101,'Reference Data - Transport fuel'!$C:$O,AD$4,FALSE))</f>
        <v/>
      </c>
      <c r="AE101" s="19"/>
      <c r="AF101" s="19" t="str">
        <f>IF($F101="","",VLOOKUP($F101,'Reference Data - Transport fuel'!$C:$O,AF$4,FALSE))</f>
        <v/>
      </c>
      <c r="AH101" s="19" t="str">
        <f t="shared" si="26"/>
        <v/>
      </c>
      <c r="AI101" s="19" t="str">
        <f t="shared" si="27"/>
        <v/>
      </c>
      <c r="AJ101" s="19" t="str">
        <f t="shared" si="28"/>
        <v/>
      </c>
      <c r="AK101" s="19" t="str">
        <f t="shared" si="29"/>
        <v/>
      </c>
      <c r="AL101" s="19" t="str">
        <f t="shared" si="30"/>
        <v/>
      </c>
      <c r="AM101" s="19" t="str">
        <f t="shared" si="31"/>
        <v/>
      </c>
      <c r="AN101" s="19" t="str">
        <f t="shared" si="32"/>
        <v/>
      </c>
      <c r="AO101" s="19" t="str">
        <f t="shared" si="33"/>
        <v/>
      </c>
      <c r="AP101" s="19"/>
      <c r="AQ101" s="19" t="str">
        <f t="shared" si="34"/>
        <v/>
      </c>
      <c r="AR101" s="188"/>
      <c r="AS101" s="19" t="str">
        <f t="shared" si="35"/>
        <v/>
      </c>
      <c r="AT101" s="19" t="str">
        <f t="shared" si="36"/>
        <v/>
      </c>
      <c r="AV101" s="201" t="str">
        <f t="shared" si="37"/>
        <v/>
      </c>
      <c r="AW101" s="201"/>
      <c r="AX101" s="201"/>
      <c r="AY101" s="16" t="e">
        <f>INDEX('Dropdown menus'!$A$1:$D$6,MATCH($M101,'Dropdown menus'!$A$1:$A$6,0),$AY$6)</f>
        <v>#N/A</v>
      </c>
      <c r="BA101" s="19" t="str">
        <f>IF($N101="","",VLOOKUP($N101,'Reference Passenger Transport'!$C:$O,BA$4,FALSE))</f>
        <v/>
      </c>
      <c r="BB101" s="19" t="str">
        <f>IF($N101="","",VLOOKUP($N101,'Reference Passenger Transport'!$C:$O,BB$4,FALSE))</f>
        <v/>
      </c>
      <c r="BC101" s="19" t="str">
        <f>IF($N101="","",VLOOKUP($N101,'Reference Passenger Transport'!$C:$O,BC$4,FALSE))</f>
        <v/>
      </c>
      <c r="BD101" s="19" t="str">
        <f>IF($N101="","",VLOOKUP($N101,'Reference Passenger Transport'!$C:$O,BD$4,FALSE))</f>
        <v/>
      </c>
      <c r="BE101" s="19" t="str">
        <f>IF($N101="","",VLOOKUP($N101,'Reference Passenger Transport'!$C:$O,BE$4,FALSE))</f>
        <v/>
      </c>
      <c r="BF101" s="19" t="str">
        <f>IF($N101="","",VLOOKUP($N101,'Reference Passenger Transport'!$C:$O,BF$4,FALSE))</f>
        <v/>
      </c>
      <c r="BG101" s="19" t="str">
        <f>IF($N101="","",VLOOKUP($N101,'Reference Passenger Transport'!$C:$O,BG$4,FALSE))</f>
        <v/>
      </c>
      <c r="BH101" s="19" t="str">
        <f>IF($N101="","",VLOOKUP($N101,'Reference Passenger Transport'!$C:$O,BH$4,FALSE))</f>
        <v/>
      </c>
      <c r="BI101" s="19" t="str">
        <f>IF($N101="","",VLOOKUP($N101,'Reference Passenger Transport'!$C:$O,BI$4,FALSE))</f>
        <v/>
      </c>
      <c r="BJ101" s="19" t="str">
        <f>IF($N101="","",VLOOKUP($N101,'Reference Passenger Transport'!$C:$O,BJ$4,FALSE))</f>
        <v/>
      </c>
      <c r="BK101" s="19" t="str">
        <f>IF($N101="","",VLOOKUP($N101,'Reference Passenger Transport'!$C:$O,BK$4,FALSE))</f>
        <v/>
      </c>
      <c r="BL101" s="19" t="str">
        <f>IF($N101="","",VLOOKUP($N101,'Reference Passenger Transport'!$C:$O,BL$4,FALSE))</f>
        <v/>
      </c>
      <c r="BM101" s="19" t="str">
        <f>IF($N101="","",VLOOKUP($N101,'Reference Passenger Transport'!$C:$O,BM$4,FALSE))</f>
        <v/>
      </c>
      <c r="BO101" s="19" t="str">
        <f t="shared" si="38"/>
        <v/>
      </c>
      <c r="BP101" s="19" t="str">
        <f t="shared" si="39"/>
        <v/>
      </c>
      <c r="BQ101" s="19" t="str">
        <f t="shared" si="40"/>
        <v/>
      </c>
      <c r="BR101" s="19" t="str">
        <f t="shared" si="41"/>
        <v/>
      </c>
      <c r="BS101" s="19" t="str">
        <f t="shared" si="42"/>
        <v/>
      </c>
      <c r="BT101" s="19" t="str">
        <f t="shared" si="43"/>
        <v/>
      </c>
      <c r="BU101" s="19" t="str">
        <f t="shared" si="44"/>
        <v/>
      </c>
      <c r="BV101" s="19" t="str">
        <f t="shared" si="45"/>
        <v/>
      </c>
      <c r="BW101" s="19"/>
      <c r="BX101" s="19" t="str">
        <f t="shared" si="46"/>
        <v/>
      </c>
      <c r="BY101" s="188"/>
      <c r="BZ101" s="19" t="str">
        <f t="shared" si="47"/>
        <v/>
      </c>
      <c r="CA101" s="19" t="str">
        <f t="shared" si="48"/>
        <v/>
      </c>
      <c r="CC101" s="201" t="str">
        <f t="shared" si="49"/>
        <v/>
      </c>
      <c r="CD101" s="201"/>
      <c r="CE101" s="201"/>
      <c r="CF101" s="201"/>
      <c r="CG101" s="201"/>
      <c r="CH101" s="201"/>
      <c r="CI101" s="201"/>
      <c r="CJ101" s="201"/>
      <c r="CK101" s="201"/>
      <c r="CL101" s="201"/>
      <c r="CM101" s="201"/>
      <c r="CN101" s="201"/>
      <c r="CO101" s="201"/>
      <c r="CP101" s="201"/>
      <c r="CQ101" s="201"/>
      <c r="CR101" s="201"/>
      <c r="CS101" s="201"/>
      <c r="CT101" s="201"/>
      <c r="CU101" s="201"/>
      <c r="CV101" s="201"/>
      <c r="CW101" s="201"/>
      <c r="CX101" s="201"/>
      <c r="CY101" s="201"/>
      <c r="CZ101" s="201"/>
      <c r="DA101" s="201"/>
      <c r="DB101" s="201"/>
      <c r="DC101" s="201"/>
      <c r="DD101" s="201"/>
      <c r="DE101" s="201"/>
      <c r="DF101" s="201"/>
      <c r="DG101" s="201"/>
      <c r="DH101" s="201"/>
      <c r="DI101" s="201"/>
      <c r="DJ101" s="201"/>
      <c r="DK101" s="201"/>
      <c r="DL101" s="201"/>
      <c r="DM101" s="201"/>
      <c r="DN101" s="201"/>
      <c r="DO101" s="201"/>
      <c r="DP101" s="201"/>
      <c r="DQ101" s="201"/>
      <c r="DR101" s="201"/>
    </row>
    <row r="102" spans="4:122">
      <c r="D102" s="34"/>
      <c r="E102" s="146"/>
      <c r="F102" s="146"/>
      <c r="G102" s="153"/>
      <c r="L102" s="34"/>
      <c r="M102" s="146"/>
      <c r="N102" s="146"/>
      <c r="O102" s="147"/>
      <c r="R102" s="16" t="e">
        <f>INDEX('Dropdown menus'!$A$1:$D$6,MATCH($E102,'Dropdown menus'!$A$1:$A$6,0),$R$6)</f>
        <v>#N/A</v>
      </c>
      <c r="T102" s="19" t="str">
        <f>IF($F102="","",VLOOKUP($F102,'Reference Data - Transport fuel'!$C:$O,T$4,FALSE))</f>
        <v/>
      </c>
      <c r="U102" s="19" t="str">
        <f>IF($F102="","",VLOOKUP($F102,'Reference Data - Transport fuel'!$C:$O,U$4,FALSE))</f>
        <v/>
      </c>
      <c r="V102" s="19" t="str">
        <f>IF($F102="","",VLOOKUP($F102,'Reference Data - Transport fuel'!$C:$O,V$4,FALSE))</f>
        <v/>
      </c>
      <c r="W102" s="19" t="str">
        <f>IF($F102="","",VLOOKUP($F102,'Reference Data - Transport fuel'!$C:$O,W$4,FALSE))</f>
        <v/>
      </c>
      <c r="X102" s="19" t="str">
        <f>IF($F102="","",VLOOKUP($F102,'Reference Data - Transport fuel'!$C:$O,X$4,FALSE))</f>
        <v/>
      </c>
      <c r="Y102" s="19" t="str">
        <f>IF($F102="","",VLOOKUP($F102,'Reference Data - Transport fuel'!$C:$O,Y$4,FALSE))</f>
        <v/>
      </c>
      <c r="Z102" s="19" t="str">
        <f>IF($F102="","",VLOOKUP($F102,'Reference Data - Transport fuel'!$C:$O,Z$4,FALSE))</f>
        <v/>
      </c>
      <c r="AA102" s="19" t="str">
        <f>IF($F102="","",VLOOKUP($F102,'Reference Data - Transport fuel'!$C:$O,AA$4,FALSE))</f>
        <v/>
      </c>
      <c r="AB102" s="19" t="str">
        <f>IF($F102="","",VLOOKUP($F102,'Reference Data - Transport fuel'!$C:$O,AB$4,FALSE))</f>
        <v/>
      </c>
      <c r="AC102" s="19"/>
      <c r="AD102" s="19" t="str">
        <f>IF($F102="","",VLOOKUP($F102,'Reference Data - Transport fuel'!$C:$O,AD$4,FALSE))</f>
        <v/>
      </c>
      <c r="AE102" s="19"/>
      <c r="AF102" s="19" t="str">
        <f>IF($F102="","",VLOOKUP($F102,'Reference Data - Transport fuel'!$C:$O,AF$4,FALSE))</f>
        <v/>
      </c>
      <c r="AH102" s="19" t="str">
        <f t="shared" si="26"/>
        <v/>
      </c>
      <c r="AI102" s="19" t="str">
        <f t="shared" si="27"/>
        <v/>
      </c>
      <c r="AJ102" s="19" t="str">
        <f t="shared" si="28"/>
        <v/>
      </c>
      <c r="AK102" s="19" t="str">
        <f t="shared" si="29"/>
        <v/>
      </c>
      <c r="AL102" s="19" t="str">
        <f t="shared" si="30"/>
        <v/>
      </c>
      <c r="AM102" s="19" t="str">
        <f t="shared" si="31"/>
        <v/>
      </c>
      <c r="AN102" s="19" t="str">
        <f t="shared" si="32"/>
        <v/>
      </c>
      <c r="AO102" s="19" t="str">
        <f t="shared" si="33"/>
        <v/>
      </c>
      <c r="AP102" s="19"/>
      <c r="AQ102" s="19" t="str">
        <f t="shared" si="34"/>
        <v/>
      </c>
      <c r="AR102" s="188"/>
      <c r="AS102" s="19" t="str">
        <f t="shared" si="35"/>
        <v/>
      </c>
      <c r="AT102" s="19" t="str">
        <f t="shared" si="36"/>
        <v/>
      </c>
      <c r="AV102" s="201" t="str">
        <f t="shared" si="37"/>
        <v/>
      </c>
      <c r="AW102" s="201"/>
      <c r="AX102" s="201"/>
      <c r="AY102" s="16" t="e">
        <f>INDEX('Dropdown menus'!$A$1:$D$6,MATCH($M102,'Dropdown menus'!$A$1:$A$6,0),$AY$6)</f>
        <v>#N/A</v>
      </c>
      <c r="BA102" s="19" t="str">
        <f>IF($N102="","",VLOOKUP($N102,'Reference Passenger Transport'!$C:$O,BA$4,FALSE))</f>
        <v/>
      </c>
      <c r="BB102" s="19" t="str">
        <f>IF($N102="","",VLOOKUP($N102,'Reference Passenger Transport'!$C:$O,BB$4,FALSE))</f>
        <v/>
      </c>
      <c r="BC102" s="19" t="str">
        <f>IF($N102="","",VLOOKUP($N102,'Reference Passenger Transport'!$C:$O,BC$4,FALSE))</f>
        <v/>
      </c>
      <c r="BD102" s="19" t="str">
        <f>IF($N102="","",VLOOKUP($N102,'Reference Passenger Transport'!$C:$O,BD$4,FALSE))</f>
        <v/>
      </c>
      <c r="BE102" s="19" t="str">
        <f>IF($N102="","",VLOOKUP($N102,'Reference Passenger Transport'!$C:$O,BE$4,FALSE))</f>
        <v/>
      </c>
      <c r="BF102" s="19" t="str">
        <f>IF($N102="","",VLOOKUP($N102,'Reference Passenger Transport'!$C:$O,BF$4,FALSE))</f>
        <v/>
      </c>
      <c r="BG102" s="19" t="str">
        <f>IF($N102="","",VLOOKUP($N102,'Reference Passenger Transport'!$C:$O,BG$4,FALSE))</f>
        <v/>
      </c>
      <c r="BH102" s="19" t="str">
        <f>IF($N102="","",VLOOKUP($N102,'Reference Passenger Transport'!$C:$O,BH$4,FALSE))</f>
        <v/>
      </c>
      <c r="BI102" s="19" t="str">
        <f>IF($N102="","",VLOOKUP($N102,'Reference Passenger Transport'!$C:$O,BI$4,FALSE))</f>
        <v/>
      </c>
      <c r="BJ102" s="19" t="str">
        <f>IF($N102="","",VLOOKUP($N102,'Reference Passenger Transport'!$C:$O,BJ$4,FALSE))</f>
        <v/>
      </c>
      <c r="BK102" s="19" t="str">
        <f>IF($N102="","",VLOOKUP($N102,'Reference Passenger Transport'!$C:$O,BK$4,FALSE))</f>
        <v/>
      </c>
      <c r="BL102" s="19" t="str">
        <f>IF($N102="","",VLOOKUP($N102,'Reference Passenger Transport'!$C:$O,BL$4,FALSE))</f>
        <v/>
      </c>
      <c r="BM102" s="19" t="str">
        <f>IF($N102="","",VLOOKUP($N102,'Reference Passenger Transport'!$C:$O,BM$4,FALSE))</f>
        <v/>
      </c>
      <c r="BO102" s="19" t="str">
        <f t="shared" si="38"/>
        <v/>
      </c>
      <c r="BP102" s="19" t="str">
        <f t="shared" si="39"/>
        <v/>
      </c>
      <c r="BQ102" s="19" t="str">
        <f t="shared" si="40"/>
        <v/>
      </c>
      <c r="BR102" s="19" t="str">
        <f t="shared" si="41"/>
        <v/>
      </c>
      <c r="BS102" s="19" t="str">
        <f t="shared" si="42"/>
        <v/>
      </c>
      <c r="BT102" s="19" t="str">
        <f t="shared" si="43"/>
        <v/>
      </c>
      <c r="BU102" s="19" t="str">
        <f t="shared" si="44"/>
        <v/>
      </c>
      <c r="BV102" s="19" t="str">
        <f t="shared" si="45"/>
        <v/>
      </c>
      <c r="BW102" s="19"/>
      <c r="BX102" s="19" t="str">
        <f t="shared" si="46"/>
        <v/>
      </c>
      <c r="BY102" s="188"/>
      <c r="BZ102" s="19" t="str">
        <f t="shared" si="47"/>
        <v/>
      </c>
      <c r="CA102" s="19" t="str">
        <f t="shared" si="48"/>
        <v/>
      </c>
      <c r="CC102" s="201" t="str">
        <f t="shared" si="49"/>
        <v/>
      </c>
      <c r="CD102" s="201"/>
      <c r="CE102" s="201"/>
      <c r="CF102" s="201"/>
      <c r="CG102" s="201"/>
      <c r="CH102" s="201"/>
      <c r="CI102" s="201"/>
      <c r="CJ102" s="201"/>
      <c r="CK102" s="201"/>
      <c r="CL102" s="201"/>
      <c r="CM102" s="201"/>
      <c r="CN102" s="201"/>
      <c r="CO102" s="201"/>
      <c r="CP102" s="201"/>
      <c r="CQ102" s="201"/>
      <c r="CR102" s="201"/>
      <c r="CS102" s="201"/>
      <c r="CT102" s="201"/>
      <c r="CU102" s="201"/>
      <c r="CV102" s="201"/>
      <c r="CW102" s="201"/>
      <c r="CX102" s="201"/>
      <c r="CY102" s="201"/>
      <c r="CZ102" s="201"/>
      <c r="DA102" s="201"/>
      <c r="DB102" s="201"/>
      <c r="DC102" s="201"/>
      <c r="DD102" s="201"/>
      <c r="DE102" s="201"/>
      <c r="DF102" s="201"/>
      <c r="DG102" s="201"/>
      <c r="DH102" s="201"/>
      <c r="DI102" s="201"/>
      <c r="DJ102" s="201"/>
      <c r="DK102" s="201"/>
      <c r="DL102" s="201"/>
      <c r="DM102" s="201"/>
      <c r="DN102" s="201"/>
      <c r="DO102" s="201"/>
      <c r="DP102" s="201"/>
      <c r="DQ102" s="201"/>
      <c r="DR102" s="201"/>
    </row>
    <row r="103" spans="4:122">
      <c r="D103" s="34"/>
      <c r="E103" s="146"/>
      <c r="F103" s="146"/>
      <c r="G103" s="153"/>
      <c r="L103" s="34"/>
      <c r="M103" s="146"/>
      <c r="N103" s="146"/>
      <c r="O103" s="147"/>
      <c r="R103" s="16" t="e">
        <f>INDEX('Dropdown menus'!$A$1:$D$6,MATCH($E103,'Dropdown menus'!$A$1:$A$6,0),$R$6)</f>
        <v>#N/A</v>
      </c>
      <c r="T103" s="19" t="str">
        <f>IF($F103="","",VLOOKUP($F103,'Reference Data - Transport fuel'!$C:$O,T$4,FALSE))</f>
        <v/>
      </c>
      <c r="U103" s="19" t="str">
        <f>IF($F103="","",VLOOKUP($F103,'Reference Data - Transport fuel'!$C:$O,U$4,FALSE))</f>
        <v/>
      </c>
      <c r="V103" s="19" t="str">
        <f>IF($F103="","",VLOOKUP($F103,'Reference Data - Transport fuel'!$C:$O,V$4,FALSE))</f>
        <v/>
      </c>
      <c r="W103" s="19" t="str">
        <f>IF($F103="","",VLOOKUP($F103,'Reference Data - Transport fuel'!$C:$O,W$4,FALSE))</f>
        <v/>
      </c>
      <c r="X103" s="19" t="str">
        <f>IF($F103="","",VLOOKUP($F103,'Reference Data - Transport fuel'!$C:$O,X$4,FALSE))</f>
        <v/>
      </c>
      <c r="Y103" s="19" t="str">
        <f>IF($F103="","",VLOOKUP($F103,'Reference Data - Transport fuel'!$C:$O,Y$4,FALSE))</f>
        <v/>
      </c>
      <c r="Z103" s="19" t="str">
        <f>IF($F103="","",VLOOKUP($F103,'Reference Data - Transport fuel'!$C:$O,Z$4,FALSE))</f>
        <v/>
      </c>
      <c r="AA103" s="19" t="str">
        <f>IF($F103="","",VLOOKUP($F103,'Reference Data - Transport fuel'!$C:$O,AA$4,FALSE))</f>
        <v/>
      </c>
      <c r="AB103" s="19" t="str">
        <f>IF($F103="","",VLOOKUP($F103,'Reference Data - Transport fuel'!$C:$O,AB$4,FALSE))</f>
        <v/>
      </c>
      <c r="AC103" s="19"/>
      <c r="AD103" s="19" t="str">
        <f>IF($F103="","",VLOOKUP($F103,'Reference Data - Transport fuel'!$C:$O,AD$4,FALSE))</f>
        <v/>
      </c>
      <c r="AE103" s="19"/>
      <c r="AF103" s="19" t="str">
        <f>IF($F103="","",VLOOKUP($F103,'Reference Data - Transport fuel'!$C:$O,AF$4,FALSE))</f>
        <v/>
      </c>
      <c r="AH103" s="19" t="str">
        <f t="shared" si="26"/>
        <v/>
      </c>
      <c r="AI103" s="19" t="str">
        <f t="shared" si="27"/>
        <v/>
      </c>
      <c r="AJ103" s="19" t="str">
        <f t="shared" si="28"/>
        <v/>
      </c>
      <c r="AK103" s="19" t="str">
        <f t="shared" si="29"/>
        <v/>
      </c>
      <c r="AL103" s="19" t="str">
        <f t="shared" si="30"/>
        <v/>
      </c>
      <c r="AM103" s="19" t="str">
        <f t="shared" si="31"/>
        <v/>
      </c>
      <c r="AN103" s="19" t="str">
        <f t="shared" si="32"/>
        <v/>
      </c>
      <c r="AO103" s="19" t="str">
        <f t="shared" si="33"/>
        <v/>
      </c>
      <c r="AP103" s="19"/>
      <c r="AQ103" s="19" t="str">
        <f t="shared" si="34"/>
        <v/>
      </c>
      <c r="AR103" s="188"/>
      <c r="AS103" s="19" t="str">
        <f t="shared" si="35"/>
        <v/>
      </c>
      <c r="AT103" s="19" t="str">
        <f t="shared" si="36"/>
        <v/>
      </c>
      <c r="AV103" s="201" t="str">
        <f t="shared" si="37"/>
        <v/>
      </c>
      <c r="AW103" s="201"/>
      <c r="AX103" s="201"/>
      <c r="AY103" s="16" t="e">
        <f>INDEX('Dropdown menus'!$A$1:$D$6,MATCH($M103,'Dropdown menus'!$A$1:$A$6,0),$AY$6)</f>
        <v>#N/A</v>
      </c>
      <c r="BA103" s="19" t="str">
        <f>IF($N103="","",VLOOKUP($N103,'Reference Passenger Transport'!$C:$O,BA$4,FALSE))</f>
        <v/>
      </c>
      <c r="BB103" s="19" t="str">
        <f>IF($N103="","",VLOOKUP($N103,'Reference Passenger Transport'!$C:$O,BB$4,FALSE))</f>
        <v/>
      </c>
      <c r="BC103" s="19" t="str">
        <f>IF($N103="","",VLOOKUP($N103,'Reference Passenger Transport'!$C:$O,BC$4,FALSE))</f>
        <v/>
      </c>
      <c r="BD103" s="19" t="str">
        <f>IF($N103="","",VLOOKUP($N103,'Reference Passenger Transport'!$C:$O,BD$4,FALSE))</f>
        <v/>
      </c>
      <c r="BE103" s="19" t="str">
        <f>IF($N103="","",VLOOKUP($N103,'Reference Passenger Transport'!$C:$O,BE$4,FALSE))</f>
        <v/>
      </c>
      <c r="BF103" s="19" t="str">
        <f>IF($N103="","",VLOOKUP($N103,'Reference Passenger Transport'!$C:$O,BF$4,FALSE))</f>
        <v/>
      </c>
      <c r="BG103" s="19" t="str">
        <f>IF($N103="","",VLOOKUP($N103,'Reference Passenger Transport'!$C:$O,BG$4,FALSE))</f>
        <v/>
      </c>
      <c r="BH103" s="19" t="str">
        <f>IF($N103="","",VLOOKUP($N103,'Reference Passenger Transport'!$C:$O,BH$4,FALSE))</f>
        <v/>
      </c>
      <c r="BI103" s="19" t="str">
        <f>IF($N103="","",VLOOKUP($N103,'Reference Passenger Transport'!$C:$O,BI$4,FALSE))</f>
        <v/>
      </c>
      <c r="BJ103" s="19" t="str">
        <f>IF($N103="","",VLOOKUP($N103,'Reference Passenger Transport'!$C:$O,BJ$4,FALSE))</f>
        <v/>
      </c>
      <c r="BK103" s="19" t="str">
        <f>IF($N103="","",VLOOKUP($N103,'Reference Passenger Transport'!$C:$O,BK$4,FALSE))</f>
        <v/>
      </c>
      <c r="BL103" s="19" t="str">
        <f>IF($N103="","",VLOOKUP($N103,'Reference Passenger Transport'!$C:$O,BL$4,FALSE))</f>
        <v/>
      </c>
      <c r="BM103" s="19" t="str">
        <f>IF($N103="","",VLOOKUP($N103,'Reference Passenger Transport'!$C:$O,BM$4,FALSE))</f>
        <v/>
      </c>
      <c r="BO103" s="19" t="str">
        <f t="shared" si="38"/>
        <v/>
      </c>
      <c r="BP103" s="19" t="str">
        <f t="shared" si="39"/>
        <v/>
      </c>
      <c r="BQ103" s="19" t="str">
        <f t="shared" si="40"/>
        <v/>
      </c>
      <c r="BR103" s="19" t="str">
        <f t="shared" si="41"/>
        <v/>
      </c>
      <c r="BS103" s="19" t="str">
        <f t="shared" si="42"/>
        <v/>
      </c>
      <c r="BT103" s="19" t="str">
        <f t="shared" si="43"/>
        <v/>
      </c>
      <c r="BU103" s="19" t="str">
        <f t="shared" si="44"/>
        <v/>
      </c>
      <c r="BV103" s="19" t="str">
        <f t="shared" si="45"/>
        <v/>
      </c>
      <c r="BW103" s="19"/>
      <c r="BX103" s="19" t="str">
        <f t="shared" si="46"/>
        <v/>
      </c>
      <c r="BY103" s="188"/>
      <c r="BZ103" s="19" t="str">
        <f t="shared" si="47"/>
        <v/>
      </c>
      <c r="CA103" s="19" t="str">
        <f t="shared" si="48"/>
        <v/>
      </c>
      <c r="CC103" s="201" t="str">
        <f t="shared" si="49"/>
        <v/>
      </c>
      <c r="CD103" s="201"/>
      <c r="CE103" s="201"/>
      <c r="CF103" s="201"/>
      <c r="CG103" s="201"/>
      <c r="CH103" s="201"/>
      <c r="CI103" s="201"/>
      <c r="CJ103" s="201"/>
      <c r="CK103" s="201"/>
      <c r="CL103" s="201"/>
      <c r="CM103" s="201"/>
      <c r="CN103" s="201"/>
      <c r="CO103" s="201"/>
      <c r="CP103" s="201"/>
      <c r="CQ103" s="201"/>
      <c r="CR103" s="201"/>
      <c r="CS103" s="201"/>
      <c r="CT103" s="201"/>
      <c r="CU103" s="201"/>
      <c r="CV103" s="201"/>
      <c r="CW103" s="201"/>
      <c r="CX103" s="201"/>
      <c r="CY103" s="201"/>
      <c r="CZ103" s="201"/>
      <c r="DA103" s="201"/>
      <c r="DB103" s="201"/>
      <c r="DC103" s="201"/>
      <c r="DD103" s="201"/>
      <c r="DE103" s="201"/>
      <c r="DF103" s="201"/>
      <c r="DG103" s="201"/>
      <c r="DH103" s="201"/>
      <c r="DI103" s="201"/>
      <c r="DJ103" s="201"/>
      <c r="DK103" s="201"/>
      <c r="DL103" s="201"/>
      <c r="DM103" s="201"/>
      <c r="DN103" s="201"/>
      <c r="DO103" s="201"/>
      <c r="DP103" s="201"/>
      <c r="DQ103" s="201"/>
      <c r="DR103" s="201"/>
    </row>
    <row r="104" spans="4:122">
      <c r="D104" s="34"/>
      <c r="E104" s="146"/>
      <c r="F104" s="146"/>
      <c r="G104" s="153"/>
      <c r="L104" s="34"/>
      <c r="M104" s="146"/>
      <c r="N104" s="146"/>
      <c r="O104" s="147"/>
      <c r="R104" s="16" t="e">
        <f>INDEX('Dropdown menus'!$A$1:$D$6,MATCH($E104,'Dropdown menus'!$A$1:$A$6,0),$R$6)</f>
        <v>#N/A</v>
      </c>
      <c r="T104" s="19" t="str">
        <f>IF($F104="","",VLOOKUP($F104,'Reference Data - Transport fuel'!$C:$O,T$4,FALSE))</f>
        <v/>
      </c>
      <c r="U104" s="19" t="str">
        <f>IF($F104="","",VLOOKUP($F104,'Reference Data - Transport fuel'!$C:$O,U$4,FALSE))</f>
        <v/>
      </c>
      <c r="V104" s="19" t="str">
        <f>IF($F104="","",VLOOKUP($F104,'Reference Data - Transport fuel'!$C:$O,V$4,FALSE))</f>
        <v/>
      </c>
      <c r="W104" s="19" t="str">
        <f>IF($F104="","",VLOOKUP($F104,'Reference Data - Transport fuel'!$C:$O,W$4,FALSE))</f>
        <v/>
      </c>
      <c r="X104" s="19" t="str">
        <f>IF($F104="","",VLOOKUP($F104,'Reference Data - Transport fuel'!$C:$O,X$4,FALSE))</f>
        <v/>
      </c>
      <c r="Y104" s="19" t="str">
        <f>IF($F104="","",VLOOKUP($F104,'Reference Data - Transport fuel'!$C:$O,Y$4,FALSE))</f>
        <v/>
      </c>
      <c r="Z104" s="19" t="str">
        <f>IF($F104="","",VLOOKUP($F104,'Reference Data - Transport fuel'!$C:$O,Z$4,FALSE))</f>
        <v/>
      </c>
      <c r="AA104" s="19" t="str">
        <f>IF($F104="","",VLOOKUP($F104,'Reference Data - Transport fuel'!$C:$O,AA$4,FALSE))</f>
        <v/>
      </c>
      <c r="AB104" s="19" t="str">
        <f>IF($F104="","",VLOOKUP($F104,'Reference Data - Transport fuel'!$C:$O,AB$4,FALSE))</f>
        <v/>
      </c>
      <c r="AC104" s="19"/>
      <c r="AD104" s="19" t="str">
        <f>IF($F104="","",VLOOKUP($F104,'Reference Data - Transport fuel'!$C:$O,AD$4,FALSE))</f>
        <v/>
      </c>
      <c r="AE104" s="19"/>
      <c r="AF104" s="19" t="str">
        <f>IF($F104="","",VLOOKUP($F104,'Reference Data - Transport fuel'!$C:$O,AF$4,FALSE))</f>
        <v/>
      </c>
      <c r="AH104" s="19" t="str">
        <f t="shared" si="26"/>
        <v/>
      </c>
      <c r="AI104" s="19" t="str">
        <f t="shared" si="27"/>
        <v/>
      </c>
      <c r="AJ104" s="19" t="str">
        <f t="shared" si="28"/>
        <v/>
      </c>
      <c r="AK104" s="19" t="str">
        <f t="shared" si="29"/>
        <v/>
      </c>
      <c r="AL104" s="19" t="str">
        <f t="shared" si="30"/>
        <v/>
      </c>
      <c r="AM104" s="19" t="str">
        <f t="shared" si="31"/>
        <v/>
      </c>
      <c r="AN104" s="19" t="str">
        <f t="shared" si="32"/>
        <v/>
      </c>
      <c r="AO104" s="19" t="str">
        <f t="shared" si="33"/>
        <v/>
      </c>
      <c r="AP104" s="19"/>
      <c r="AQ104" s="19" t="str">
        <f t="shared" si="34"/>
        <v/>
      </c>
      <c r="AR104" s="188"/>
      <c r="AS104" s="19" t="str">
        <f t="shared" si="35"/>
        <v/>
      </c>
      <c r="AT104" s="19" t="str">
        <f t="shared" si="36"/>
        <v/>
      </c>
      <c r="AV104" s="201" t="str">
        <f t="shared" si="37"/>
        <v/>
      </c>
      <c r="AW104" s="201"/>
      <c r="AX104" s="201"/>
      <c r="AY104" s="16" t="e">
        <f>INDEX('Dropdown menus'!$A$1:$D$6,MATCH($M104,'Dropdown menus'!$A$1:$A$6,0),$AY$6)</f>
        <v>#N/A</v>
      </c>
      <c r="BA104" s="19" t="str">
        <f>IF($N104="","",VLOOKUP($N104,'Reference Passenger Transport'!$C:$O,BA$4,FALSE))</f>
        <v/>
      </c>
      <c r="BB104" s="19" t="str">
        <f>IF($N104="","",VLOOKUP($N104,'Reference Passenger Transport'!$C:$O,BB$4,FALSE))</f>
        <v/>
      </c>
      <c r="BC104" s="19" t="str">
        <f>IF($N104="","",VLOOKUP($N104,'Reference Passenger Transport'!$C:$O,BC$4,FALSE))</f>
        <v/>
      </c>
      <c r="BD104" s="19" t="str">
        <f>IF($N104="","",VLOOKUP($N104,'Reference Passenger Transport'!$C:$O,BD$4,FALSE))</f>
        <v/>
      </c>
      <c r="BE104" s="19" t="str">
        <f>IF($N104="","",VLOOKUP($N104,'Reference Passenger Transport'!$C:$O,BE$4,FALSE))</f>
        <v/>
      </c>
      <c r="BF104" s="19" t="str">
        <f>IF($N104="","",VLOOKUP($N104,'Reference Passenger Transport'!$C:$O,BF$4,FALSE))</f>
        <v/>
      </c>
      <c r="BG104" s="19" t="str">
        <f>IF($N104="","",VLOOKUP($N104,'Reference Passenger Transport'!$C:$O,BG$4,FALSE))</f>
        <v/>
      </c>
      <c r="BH104" s="19" t="str">
        <f>IF($N104="","",VLOOKUP($N104,'Reference Passenger Transport'!$C:$O,BH$4,FALSE))</f>
        <v/>
      </c>
      <c r="BI104" s="19" t="str">
        <f>IF($N104="","",VLOOKUP($N104,'Reference Passenger Transport'!$C:$O,BI$4,FALSE))</f>
        <v/>
      </c>
      <c r="BJ104" s="19" t="str">
        <f>IF($N104="","",VLOOKUP($N104,'Reference Passenger Transport'!$C:$O,BJ$4,FALSE))</f>
        <v/>
      </c>
      <c r="BK104" s="19" t="str">
        <f>IF($N104="","",VLOOKUP($N104,'Reference Passenger Transport'!$C:$O,BK$4,FALSE))</f>
        <v/>
      </c>
      <c r="BL104" s="19" t="str">
        <f>IF($N104="","",VLOOKUP($N104,'Reference Passenger Transport'!$C:$O,BL$4,FALSE))</f>
        <v/>
      </c>
      <c r="BM104" s="19" t="str">
        <f>IF($N104="","",VLOOKUP($N104,'Reference Passenger Transport'!$C:$O,BM$4,FALSE))</f>
        <v/>
      </c>
      <c r="BO104" s="19" t="str">
        <f t="shared" si="38"/>
        <v/>
      </c>
      <c r="BP104" s="19" t="str">
        <f t="shared" si="39"/>
        <v/>
      </c>
      <c r="BQ104" s="19" t="str">
        <f t="shared" si="40"/>
        <v/>
      </c>
      <c r="BR104" s="19" t="str">
        <f t="shared" si="41"/>
        <v/>
      </c>
      <c r="BS104" s="19" t="str">
        <f t="shared" si="42"/>
        <v/>
      </c>
      <c r="BT104" s="19" t="str">
        <f t="shared" si="43"/>
        <v/>
      </c>
      <c r="BU104" s="19" t="str">
        <f t="shared" si="44"/>
        <v/>
      </c>
      <c r="BV104" s="19" t="str">
        <f t="shared" si="45"/>
        <v/>
      </c>
      <c r="BW104" s="19"/>
      <c r="BX104" s="19" t="str">
        <f t="shared" si="46"/>
        <v/>
      </c>
      <c r="BY104" s="188"/>
      <c r="BZ104" s="19" t="str">
        <f t="shared" si="47"/>
        <v/>
      </c>
      <c r="CA104" s="19" t="str">
        <f t="shared" si="48"/>
        <v/>
      </c>
      <c r="CC104" s="201" t="str">
        <f t="shared" si="49"/>
        <v/>
      </c>
      <c r="CD104" s="201"/>
      <c r="CE104" s="201"/>
      <c r="CF104" s="201"/>
      <c r="CG104" s="201"/>
      <c r="CH104" s="201"/>
      <c r="CI104" s="201"/>
      <c r="CJ104" s="201"/>
      <c r="CK104" s="201"/>
      <c r="CL104" s="201"/>
      <c r="CM104" s="201"/>
      <c r="CN104" s="201"/>
      <c r="CO104" s="201"/>
      <c r="CP104" s="201"/>
      <c r="CQ104" s="201"/>
      <c r="CR104" s="201"/>
      <c r="CS104" s="201"/>
      <c r="CT104" s="201"/>
      <c r="CU104" s="201"/>
      <c r="CV104" s="201"/>
      <c r="CW104" s="201"/>
      <c r="CX104" s="201"/>
      <c r="CY104" s="201"/>
      <c r="CZ104" s="201"/>
      <c r="DA104" s="201"/>
      <c r="DB104" s="201"/>
      <c r="DC104" s="201"/>
      <c r="DD104" s="201"/>
      <c r="DE104" s="201"/>
      <c r="DF104" s="201"/>
      <c r="DG104" s="201"/>
      <c r="DH104" s="201"/>
      <c r="DI104" s="201"/>
      <c r="DJ104" s="201"/>
      <c r="DK104" s="201"/>
      <c r="DL104" s="201"/>
      <c r="DM104" s="201"/>
      <c r="DN104" s="201"/>
      <c r="DO104" s="201"/>
      <c r="DP104" s="201"/>
      <c r="DQ104" s="201"/>
      <c r="DR104" s="201"/>
    </row>
    <row r="105" spans="4:122">
      <c r="D105" s="34"/>
      <c r="E105" s="146"/>
      <c r="F105" s="146"/>
      <c r="G105" s="153"/>
      <c r="L105" s="34"/>
      <c r="M105" s="146"/>
      <c r="N105" s="146"/>
      <c r="O105" s="147"/>
      <c r="R105" s="16" t="e">
        <f>INDEX('Dropdown menus'!$A$1:$D$6,MATCH($E105,'Dropdown menus'!$A$1:$A$6,0),$R$6)</f>
        <v>#N/A</v>
      </c>
      <c r="T105" s="19" t="str">
        <f>IF($F105="","",VLOOKUP($F105,'Reference Data - Transport fuel'!$C:$O,T$4,FALSE))</f>
        <v/>
      </c>
      <c r="U105" s="19" t="str">
        <f>IF($F105="","",VLOOKUP($F105,'Reference Data - Transport fuel'!$C:$O,U$4,FALSE))</f>
        <v/>
      </c>
      <c r="V105" s="19" t="str">
        <f>IF($F105="","",VLOOKUP($F105,'Reference Data - Transport fuel'!$C:$O,V$4,FALSE))</f>
        <v/>
      </c>
      <c r="W105" s="19" t="str">
        <f>IF($F105="","",VLOOKUP($F105,'Reference Data - Transport fuel'!$C:$O,W$4,FALSE))</f>
        <v/>
      </c>
      <c r="X105" s="19" t="str">
        <f>IF($F105="","",VLOOKUP($F105,'Reference Data - Transport fuel'!$C:$O,X$4,FALSE))</f>
        <v/>
      </c>
      <c r="Y105" s="19" t="str">
        <f>IF($F105="","",VLOOKUP($F105,'Reference Data - Transport fuel'!$C:$O,Y$4,FALSE))</f>
        <v/>
      </c>
      <c r="Z105" s="19" t="str">
        <f>IF($F105="","",VLOOKUP($F105,'Reference Data - Transport fuel'!$C:$O,Z$4,FALSE))</f>
        <v/>
      </c>
      <c r="AA105" s="19" t="str">
        <f>IF($F105="","",VLOOKUP($F105,'Reference Data - Transport fuel'!$C:$O,AA$4,FALSE))</f>
        <v/>
      </c>
      <c r="AB105" s="19" t="str">
        <f>IF($F105="","",VLOOKUP($F105,'Reference Data - Transport fuel'!$C:$O,AB$4,FALSE))</f>
        <v/>
      </c>
      <c r="AC105" s="19"/>
      <c r="AD105" s="19" t="str">
        <f>IF($F105="","",VLOOKUP($F105,'Reference Data - Transport fuel'!$C:$O,AD$4,FALSE))</f>
        <v/>
      </c>
      <c r="AE105" s="19"/>
      <c r="AF105" s="19" t="str">
        <f>IF($F105="","",VLOOKUP($F105,'Reference Data - Transport fuel'!$C:$O,AF$4,FALSE))</f>
        <v/>
      </c>
      <c r="AH105" s="19" t="str">
        <f t="shared" si="26"/>
        <v/>
      </c>
      <c r="AI105" s="19" t="str">
        <f t="shared" si="27"/>
        <v/>
      </c>
      <c r="AJ105" s="19" t="str">
        <f t="shared" si="28"/>
        <v/>
      </c>
      <c r="AK105" s="19" t="str">
        <f t="shared" si="29"/>
        <v/>
      </c>
      <c r="AL105" s="19" t="str">
        <f t="shared" si="30"/>
        <v/>
      </c>
      <c r="AM105" s="19" t="str">
        <f t="shared" si="31"/>
        <v/>
      </c>
      <c r="AN105" s="19" t="str">
        <f t="shared" si="32"/>
        <v/>
      </c>
      <c r="AO105" s="19" t="str">
        <f t="shared" si="33"/>
        <v/>
      </c>
      <c r="AP105" s="19"/>
      <c r="AQ105" s="19" t="str">
        <f t="shared" si="34"/>
        <v/>
      </c>
      <c r="AR105" s="188"/>
      <c r="AS105" s="19" t="str">
        <f t="shared" si="35"/>
        <v/>
      </c>
      <c r="AT105" s="19" t="str">
        <f t="shared" si="36"/>
        <v/>
      </c>
      <c r="AV105" s="201" t="str">
        <f t="shared" si="37"/>
        <v/>
      </c>
      <c r="AW105" s="201"/>
      <c r="AX105" s="201"/>
      <c r="AY105" s="16" t="e">
        <f>INDEX('Dropdown menus'!$A$1:$D$6,MATCH($M105,'Dropdown menus'!$A$1:$A$6,0),$AY$6)</f>
        <v>#N/A</v>
      </c>
      <c r="BA105" s="19" t="str">
        <f>IF($N105="","",VLOOKUP($N105,'Reference Passenger Transport'!$C:$O,BA$4,FALSE))</f>
        <v/>
      </c>
      <c r="BB105" s="19" t="str">
        <f>IF($N105="","",VLOOKUP($N105,'Reference Passenger Transport'!$C:$O,BB$4,FALSE))</f>
        <v/>
      </c>
      <c r="BC105" s="19" t="str">
        <f>IF($N105="","",VLOOKUP($N105,'Reference Passenger Transport'!$C:$O,BC$4,FALSE))</f>
        <v/>
      </c>
      <c r="BD105" s="19" t="str">
        <f>IF($N105="","",VLOOKUP($N105,'Reference Passenger Transport'!$C:$O,BD$4,FALSE))</f>
        <v/>
      </c>
      <c r="BE105" s="19" t="str">
        <f>IF($N105="","",VLOOKUP($N105,'Reference Passenger Transport'!$C:$O,BE$4,FALSE))</f>
        <v/>
      </c>
      <c r="BF105" s="19" t="str">
        <f>IF($N105="","",VLOOKUP($N105,'Reference Passenger Transport'!$C:$O,BF$4,FALSE))</f>
        <v/>
      </c>
      <c r="BG105" s="19" t="str">
        <f>IF($N105="","",VLOOKUP($N105,'Reference Passenger Transport'!$C:$O,BG$4,FALSE))</f>
        <v/>
      </c>
      <c r="BH105" s="19" t="str">
        <f>IF($N105="","",VLOOKUP($N105,'Reference Passenger Transport'!$C:$O,BH$4,FALSE))</f>
        <v/>
      </c>
      <c r="BI105" s="19" t="str">
        <f>IF($N105="","",VLOOKUP($N105,'Reference Passenger Transport'!$C:$O,BI$4,FALSE))</f>
        <v/>
      </c>
      <c r="BJ105" s="19" t="str">
        <f>IF($N105="","",VLOOKUP($N105,'Reference Passenger Transport'!$C:$O,BJ$4,FALSE))</f>
        <v/>
      </c>
      <c r="BK105" s="19" t="str">
        <f>IF($N105="","",VLOOKUP($N105,'Reference Passenger Transport'!$C:$O,BK$4,FALSE))</f>
        <v/>
      </c>
      <c r="BL105" s="19" t="str">
        <f>IF($N105="","",VLOOKUP($N105,'Reference Passenger Transport'!$C:$O,BL$4,FALSE))</f>
        <v/>
      </c>
      <c r="BM105" s="19" t="str">
        <f>IF($N105="","",VLOOKUP($N105,'Reference Passenger Transport'!$C:$O,BM$4,FALSE))</f>
        <v/>
      </c>
      <c r="BO105" s="19" t="str">
        <f t="shared" si="38"/>
        <v/>
      </c>
      <c r="BP105" s="19" t="str">
        <f t="shared" si="39"/>
        <v/>
      </c>
      <c r="BQ105" s="19" t="str">
        <f t="shared" si="40"/>
        <v/>
      </c>
      <c r="BR105" s="19" t="str">
        <f t="shared" si="41"/>
        <v/>
      </c>
      <c r="BS105" s="19" t="str">
        <f t="shared" si="42"/>
        <v/>
      </c>
      <c r="BT105" s="19" t="str">
        <f t="shared" si="43"/>
        <v/>
      </c>
      <c r="BU105" s="19" t="str">
        <f t="shared" si="44"/>
        <v/>
      </c>
      <c r="BV105" s="19" t="str">
        <f t="shared" si="45"/>
        <v/>
      </c>
      <c r="BW105" s="19"/>
      <c r="BX105" s="19" t="str">
        <f t="shared" si="46"/>
        <v/>
      </c>
      <c r="BY105" s="188"/>
      <c r="BZ105" s="19" t="str">
        <f t="shared" si="47"/>
        <v/>
      </c>
      <c r="CA105" s="19" t="str">
        <f t="shared" si="48"/>
        <v/>
      </c>
      <c r="CC105" s="201" t="str">
        <f t="shared" si="49"/>
        <v/>
      </c>
      <c r="CD105" s="201"/>
      <c r="CE105" s="201"/>
      <c r="CF105" s="201"/>
      <c r="CG105" s="201"/>
      <c r="CH105" s="201"/>
      <c r="CI105" s="201"/>
      <c r="CJ105" s="201"/>
      <c r="CK105" s="201"/>
      <c r="CL105" s="201"/>
      <c r="CM105" s="201"/>
      <c r="CN105" s="201"/>
      <c r="CO105" s="201"/>
      <c r="CP105" s="201"/>
      <c r="CQ105" s="201"/>
      <c r="CR105" s="201"/>
      <c r="CS105" s="201"/>
      <c r="CT105" s="201"/>
      <c r="CU105" s="201"/>
      <c r="CV105" s="201"/>
      <c r="CW105" s="201"/>
      <c r="CX105" s="201"/>
      <c r="CY105" s="201"/>
      <c r="CZ105" s="201"/>
      <c r="DA105" s="201"/>
      <c r="DB105" s="201"/>
      <c r="DC105" s="201"/>
      <c r="DD105" s="201"/>
      <c r="DE105" s="201"/>
      <c r="DF105" s="201"/>
      <c r="DG105" s="201"/>
      <c r="DH105" s="201"/>
      <c r="DI105" s="201"/>
      <c r="DJ105" s="201"/>
      <c r="DK105" s="201"/>
      <c r="DL105" s="201"/>
      <c r="DM105" s="201"/>
      <c r="DN105" s="201"/>
      <c r="DO105" s="201"/>
      <c r="DP105" s="201"/>
      <c r="DQ105" s="201"/>
      <c r="DR105" s="201"/>
    </row>
    <row r="106" spans="4:122" ht="15.75" thickBot="1">
      <c r="D106" s="142"/>
      <c r="E106" s="148"/>
      <c r="F106" s="148"/>
      <c r="G106" s="154"/>
      <c r="L106" s="142"/>
      <c r="M106" s="148"/>
      <c r="N106" s="148"/>
      <c r="O106" s="149"/>
      <c r="R106" s="16" t="e">
        <f>INDEX('Dropdown menus'!$A$1:$D$6,MATCH($E106,'Dropdown menus'!$A$1:$A$6,0),$R$6)</f>
        <v>#N/A</v>
      </c>
      <c r="T106" s="19" t="str">
        <f>IF($F106="","",VLOOKUP($F106,'Reference Data - Transport fuel'!$C:$O,T$4,FALSE))</f>
        <v/>
      </c>
      <c r="U106" s="19" t="str">
        <f>IF($F106="","",VLOOKUP($F106,'Reference Data - Transport fuel'!$C:$O,U$4,FALSE))</f>
        <v/>
      </c>
      <c r="V106" s="19" t="str">
        <f>IF($F106="","",VLOOKUP($F106,'Reference Data - Transport fuel'!$C:$O,V$4,FALSE))</f>
        <v/>
      </c>
      <c r="W106" s="19" t="str">
        <f>IF($F106="","",VLOOKUP($F106,'Reference Data - Transport fuel'!$C:$O,W$4,FALSE))</f>
        <v/>
      </c>
      <c r="X106" s="19" t="str">
        <f>IF($F106="","",VLOOKUP($F106,'Reference Data - Transport fuel'!$C:$O,X$4,FALSE))</f>
        <v/>
      </c>
      <c r="Y106" s="19" t="str">
        <f>IF($F106="","",VLOOKUP($F106,'Reference Data - Transport fuel'!$C:$O,Y$4,FALSE))</f>
        <v/>
      </c>
      <c r="Z106" s="19" t="str">
        <f>IF($F106="","",VLOOKUP($F106,'Reference Data - Transport fuel'!$C:$O,Z$4,FALSE))</f>
        <v/>
      </c>
      <c r="AA106" s="19" t="str">
        <f>IF($F106="","",VLOOKUP($F106,'Reference Data - Transport fuel'!$C:$O,AA$4,FALSE))</f>
        <v/>
      </c>
      <c r="AB106" s="19" t="str">
        <f>IF($F106="","",VLOOKUP($F106,'Reference Data - Transport fuel'!$C:$O,AB$4,FALSE))</f>
        <v/>
      </c>
      <c r="AC106" s="19"/>
      <c r="AD106" s="19" t="str">
        <f>IF($F106="","",VLOOKUP($F106,'Reference Data - Transport fuel'!$C:$O,AD$4,FALSE))</f>
        <v/>
      </c>
      <c r="AE106" s="19"/>
      <c r="AF106" s="19" t="str">
        <f>IF($F106="","",VLOOKUP($F106,'Reference Data - Transport fuel'!$C:$O,AF$4,FALSE))</f>
        <v/>
      </c>
      <c r="AH106" s="19" t="str">
        <f t="shared" si="26"/>
        <v/>
      </c>
      <c r="AI106" s="19" t="str">
        <f t="shared" si="27"/>
        <v/>
      </c>
      <c r="AJ106" s="19" t="str">
        <f t="shared" si="28"/>
        <v/>
      </c>
      <c r="AK106" s="19" t="str">
        <f t="shared" si="29"/>
        <v/>
      </c>
      <c r="AL106" s="19" t="str">
        <f t="shared" si="30"/>
        <v/>
      </c>
      <c r="AM106" s="19" t="str">
        <f t="shared" si="31"/>
        <v/>
      </c>
      <c r="AN106" s="19" t="str">
        <f t="shared" si="32"/>
        <v/>
      </c>
      <c r="AO106" s="19" t="str">
        <f t="shared" si="33"/>
        <v/>
      </c>
      <c r="AP106" s="19"/>
      <c r="AQ106" s="19" t="str">
        <f t="shared" si="34"/>
        <v/>
      </c>
      <c r="AR106" s="188"/>
      <c r="AS106" s="19" t="str">
        <f t="shared" si="35"/>
        <v/>
      </c>
      <c r="AT106" s="19" t="str">
        <f t="shared" si="36"/>
        <v/>
      </c>
      <c r="AV106" s="201" t="str">
        <f t="shared" si="37"/>
        <v/>
      </c>
      <c r="AW106" s="201"/>
      <c r="AX106" s="201"/>
      <c r="AY106" s="16" t="e">
        <f>INDEX('Dropdown menus'!$A$1:$D$6,MATCH($M106,'Dropdown menus'!$A$1:$A$6,0),$AY$6)</f>
        <v>#N/A</v>
      </c>
      <c r="BA106" s="19" t="str">
        <f>IF($N106="","",VLOOKUP($N106,'Reference Passenger Transport'!$C:$O,BA$4,FALSE))</f>
        <v/>
      </c>
      <c r="BB106" s="19" t="str">
        <f>IF($N106="","",VLOOKUP($N106,'Reference Passenger Transport'!$C:$O,BB$4,FALSE))</f>
        <v/>
      </c>
      <c r="BC106" s="19" t="str">
        <f>IF($N106="","",VLOOKUP($N106,'Reference Passenger Transport'!$C:$O,BC$4,FALSE))</f>
        <v/>
      </c>
      <c r="BD106" s="19" t="str">
        <f>IF($N106="","",VLOOKUP($N106,'Reference Passenger Transport'!$C:$O,BD$4,FALSE))</f>
        <v/>
      </c>
      <c r="BE106" s="19" t="str">
        <f>IF($N106="","",VLOOKUP($N106,'Reference Passenger Transport'!$C:$O,BE$4,FALSE))</f>
        <v/>
      </c>
      <c r="BF106" s="19" t="str">
        <f>IF($N106="","",VLOOKUP($N106,'Reference Passenger Transport'!$C:$O,BF$4,FALSE))</f>
        <v/>
      </c>
      <c r="BG106" s="19" t="str">
        <f>IF($N106="","",VLOOKUP($N106,'Reference Passenger Transport'!$C:$O,BG$4,FALSE))</f>
        <v/>
      </c>
      <c r="BH106" s="19" t="str">
        <f>IF($N106="","",VLOOKUP($N106,'Reference Passenger Transport'!$C:$O,BH$4,FALSE))</f>
        <v/>
      </c>
      <c r="BI106" s="19" t="str">
        <f>IF($N106="","",VLOOKUP($N106,'Reference Passenger Transport'!$C:$O,BI$4,FALSE))</f>
        <v/>
      </c>
      <c r="BJ106" s="19" t="str">
        <f>IF($N106="","",VLOOKUP($N106,'Reference Passenger Transport'!$C:$O,BJ$4,FALSE))</f>
        <v/>
      </c>
      <c r="BK106" s="19" t="str">
        <f>IF($N106="","",VLOOKUP($N106,'Reference Passenger Transport'!$C:$O,BK$4,FALSE))</f>
        <v/>
      </c>
      <c r="BL106" s="19" t="str">
        <f>IF($N106="","",VLOOKUP($N106,'Reference Passenger Transport'!$C:$O,BL$4,FALSE))</f>
        <v/>
      </c>
      <c r="BM106" s="19" t="str">
        <f>IF($N106="","",VLOOKUP($N106,'Reference Passenger Transport'!$C:$O,BM$4,FALSE))</f>
        <v/>
      </c>
      <c r="BO106" s="19" t="str">
        <f t="shared" si="38"/>
        <v/>
      </c>
      <c r="BP106" s="19" t="str">
        <f t="shared" si="39"/>
        <v/>
      </c>
      <c r="BQ106" s="19" t="str">
        <f t="shared" si="40"/>
        <v/>
      </c>
      <c r="BR106" s="19" t="str">
        <f t="shared" si="41"/>
        <v/>
      </c>
      <c r="BS106" s="19" t="str">
        <f t="shared" si="42"/>
        <v/>
      </c>
      <c r="BT106" s="19" t="str">
        <f t="shared" si="43"/>
        <v/>
      </c>
      <c r="BU106" s="19" t="str">
        <f t="shared" si="44"/>
        <v/>
      </c>
      <c r="BV106" s="19" t="str">
        <f t="shared" si="45"/>
        <v/>
      </c>
      <c r="BW106" s="19"/>
      <c r="BX106" s="19" t="str">
        <f t="shared" si="46"/>
        <v/>
      </c>
      <c r="BY106" s="188"/>
      <c r="BZ106" s="19" t="str">
        <f t="shared" si="47"/>
        <v/>
      </c>
      <c r="CA106" s="19" t="str">
        <f t="shared" si="48"/>
        <v/>
      </c>
      <c r="CC106" s="201" t="str">
        <f t="shared" si="49"/>
        <v/>
      </c>
      <c r="CD106" s="201"/>
      <c r="CE106" s="201"/>
      <c r="CF106" s="201"/>
      <c r="CG106" s="201"/>
      <c r="CH106" s="201"/>
      <c r="CI106" s="201"/>
      <c r="CJ106" s="201"/>
      <c r="CK106" s="201"/>
      <c r="CL106" s="201"/>
      <c r="CM106" s="201"/>
      <c r="CN106" s="201"/>
      <c r="CO106" s="201"/>
      <c r="CP106" s="201"/>
      <c r="CQ106" s="201"/>
      <c r="CR106" s="201"/>
      <c r="CS106" s="201"/>
      <c r="CT106" s="201"/>
      <c r="CU106" s="201"/>
      <c r="CV106" s="201"/>
      <c r="CW106" s="201"/>
      <c r="CX106" s="201"/>
      <c r="CY106" s="201"/>
      <c r="CZ106" s="201"/>
      <c r="DA106" s="201"/>
      <c r="DB106" s="201"/>
      <c r="DC106" s="201"/>
      <c r="DD106" s="201"/>
      <c r="DE106" s="201"/>
      <c r="DF106" s="201"/>
      <c r="DG106" s="201"/>
      <c r="DH106" s="201"/>
      <c r="DI106" s="201"/>
      <c r="DJ106" s="201"/>
      <c r="DK106" s="201"/>
      <c r="DL106" s="201"/>
      <c r="DM106" s="201"/>
      <c r="DN106" s="201"/>
      <c r="DO106" s="201"/>
      <c r="DP106" s="201"/>
      <c r="DQ106" s="201"/>
      <c r="DR106" s="201"/>
    </row>
  </sheetData>
  <sheetProtection sheet="1"/>
  <dataConsolidate/>
  <phoneticPr fontId="6" type="noConversion"/>
  <dataValidations count="7">
    <dataValidation allowBlank="1" showInputMessage="1" showErrorMessage="1" promptTitle="帮助" prompt="在选择公共交通或者燃料数据缺失的情况下，请输入差旅过程中，选择每种交通工具所发生的总路程。" sqref="J5"/>
    <dataValidation allowBlank="1" showInputMessage="1" showErrorMessage="1" promptTitle="HELP:" prompt="For travel using public transport or where the fuel use is not known, enter the total distance travelled for each type of transport here" sqref="J6"/>
    <dataValidation allowBlank="1" showInputMessage="1" showErrorMessage="1" promptTitle="HELP:" prompt="Enter the quantities of fuel used for employee business travel. If the transport uses public transport or the fuel use is not known, please enter the distances travelled in the table on the right." sqref="B6"/>
    <dataValidation allowBlank="1" showInputMessage="1" showErrorMessage="1" promptTitle="帮助" prompt="请输入人员在差旅过程中所使用的燃料数量；若在选择公共交通或燃料数据缺失的情况下，请在右边的表格中输入所发生的路程。" sqref="B5"/>
    <dataValidation type="list" allowBlank="1" showInputMessage="1" showErrorMessage="1" sqref="F7:F106">
      <formula1>TransportFuelDropdown</formula1>
    </dataValidation>
    <dataValidation type="list" allowBlank="1" showInputMessage="1" showErrorMessage="1" sqref="N7:N106">
      <formula1>BusinessTravelByDistanceDropdown</formula1>
    </dataValidation>
    <dataValidation type="list" allowBlank="1" showInputMessage="1" showErrorMessage="1" sqref="E7:E106 M7:M106">
      <formula1>VehicleOwnershipAndControl</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O106"/>
  <sheetViews>
    <sheetView showGridLines="0" showRowColHeaders="0" workbookViewId="0">
      <pane ySplit="6" topLeftCell="A7" activePane="bottomLeft" state="frozen"/>
      <selection pane="bottomLeft" activeCell="E7" sqref="E7"/>
    </sheetView>
  </sheetViews>
  <sheetFormatPr defaultRowHeight="15"/>
  <cols>
    <col min="1" max="1" width="1.28515625" style="16" customWidth="1"/>
    <col min="2" max="2" width="3.28515625" style="16" customWidth="1"/>
    <col min="3" max="3" width="1.28515625" style="16" customWidth="1"/>
    <col min="4" max="4" width="25.7109375" style="16" customWidth="1"/>
    <col min="5" max="5" width="85" style="16" bestFit="1" customWidth="1"/>
    <col min="6" max="6" width="28.85546875" style="16" bestFit="1" customWidth="1"/>
    <col min="7" max="7" width="11.42578125" style="16" customWidth="1"/>
    <col min="8" max="8" width="21.7109375" style="16" customWidth="1"/>
    <col min="9" max="13" width="21.7109375" style="16" hidden="1" customWidth="1"/>
    <col min="14" max="14" width="21.7109375" style="16" customWidth="1"/>
    <col min="15" max="15" width="16.7109375" style="16" hidden="1" customWidth="1"/>
    <col min="16" max="16" width="0" style="16" hidden="1" customWidth="1"/>
    <col min="17" max="16384" width="9.140625" style="16"/>
  </cols>
  <sheetData>
    <row r="1" spans="1:15" ht="52.5" customHeight="1">
      <c r="A1" s="77"/>
      <c r="B1" s="77"/>
      <c r="C1" s="77"/>
    </row>
    <row r="2" spans="1:15" ht="22.5">
      <c r="D2" s="17" t="s">
        <v>418</v>
      </c>
    </row>
    <row r="3" spans="1:15" ht="15.75">
      <c r="D3" s="18" t="s">
        <v>210</v>
      </c>
    </row>
    <row r="4" spans="1:15" ht="7.5" customHeight="1" thickBot="1"/>
    <row r="5" spans="1:15" ht="16.5" thickTop="1" thickBot="1">
      <c r="B5" s="99" t="s">
        <v>225</v>
      </c>
      <c r="D5" s="231" t="s">
        <v>412</v>
      </c>
      <c r="E5" s="232" t="s">
        <v>306</v>
      </c>
      <c r="F5" s="173" t="s">
        <v>440</v>
      </c>
      <c r="I5" s="184" t="s">
        <v>693</v>
      </c>
      <c r="J5" s="184"/>
      <c r="L5" s="189" t="s">
        <v>711</v>
      </c>
      <c r="M5" s="189"/>
    </row>
    <row r="6" spans="1:15" ht="16.5" thickTop="1" thickBot="1">
      <c r="B6" s="99" t="s">
        <v>226</v>
      </c>
      <c r="D6" s="98" t="s">
        <v>45</v>
      </c>
      <c r="E6" s="27" t="s">
        <v>35</v>
      </c>
      <c r="F6" s="230" t="s">
        <v>233</v>
      </c>
      <c r="I6" s="19" t="s">
        <v>728</v>
      </c>
      <c r="J6" s="19" t="s">
        <v>729</v>
      </c>
      <c r="L6" s="16" t="s">
        <v>730</v>
      </c>
      <c r="M6" s="16" t="s">
        <v>731</v>
      </c>
      <c r="O6" s="16" t="s">
        <v>62</v>
      </c>
    </row>
    <row r="7" spans="1:15" ht="15.75" thickTop="1">
      <c r="D7" s="34"/>
      <c r="E7" s="146"/>
      <c r="F7" s="147"/>
      <c r="I7" s="16" t="str">
        <f>IF($E7="","",VLOOKUP($E7,'Reference - Logistics Distance'!$C:$O,2,FALSE))</f>
        <v/>
      </c>
      <c r="J7" s="16" t="str">
        <f>IF($E7="","",VLOOKUP($E7,'Reference - Logistics Distance'!$C:$O,13,FALSE))</f>
        <v/>
      </c>
      <c r="L7" s="16" t="str">
        <f>IF($E7="","",I7*$F7)</f>
        <v/>
      </c>
      <c r="M7" s="16" t="str">
        <f>IF($E7="","",J7*$F7)</f>
        <v/>
      </c>
    </row>
    <row r="8" spans="1:15">
      <c r="D8" s="34"/>
      <c r="E8" s="146"/>
      <c r="F8" s="147"/>
      <c r="I8" s="16" t="str">
        <f>IF($E8="","",VLOOKUP($E8,'Reference - Logistics Distance'!$C:$O,2,FALSE))</f>
        <v/>
      </c>
      <c r="J8" s="16" t="str">
        <f>IF($E8="","",VLOOKUP($E8,'Reference - Logistics Distance'!$C:$O,13,FALSE))</f>
        <v/>
      </c>
      <c r="L8" s="16" t="str">
        <f t="shared" ref="L8:L71" si="0">IF($E8="","",I8*$F8)</f>
        <v/>
      </c>
      <c r="M8" s="16" t="str">
        <f t="shared" ref="M8:M71" si="1">IF($E8="","",J8*$F8)</f>
        <v/>
      </c>
    </row>
    <row r="9" spans="1:15">
      <c r="D9" s="34"/>
      <c r="E9" s="146"/>
      <c r="F9" s="147"/>
      <c r="I9" s="16" t="str">
        <f>IF($E9="","",VLOOKUP($E9,'Reference - Logistics Distance'!$C:$O,2,FALSE))</f>
        <v/>
      </c>
      <c r="J9" s="16" t="str">
        <f>IF($E9="","",VLOOKUP($E9,'Reference - Logistics Distance'!$C:$O,13,FALSE))</f>
        <v/>
      </c>
      <c r="L9" s="16" t="str">
        <f t="shared" si="0"/>
        <v/>
      </c>
      <c r="M9" s="16" t="str">
        <f t="shared" si="1"/>
        <v/>
      </c>
    </row>
    <row r="10" spans="1:15">
      <c r="C10" s="84"/>
      <c r="D10" s="34"/>
      <c r="E10" s="146"/>
      <c r="F10" s="147"/>
      <c r="I10" s="16" t="str">
        <f>IF($E10="","",VLOOKUP($E10,'Reference - Logistics Distance'!$C:$O,2,FALSE))</f>
        <v/>
      </c>
      <c r="J10" s="16" t="str">
        <f>IF($E10="","",VLOOKUP($E10,'Reference - Logistics Distance'!$C:$O,13,FALSE))</f>
        <v/>
      </c>
      <c r="L10" s="16" t="str">
        <f t="shared" si="0"/>
        <v/>
      </c>
      <c r="M10" s="16" t="str">
        <f t="shared" si="1"/>
        <v/>
      </c>
    </row>
    <row r="11" spans="1:15">
      <c r="B11" s="22"/>
      <c r="C11" s="22"/>
      <c r="D11" s="34"/>
      <c r="E11" s="146"/>
      <c r="F11" s="147"/>
      <c r="I11" s="16" t="str">
        <f>IF($E11="","",VLOOKUP($E11,'Reference - Logistics Distance'!$C:$O,2,FALSE))</f>
        <v/>
      </c>
      <c r="J11" s="16" t="str">
        <f>IF($E11="","",VLOOKUP($E11,'Reference - Logistics Distance'!$C:$O,13,FALSE))</f>
        <v/>
      </c>
      <c r="L11" s="16" t="str">
        <f t="shared" si="0"/>
        <v/>
      </c>
      <c r="M11" s="16" t="str">
        <f t="shared" si="1"/>
        <v/>
      </c>
    </row>
    <row r="12" spans="1:15">
      <c r="B12" s="22"/>
      <c r="C12" s="22"/>
      <c r="D12" s="34"/>
      <c r="E12" s="146"/>
      <c r="F12" s="147"/>
      <c r="I12" s="16" t="str">
        <f>IF($E12="","",VLOOKUP($E12,'Reference - Logistics Distance'!$C:$O,2,FALSE))</f>
        <v/>
      </c>
      <c r="J12" s="16" t="str">
        <f>IF($E12="","",VLOOKUP($E12,'Reference - Logistics Distance'!$C:$O,13,FALSE))</f>
        <v/>
      </c>
      <c r="L12" s="16" t="str">
        <f t="shared" si="0"/>
        <v/>
      </c>
      <c r="M12" s="16" t="str">
        <f t="shared" si="1"/>
        <v/>
      </c>
    </row>
    <row r="13" spans="1:15">
      <c r="D13" s="34"/>
      <c r="E13" s="146"/>
      <c r="F13" s="147"/>
      <c r="I13" s="16" t="str">
        <f>IF($E13="","",VLOOKUP($E13,'Reference - Logistics Distance'!$C:$O,2,FALSE))</f>
        <v/>
      </c>
      <c r="J13" s="16" t="str">
        <f>IF($E13="","",VLOOKUP($E13,'Reference - Logistics Distance'!$C:$O,13,FALSE))</f>
        <v/>
      </c>
      <c r="L13" s="16" t="str">
        <f t="shared" si="0"/>
        <v/>
      </c>
      <c r="M13" s="16" t="str">
        <f t="shared" si="1"/>
        <v/>
      </c>
    </row>
    <row r="14" spans="1:15">
      <c r="D14" s="34"/>
      <c r="E14" s="146"/>
      <c r="F14" s="147"/>
      <c r="I14" s="16" t="str">
        <f>IF($E14="","",VLOOKUP($E14,'Reference - Logistics Distance'!$C:$O,2,FALSE))</f>
        <v/>
      </c>
      <c r="J14" s="16" t="str">
        <f>IF($E14="","",VLOOKUP($E14,'Reference - Logistics Distance'!$C:$O,13,FALSE))</f>
        <v/>
      </c>
      <c r="L14" s="16" t="str">
        <f t="shared" si="0"/>
        <v/>
      </c>
      <c r="M14" s="16" t="str">
        <f t="shared" si="1"/>
        <v/>
      </c>
    </row>
    <row r="15" spans="1:15">
      <c r="D15" s="34"/>
      <c r="E15" s="146"/>
      <c r="F15" s="147"/>
      <c r="I15" s="16" t="str">
        <f>IF($E15="","",VLOOKUP($E15,'Reference - Logistics Distance'!$C:$O,2,FALSE))</f>
        <v/>
      </c>
      <c r="J15" s="16" t="str">
        <f>IF($E15="","",VLOOKUP($E15,'Reference - Logistics Distance'!$C:$O,13,FALSE))</f>
        <v/>
      </c>
      <c r="L15" s="16" t="str">
        <f t="shared" si="0"/>
        <v/>
      </c>
      <c r="M15" s="16" t="str">
        <f t="shared" si="1"/>
        <v/>
      </c>
    </row>
    <row r="16" spans="1:15">
      <c r="D16" s="34"/>
      <c r="E16" s="146"/>
      <c r="F16" s="147"/>
      <c r="I16" s="16" t="str">
        <f>IF($E16="","",VLOOKUP($E16,'Reference - Logistics Distance'!$C:$O,2,FALSE))</f>
        <v/>
      </c>
      <c r="J16" s="16" t="str">
        <f>IF($E16="","",VLOOKUP($E16,'Reference - Logistics Distance'!$C:$O,13,FALSE))</f>
        <v/>
      </c>
      <c r="L16" s="16" t="str">
        <f t="shared" si="0"/>
        <v/>
      </c>
      <c r="M16" s="16" t="str">
        <f t="shared" si="1"/>
        <v/>
      </c>
    </row>
    <row r="17" spans="4:13">
      <c r="D17" s="34"/>
      <c r="E17" s="146"/>
      <c r="F17" s="147"/>
      <c r="I17" s="16" t="str">
        <f>IF($E17="","",VLOOKUP($E17,'Reference - Logistics Distance'!$C:$O,2,FALSE))</f>
        <v/>
      </c>
      <c r="J17" s="16" t="str">
        <f>IF($E17="","",VLOOKUP($E17,'Reference - Logistics Distance'!$C:$O,13,FALSE))</f>
        <v/>
      </c>
      <c r="L17" s="16" t="str">
        <f t="shared" si="0"/>
        <v/>
      </c>
      <c r="M17" s="16" t="str">
        <f t="shared" si="1"/>
        <v/>
      </c>
    </row>
    <row r="18" spans="4:13">
      <c r="D18" s="34"/>
      <c r="E18" s="146"/>
      <c r="F18" s="147"/>
      <c r="I18" s="16" t="str">
        <f>IF($E18="","",VLOOKUP($E18,'Reference - Logistics Distance'!$C:$O,2,FALSE))</f>
        <v/>
      </c>
      <c r="J18" s="16" t="str">
        <f>IF($E18="","",VLOOKUP($E18,'Reference - Logistics Distance'!$C:$O,13,FALSE))</f>
        <v/>
      </c>
      <c r="L18" s="16" t="str">
        <f t="shared" si="0"/>
        <v/>
      </c>
      <c r="M18" s="16" t="str">
        <f t="shared" si="1"/>
        <v/>
      </c>
    </row>
    <row r="19" spans="4:13">
      <c r="D19" s="34"/>
      <c r="E19" s="146"/>
      <c r="F19" s="147"/>
      <c r="I19" s="16" t="str">
        <f>IF($E19="","",VLOOKUP($E19,'Reference - Logistics Distance'!$C:$O,2,FALSE))</f>
        <v/>
      </c>
      <c r="J19" s="16" t="str">
        <f>IF($E19="","",VLOOKUP($E19,'Reference - Logistics Distance'!$C:$O,13,FALSE))</f>
        <v/>
      </c>
      <c r="L19" s="16" t="str">
        <f t="shared" si="0"/>
        <v/>
      </c>
      <c r="M19" s="16" t="str">
        <f t="shared" si="1"/>
        <v/>
      </c>
    </row>
    <row r="20" spans="4:13">
      <c r="D20" s="34"/>
      <c r="E20" s="146"/>
      <c r="F20" s="147"/>
      <c r="I20" s="16" t="str">
        <f>IF($E20="","",VLOOKUP($E20,'Reference - Logistics Distance'!$C:$O,2,FALSE))</f>
        <v/>
      </c>
      <c r="J20" s="16" t="str">
        <f>IF($E20="","",VLOOKUP($E20,'Reference - Logistics Distance'!$C:$O,13,FALSE))</f>
        <v/>
      </c>
      <c r="L20" s="16" t="str">
        <f t="shared" si="0"/>
        <v/>
      </c>
      <c r="M20" s="16" t="str">
        <f t="shared" si="1"/>
        <v/>
      </c>
    </row>
    <row r="21" spans="4:13">
      <c r="D21" s="34"/>
      <c r="E21" s="146"/>
      <c r="F21" s="147"/>
      <c r="I21" s="16" t="str">
        <f>IF($E21="","",VLOOKUP($E21,'Reference - Logistics Distance'!$C:$O,2,FALSE))</f>
        <v/>
      </c>
      <c r="J21" s="16" t="str">
        <f>IF($E21="","",VLOOKUP($E21,'Reference - Logistics Distance'!$C:$O,13,FALSE))</f>
        <v/>
      </c>
      <c r="L21" s="16" t="str">
        <f t="shared" si="0"/>
        <v/>
      </c>
      <c r="M21" s="16" t="str">
        <f t="shared" si="1"/>
        <v/>
      </c>
    </row>
    <row r="22" spans="4:13">
      <c r="D22" s="34"/>
      <c r="E22" s="146"/>
      <c r="F22" s="147"/>
      <c r="I22" s="16" t="str">
        <f>IF($E22="","",VLOOKUP($E22,'Reference - Logistics Distance'!$C:$O,2,FALSE))</f>
        <v/>
      </c>
      <c r="J22" s="16" t="str">
        <f>IF($E22="","",VLOOKUP($E22,'Reference - Logistics Distance'!$C:$O,13,FALSE))</f>
        <v/>
      </c>
      <c r="L22" s="16" t="str">
        <f t="shared" si="0"/>
        <v/>
      </c>
      <c r="M22" s="16" t="str">
        <f t="shared" si="1"/>
        <v/>
      </c>
    </row>
    <row r="23" spans="4:13">
      <c r="D23" s="34"/>
      <c r="E23" s="146"/>
      <c r="F23" s="147"/>
      <c r="I23" s="16" t="str">
        <f>IF($E23="","",VLOOKUP($E23,'Reference - Logistics Distance'!$C:$O,2,FALSE))</f>
        <v/>
      </c>
      <c r="J23" s="16" t="str">
        <f>IF($E23="","",VLOOKUP($E23,'Reference - Logistics Distance'!$C:$O,13,FALSE))</f>
        <v/>
      </c>
      <c r="L23" s="16" t="str">
        <f t="shared" si="0"/>
        <v/>
      </c>
      <c r="M23" s="16" t="str">
        <f t="shared" si="1"/>
        <v/>
      </c>
    </row>
    <row r="24" spans="4:13">
      <c r="D24" s="34"/>
      <c r="E24" s="146"/>
      <c r="F24" s="147"/>
      <c r="I24" s="16" t="str">
        <f>IF($E24="","",VLOOKUP($E24,'Reference - Logistics Distance'!$C:$O,2,FALSE))</f>
        <v/>
      </c>
      <c r="J24" s="16" t="str">
        <f>IF($E24="","",VLOOKUP($E24,'Reference - Logistics Distance'!$C:$O,13,FALSE))</f>
        <v/>
      </c>
      <c r="L24" s="16" t="str">
        <f t="shared" si="0"/>
        <v/>
      </c>
      <c r="M24" s="16" t="str">
        <f t="shared" si="1"/>
        <v/>
      </c>
    </row>
    <row r="25" spans="4:13">
      <c r="D25" s="34"/>
      <c r="E25" s="146"/>
      <c r="F25" s="147"/>
      <c r="I25" s="16" t="str">
        <f>IF($E25="","",VLOOKUP($E25,'Reference - Logistics Distance'!$C:$O,2,FALSE))</f>
        <v/>
      </c>
      <c r="J25" s="16" t="str">
        <f>IF($E25="","",VLOOKUP($E25,'Reference - Logistics Distance'!$C:$O,13,FALSE))</f>
        <v/>
      </c>
      <c r="L25" s="16" t="str">
        <f t="shared" si="0"/>
        <v/>
      </c>
      <c r="M25" s="16" t="str">
        <f t="shared" si="1"/>
        <v/>
      </c>
    </row>
    <row r="26" spans="4:13">
      <c r="D26" s="34"/>
      <c r="E26" s="146"/>
      <c r="F26" s="147"/>
      <c r="I26" s="16" t="str">
        <f>IF($E26="","",VLOOKUP($E26,'Reference - Logistics Distance'!$C:$O,2,FALSE))</f>
        <v/>
      </c>
      <c r="J26" s="16" t="str">
        <f>IF($E26="","",VLOOKUP($E26,'Reference - Logistics Distance'!$C:$O,13,FALSE))</f>
        <v/>
      </c>
      <c r="L26" s="16" t="str">
        <f t="shared" si="0"/>
        <v/>
      </c>
      <c r="M26" s="16" t="str">
        <f t="shared" si="1"/>
        <v/>
      </c>
    </row>
    <row r="27" spans="4:13">
      <c r="D27" s="34"/>
      <c r="E27" s="146"/>
      <c r="F27" s="147"/>
      <c r="I27" s="16" t="str">
        <f>IF($E27="","",VLOOKUP($E27,'Reference - Logistics Distance'!$C:$O,2,FALSE))</f>
        <v/>
      </c>
      <c r="J27" s="16" t="str">
        <f>IF($E27="","",VLOOKUP($E27,'Reference - Logistics Distance'!$C:$O,13,FALSE))</f>
        <v/>
      </c>
      <c r="L27" s="16" t="str">
        <f t="shared" si="0"/>
        <v/>
      </c>
      <c r="M27" s="16" t="str">
        <f t="shared" si="1"/>
        <v/>
      </c>
    </row>
    <row r="28" spans="4:13">
      <c r="D28" s="34"/>
      <c r="E28" s="146"/>
      <c r="F28" s="147"/>
      <c r="I28" s="16" t="str">
        <f>IF($E28="","",VLOOKUP($E28,'Reference - Logistics Distance'!$C:$O,2,FALSE))</f>
        <v/>
      </c>
      <c r="J28" s="16" t="str">
        <f>IF($E28="","",VLOOKUP($E28,'Reference - Logistics Distance'!$C:$O,13,FALSE))</f>
        <v/>
      </c>
      <c r="L28" s="16" t="str">
        <f t="shared" si="0"/>
        <v/>
      </c>
      <c r="M28" s="16" t="str">
        <f t="shared" si="1"/>
        <v/>
      </c>
    </row>
    <row r="29" spans="4:13">
      <c r="D29" s="34"/>
      <c r="E29" s="146"/>
      <c r="F29" s="147"/>
      <c r="I29" s="16" t="str">
        <f>IF($E29="","",VLOOKUP($E29,'Reference - Logistics Distance'!$C:$O,2,FALSE))</f>
        <v/>
      </c>
      <c r="J29" s="16" t="str">
        <f>IF($E29="","",VLOOKUP($E29,'Reference - Logistics Distance'!$C:$O,13,FALSE))</f>
        <v/>
      </c>
      <c r="L29" s="16" t="str">
        <f t="shared" si="0"/>
        <v/>
      </c>
      <c r="M29" s="16" t="str">
        <f t="shared" si="1"/>
        <v/>
      </c>
    </row>
    <row r="30" spans="4:13">
      <c r="D30" s="34"/>
      <c r="E30" s="146"/>
      <c r="F30" s="147"/>
      <c r="I30" s="16" t="str">
        <f>IF($E30="","",VLOOKUP($E30,'Reference - Logistics Distance'!$C:$O,2,FALSE))</f>
        <v/>
      </c>
      <c r="J30" s="16" t="str">
        <f>IF($E30="","",VLOOKUP($E30,'Reference - Logistics Distance'!$C:$O,13,FALSE))</f>
        <v/>
      </c>
      <c r="L30" s="16" t="str">
        <f t="shared" si="0"/>
        <v/>
      </c>
      <c r="M30" s="16" t="str">
        <f t="shared" si="1"/>
        <v/>
      </c>
    </row>
    <row r="31" spans="4:13">
      <c r="D31" s="34"/>
      <c r="E31" s="146"/>
      <c r="F31" s="147"/>
      <c r="I31" s="16" t="str">
        <f>IF($E31="","",VLOOKUP($E31,'Reference - Logistics Distance'!$C:$O,2,FALSE))</f>
        <v/>
      </c>
      <c r="J31" s="16" t="str">
        <f>IF($E31="","",VLOOKUP($E31,'Reference - Logistics Distance'!$C:$O,13,FALSE))</f>
        <v/>
      </c>
      <c r="L31" s="16" t="str">
        <f t="shared" si="0"/>
        <v/>
      </c>
      <c r="M31" s="16" t="str">
        <f t="shared" si="1"/>
        <v/>
      </c>
    </row>
    <row r="32" spans="4:13">
      <c r="D32" s="34"/>
      <c r="E32" s="146"/>
      <c r="F32" s="147"/>
      <c r="I32" s="16" t="str">
        <f>IF($E32="","",VLOOKUP($E32,'Reference - Logistics Distance'!$C:$O,2,FALSE))</f>
        <v/>
      </c>
      <c r="J32" s="16" t="str">
        <f>IF($E32="","",VLOOKUP($E32,'Reference - Logistics Distance'!$C:$O,13,FALSE))</f>
        <v/>
      </c>
      <c r="L32" s="16" t="str">
        <f t="shared" si="0"/>
        <v/>
      </c>
      <c r="M32" s="16" t="str">
        <f t="shared" si="1"/>
        <v/>
      </c>
    </row>
    <row r="33" spans="4:13">
      <c r="D33" s="34"/>
      <c r="E33" s="146"/>
      <c r="F33" s="147"/>
      <c r="I33" s="16" t="str">
        <f>IF($E33="","",VLOOKUP($E33,'Reference - Logistics Distance'!$C:$O,2,FALSE))</f>
        <v/>
      </c>
      <c r="J33" s="16" t="str">
        <f>IF($E33="","",VLOOKUP($E33,'Reference - Logistics Distance'!$C:$O,13,FALSE))</f>
        <v/>
      </c>
      <c r="L33" s="16" t="str">
        <f t="shared" si="0"/>
        <v/>
      </c>
      <c r="M33" s="16" t="str">
        <f t="shared" si="1"/>
        <v/>
      </c>
    </row>
    <row r="34" spans="4:13">
      <c r="D34" s="34"/>
      <c r="E34" s="146"/>
      <c r="F34" s="147"/>
      <c r="I34" s="16" t="str">
        <f>IF($E34="","",VLOOKUP($E34,'Reference - Logistics Distance'!$C:$O,2,FALSE))</f>
        <v/>
      </c>
      <c r="J34" s="16" t="str">
        <f>IF($E34="","",VLOOKUP($E34,'Reference - Logistics Distance'!$C:$O,13,FALSE))</f>
        <v/>
      </c>
      <c r="L34" s="16" t="str">
        <f t="shared" si="0"/>
        <v/>
      </c>
      <c r="M34" s="16" t="str">
        <f t="shared" si="1"/>
        <v/>
      </c>
    </row>
    <row r="35" spans="4:13">
      <c r="D35" s="34"/>
      <c r="E35" s="146"/>
      <c r="F35" s="147"/>
      <c r="I35" s="16" t="str">
        <f>IF($E35="","",VLOOKUP($E35,'Reference - Logistics Distance'!$C:$O,2,FALSE))</f>
        <v/>
      </c>
      <c r="J35" s="16" t="str">
        <f>IF($E35="","",VLOOKUP($E35,'Reference - Logistics Distance'!$C:$O,13,FALSE))</f>
        <v/>
      </c>
      <c r="L35" s="16" t="str">
        <f t="shared" si="0"/>
        <v/>
      </c>
      <c r="M35" s="16" t="str">
        <f t="shared" si="1"/>
        <v/>
      </c>
    </row>
    <row r="36" spans="4:13">
      <c r="D36" s="34"/>
      <c r="E36" s="146"/>
      <c r="F36" s="147"/>
      <c r="I36" s="16" t="str">
        <f>IF($E36="","",VLOOKUP($E36,'Reference - Logistics Distance'!$C:$O,2,FALSE))</f>
        <v/>
      </c>
      <c r="J36" s="16" t="str">
        <f>IF($E36="","",VLOOKUP($E36,'Reference - Logistics Distance'!$C:$O,13,FALSE))</f>
        <v/>
      </c>
      <c r="L36" s="16" t="str">
        <f t="shared" si="0"/>
        <v/>
      </c>
      <c r="M36" s="16" t="str">
        <f t="shared" si="1"/>
        <v/>
      </c>
    </row>
    <row r="37" spans="4:13">
      <c r="D37" s="34"/>
      <c r="E37" s="146"/>
      <c r="F37" s="147"/>
      <c r="I37" s="16" t="str">
        <f>IF($E37="","",VLOOKUP($E37,'Reference - Logistics Distance'!$C:$O,2,FALSE))</f>
        <v/>
      </c>
      <c r="J37" s="16" t="str">
        <f>IF($E37="","",VLOOKUP($E37,'Reference - Logistics Distance'!$C:$O,13,FALSE))</f>
        <v/>
      </c>
      <c r="L37" s="16" t="str">
        <f t="shared" si="0"/>
        <v/>
      </c>
      <c r="M37" s="16" t="str">
        <f t="shared" si="1"/>
        <v/>
      </c>
    </row>
    <row r="38" spans="4:13">
      <c r="D38" s="34"/>
      <c r="E38" s="146"/>
      <c r="F38" s="147"/>
      <c r="I38" s="16" t="str">
        <f>IF($E38="","",VLOOKUP($E38,'Reference - Logistics Distance'!$C:$O,2,FALSE))</f>
        <v/>
      </c>
      <c r="J38" s="16" t="str">
        <f>IF($E38="","",VLOOKUP($E38,'Reference - Logistics Distance'!$C:$O,13,FALSE))</f>
        <v/>
      </c>
      <c r="L38" s="16" t="str">
        <f t="shared" si="0"/>
        <v/>
      </c>
      <c r="M38" s="16" t="str">
        <f t="shared" si="1"/>
        <v/>
      </c>
    </row>
    <row r="39" spans="4:13">
      <c r="D39" s="34"/>
      <c r="E39" s="146"/>
      <c r="F39" s="147"/>
      <c r="I39" s="16" t="str">
        <f>IF($E39="","",VLOOKUP($E39,'Reference - Logistics Distance'!$C:$O,2,FALSE))</f>
        <v/>
      </c>
      <c r="J39" s="16" t="str">
        <f>IF($E39="","",VLOOKUP($E39,'Reference - Logistics Distance'!$C:$O,13,FALSE))</f>
        <v/>
      </c>
      <c r="L39" s="16" t="str">
        <f t="shared" si="0"/>
        <v/>
      </c>
      <c r="M39" s="16" t="str">
        <f t="shared" si="1"/>
        <v/>
      </c>
    </row>
    <row r="40" spans="4:13">
      <c r="D40" s="34"/>
      <c r="E40" s="146"/>
      <c r="F40" s="147"/>
      <c r="I40" s="16" t="str">
        <f>IF($E40="","",VLOOKUP($E40,'Reference - Logistics Distance'!$C:$O,2,FALSE))</f>
        <v/>
      </c>
      <c r="J40" s="16" t="str">
        <f>IF($E40="","",VLOOKUP($E40,'Reference - Logistics Distance'!$C:$O,13,FALSE))</f>
        <v/>
      </c>
      <c r="L40" s="16" t="str">
        <f t="shared" si="0"/>
        <v/>
      </c>
      <c r="M40" s="16" t="str">
        <f t="shared" si="1"/>
        <v/>
      </c>
    </row>
    <row r="41" spans="4:13">
      <c r="D41" s="34"/>
      <c r="E41" s="146"/>
      <c r="F41" s="147"/>
      <c r="I41" s="16" t="str">
        <f>IF($E41="","",VLOOKUP($E41,'Reference - Logistics Distance'!$C:$O,2,FALSE))</f>
        <v/>
      </c>
      <c r="J41" s="16" t="str">
        <f>IF($E41="","",VLOOKUP($E41,'Reference - Logistics Distance'!$C:$O,13,FALSE))</f>
        <v/>
      </c>
      <c r="L41" s="16" t="str">
        <f t="shared" si="0"/>
        <v/>
      </c>
      <c r="M41" s="16" t="str">
        <f t="shared" si="1"/>
        <v/>
      </c>
    </row>
    <row r="42" spans="4:13">
      <c r="D42" s="34"/>
      <c r="E42" s="146"/>
      <c r="F42" s="147"/>
      <c r="I42" s="16" t="str">
        <f>IF($E42="","",VLOOKUP($E42,'Reference - Logistics Distance'!$C:$O,2,FALSE))</f>
        <v/>
      </c>
      <c r="J42" s="16" t="str">
        <f>IF($E42="","",VLOOKUP($E42,'Reference - Logistics Distance'!$C:$O,13,FALSE))</f>
        <v/>
      </c>
      <c r="L42" s="16" t="str">
        <f t="shared" si="0"/>
        <v/>
      </c>
      <c r="M42" s="16" t="str">
        <f t="shared" si="1"/>
        <v/>
      </c>
    </row>
    <row r="43" spans="4:13">
      <c r="D43" s="34"/>
      <c r="E43" s="146"/>
      <c r="F43" s="147"/>
      <c r="I43" s="16" t="str">
        <f>IF($E43="","",VLOOKUP($E43,'Reference - Logistics Distance'!$C:$O,2,FALSE))</f>
        <v/>
      </c>
      <c r="J43" s="16" t="str">
        <f>IF($E43="","",VLOOKUP($E43,'Reference - Logistics Distance'!$C:$O,13,FALSE))</f>
        <v/>
      </c>
      <c r="L43" s="16" t="str">
        <f t="shared" si="0"/>
        <v/>
      </c>
      <c r="M43" s="16" t="str">
        <f t="shared" si="1"/>
        <v/>
      </c>
    </row>
    <row r="44" spans="4:13">
      <c r="D44" s="34"/>
      <c r="E44" s="146"/>
      <c r="F44" s="147"/>
      <c r="I44" s="16" t="str">
        <f>IF($E44="","",VLOOKUP($E44,'Reference - Logistics Distance'!$C:$O,2,FALSE))</f>
        <v/>
      </c>
      <c r="J44" s="16" t="str">
        <f>IF($E44="","",VLOOKUP($E44,'Reference - Logistics Distance'!$C:$O,13,FALSE))</f>
        <v/>
      </c>
      <c r="L44" s="16" t="str">
        <f t="shared" si="0"/>
        <v/>
      </c>
      <c r="M44" s="16" t="str">
        <f t="shared" si="1"/>
        <v/>
      </c>
    </row>
    <row r="45" spans="4:13">
      <c r="D45" s="34"/>
      <c r="E45" s="146"/>
      <c r="F45" s="147"/>
      <c r="I45" s="16" t="str">
        <f>IF($E45="","",VLOOKUP($E45,'Reference - Logistics Distance'!$C:$O,2,FALSE))</f>
        <v/>
      </c>
      <c r="J45" s="16" t="str">
        <f>IF($E45="","",VLOOKUP($E45,'Reference - Logistics Distance'!$C:$O,13,FALSE))</f>
        <v/>
      </c>
      <c r="L45" s="16" t="str">
        <f t="shared" si="0"/>
        <v/>
      </c>
      <c r="M45" s="16" t="str">
        <f t="shared" si="1"/>
        <v/>
      </c>
    </row>
    <row r="46" spans="4:13">
      <c r="D46" s="34"/>
      <c r="E46" s="146"/>
      <c r="F46" s="147"/>
      <c r="I46" s="16" t="str">
        <f>IF($E46="","",VLOOKUP($E46,'Reference - Logistics Distance'!$C:$O,2,FALSE))</f>
        <v/>
      </c>
      <c r="J46" s="16" t="str">
        <f>IF($E46="","",VLOOKUP($E46,'Reference - Logistics Distance'!$C:$O,13,FALSE))</f>
        <v/>
      </c>
      <c r="L46" s="16" t="str">
        <f t="shared" si="0"/>
        <v/>
      </c>
      <c r="M46" s="16" t="str">
        <f t="shared" si="1"/>
        <v/>
      </c>
    </row>
    <row r="47" spans="4:13">
      <c r="D47" s="34"/>
      <c r="E47" s="146"/>
      <c r="F47" s="147"/>
      <c r="I47" s="16" t="str">
        <f>IF($E47="","",VLOOKUP($E47,'Reference - Logistics Distance'!$C:$O,2,FALSE))</f>
        <v/>
      </c>
      <c r="J47" s="16" t="str">
        <f>IF($E47="","",VLOOKUP($E47,'Reference - Logistics Distance'!$C:$O,13,FALSE))</f>
        <v/>
      </c>
      <c r="L47" s="16" t="str">
        <f t="shared" si="0"/>
        <v/>
      </c>
      <c r="M47" s="16" t="str">
        <f t="shared" si="1"/>
        <v/>
      </c>
    </row>
    <row r="48" spans="4:13">
      <c r="D48" s="34"/>
      <c r="E48" s="146"/>
      <c r="F48" s="147"/>
      <c r="I48" s="16" t="str">
        <f>IF($E48="","",VLOOKUP($E48,'Reference - Logistics Distance'!$C:$O,2,FALSE))</f>
        <v/>
      </c>
      <c r="J48" s="16" t="str">
        <f>IF($E48="","",VLOOKUP($E48,'Reference - Logistics Distance'!$C:$O,13,FALSE))</f>
        <v/>
      </c>
      <c r="L48" s="16" t="str">
        <f t="shared" si="0"/>
        <v/>
      </c>
      <c r="M48" s="16" t="str">
        <f t="shared" si="1"/>
        <v/>
      </c>
    </row>
    <row r="49" spans="4:13">
      <c r="D49" s="34"/>
      <c r="E49" s="146"/>
      <c r="F49" s="147"/>
      <c r="I49" s="16" t="str">
        <f>IF($E49="","",VLOOKUP($E49,'Reference - Logistics Distance'!$C:$O,2,FALSE))</f>
        <v/>
      </c>
      <c r="J49" s="16" t="str">
        <f>IF($E49="","",VLOOKUP($E49,'Reference - Logistics Distance'!$C:$O,13,FALSE))</f>
        <v/>
      </c>
      <c r="L49" s="16" t="str">
        <f t="shared" si="0"/>
        <v/>
      </c>
      <c r="M49" s="16" t="str">
        <f t="shared" si="1"/>
        <v/>
      </c>
    </row>
    <row r="50" spans="4:13">
      <c r="D50" s="34"/>
      <c r="E50" s="146"/>
      <c r="F50" s="147"/>
      <c r="I50" s="16" t="str">
        <f>IF($E50="","",VLOOKUP($E50,'Reference - Logistics Distance'!$C:$O,2,FALSE))</f>
        <v/>
      </c>
      <c r="J50" s="16" t="str">
        <f>IF($E50="","",VLOOKUP($E50,'Reference - Logistics Distance'!$C:$O,13,FALSE))</f>
        <v/>
      </c>
      <c r="L50" s="16" t="str">
        <f t="shared" si="0"/>
        <v/>
      </c>
      <c r="M50" s="16" t="str">
        <f t="shared" si="1"/>
        <v/>
      </c>
    </row>
    <row r="51" spans="4:13">
      <c r="D51" s="34"/>
      <c r="E51" s="146"/>
      <c r="F51" s="147"/>
      <c r="I51" s="16" t="str">
        <f>IF($E51="","",VLOOKUP($E51,'Reference - Logistics Distance'!$C:$O,2,FALSE))</f>
        <v/>
      </c>
      <c r="J51" s="16" t="str">
        <f>IF($E51="","",VLOOKUP($E51,'Reference - Logistics Distance'!$C:$O,13,FALSE))</f>
        <v/>
      </c>
      <c r="L51" s="16" t="str">
        <f t="shared" si="0"/>
        <v/>
      </c>
      <c r="M51" s="16" t="str">
        <f t="shared" si="1"/>
        <v/>
      </c>
    </row>
    <row r="52" spans="4:13">
      <c r="D52" s="34"/>
      <c r="E52" s="146"/>
      <c r="F52" s="147"/>
      <c r="I52" s="16" t="str">
        <f>IF($E52="","",VLOOKUP($E52,'Reference - Logistics Distance'!$C:$O,2,FALSE))</f>
        <v/>
      </c>
      <c r="J52" s="16" t="str">
        <f>IF($E52="","",VLOOKUP($E52,'Reference - Logistics Distance'!$C:$O,13,FALSE))</f>
        <v/>
      </c>
      <c r="L52" s="16" t="str">
        <f t="shared" si="0"/>
        <v/>
      </c>
      <c r="M52" s="16" t="str">
        <f t="shared" si="1"/>
        <v/>
      </c>
    </row>
    <row r="53" spans="4:13">
      <c r="D53" s="34"/>
      <c r="E53" s="146"/>
      <c r="F53" s="147"/>
      <c r="I53" s="16" t="str">
        <f>IF($E53="","",VLOOKUP($E53,'Reference - Logistics Distance'!$C:$O,2,FALSE))</f>
        <v/>
      </c>
      <c r="J53" s="16" t="str">
        <f>IF($E53="","",VLOOKUP($E53,'Reference - Logistics Distance'!$C:$O,13,FALSE))</f>
        <v/>
      </c>
      <c r="L53" s="16" t="str">
        <f t="shared" si="0"/>
        <v/>
      </c>
      <c r="M53" s="16" t="str">
        <f t="shared" si="1"/>
        <v/>
      </c>
    </row>
    <row r="54" spans="4:13">
      <c r="D54" s="34"/>
      <c r="E54" s="146"/>
      <c r="F54" s="147"/>
      <c r="I54" s="16" t="str">
        <f>IF($E54="","",VLOOKUP($E54,'Reference - Logistics Distance'!$C:$O,2,FALSE))</f>
        <v/>
      </c>
      <c r="J54" s="16" t="str">
        <f>IF($E54="","",VLOOKUP($E54,'Reference - Logistics Distance'!$C:$O,13,FALSE))</f>
        <v/>
      </c>
      <c r="L54" s="16" t="str">
        <f t="shared" si="0"/>
        <v/>
      </c>
      <c r="M54" s="16" t="str">
        <f t="shared" si="1"/>
        <v/>
      </c>
    </row>
    <row r="55" spans="4:13">
      <c r="D55" s="34"/>
      <c r="E55" s="146"/>
      <c r="F55" s="147"/>
      <c r="I55" s="16" t="str">
        <f>IF($E55="","",VLOOKUP($E55,'Reference - Logistics Distance'!$C:$O,2,FALSE))</f>
        <v/>
      </c>
      <c r="J55" s="16" t="str">
        <f>IF($E55="","",VLOOKUP($E55,'Reference - Logistics Distance'!$C:$O,13,FALSE))</f>
        <v/>
      </c>
      <c r="L55" s="16" t="str">
        <f t="shared" si="0"/>
        <v/>
      </c>
      <c r="M55" s="16" t="str">
        <f t="shared" si="1"/>
        <v/>
      </c>
    </row>
    <row r="56" spans="4:13">
      <c r="D56" s="34"/>
      <c r="E56" s="146"/>
      <c r="F56" s="147"/>
      <c r="I56" s="16" t="str">
        <f>IF($E56="","",VLOOKUP($E56,'Reference - Logistics Distance'!$C:$O,2,FALSE))</f>
        <v/>
      </c>
      <c r="J56" s="16" t="str">
        <f>IF($E56="","",VLOOKUP($E56,'Reference - Logistics Distance'!$C:$O,13,FALSE))</f>
        <v/>
      </c>
      <c r="L56" s="16" t="str">
        <f t="shared" si="0"/>
        <v/>
      </c>
      <c r="M56" s="16" t="str">
        <f t="shared" si="1"/>
        <v/>
      </c>
    </row>
    <row r="57" spans="4:13">
      <c r="D57" s="34"/>
      <c r="E57" s="146"/>
      <c r="F57" s="147"/>
      <c r="I57" s="16" t="str">
        <f>IF($E57="","",VLOOKUP($E57,'Reference - Logistics Distance'!$C:$O,2,FALSE))</f>
        <v/>
      </c>
      <c r="J57" s="16" t="str">
        <f>IF($E57="","",VLOOKUP($E57,'Reference - Logistics Distance'!$C:$O,13,FALSE))</f>
        <v/>
      </c>
      <c r="L57" s="16" t="str">
        <f t="shared" si="0"/>
        <v/>
      </c>
      <c r="M57" s="16" t="str">
        <f t="shared" si="1"/>
        <v/>
      </c>
    </row>
    <row r="58" spans="4:13">
      <c r="D58" s="34"/>
      <c r="E58" s="146"/>
      <c r="F58" s="147"/>
      <c r="I58" s="16" t="str">
        <f>IF($E58="","",VLOOKUP($E58,'Reference - Logistics Distance'!$C:$O,2,FALSE))</f>
        <v/>
      </c>
      <c r="J58" s="16" t="str">
        <f>IF($E58="","",VLOOKUP($E58,'Reference - Logistics Distance'!$C:$O,13,FALSE))</f>
        <v/>
      </c>
      <c r="L58" s="16" t="str">
        <f t="shared" si="0"/>
        <v/>
      </c>
      <c r="M58" s="16" t="str">
        <f t="shared" si="1"/>
        <v/>
      </c>
    </row>
    <row r="59" spans="4:13">
      <c r="D59" s="34"/>
      <c r="E59" s="146"/>
      <c r="F59" s="147"/>
      <c r="I59" s="16" t="str">
        <f>IF($E59="","",VLOOKUP($E59,'Reference - Logistics Distance'!$C:$O,2,FALSE))</f>
        <v/>
      </c>
      <c r="J59" s="16" t="str">
        <f>IF($E59="","",VLOOKUP($E59,'Reference - Logistics Distance'!$C:$O,13,FALSE))</f>
        <v/>
      </c>
      <c r="L59" s="16" t="str">
        <f t="shared" si="0"/>
        <v/>
      </c>
      <c r="M59" s="16" t="str">
        <f t="shared" si="1"/>
        <v/>
      </c>
    </row>
    <row r="60" spans="4:13">
      <c r="D60" s="34"/>
      <c r="E60" s="146"/>
      <c r="F60" s="147"/>
      <c r="I60" s="16" t="str">
        <f>IF($E60="","",VLOOKUP($E60,'Reference - Logistics Distance'!$C:$O,2,FALSE))</f>
        <v/>
      </c>
      <c r="J60" s="16" t="str">
        <f>IF($E60="","",VLOOKUP($E60,'Reference - Logistics Distance'!$C:$O,13,FALSE))</f>
        <v/>
      </c>
      <c r="L60" s="16" t="str">
        <f t="shared" si="0"/>
        <v/>
      </c>
      <c r="M60" s="16" t="str">
        <f t="shared" si="1"/>
        <v/>
      </c>
    </row>
    <row r="61" spans="4:13">
      <c r="D61" s="34"/>
      <c r="E61" s="146"/>
      <c r="F61" s="147"/>
      <c r="I61" s="16" t="str">
        <f>IF($E61="","",VLOOKUP($E61,'Reference - Logistics Distance'!$C:$O,2,FALSE))</f>
        <v/>
      </c>
      <c r="J61" s="16" t="str">
        <f>IF($E61="","",VLOOKUP($E61,'Reference - Logistics Distance'!$C:$O,13,FALSE))</f>
        <v/>
      </c>
      <c r="L61" s="16" t="str">
        <f t="shared" si="0"/>
        <v/>
      </c>
      <c r="M61" s="16" t="str">
        <f t="shared" si="1"/>
        <v/>
      </c>
    </row>
    <row r="62" spans="4:13">
      <c r="D62" s="34"/>
      <c r="E62" s="146"/>
      <c r="F62" s="147"/>
      <c r="I62" s="16" t="str">
        <f>IF($E62="","",VLOOKUP($E62,'Reference - Logistics Distance'!$C:$O,2,FALSE))</f>
        <v/>
      </c>
      <c r="J62" s="16" t="str">
        <f>IF($E62="","",VLOOKUP($E62,'Reference - Logistics Distance'!$C:$O,13,FALSE))</f>
        <v/>
      </c>
      <c r="L62" s="16" t="str">
        <f t="shared" si="0"/>
        <v/>
      </c>
      <c r="M62" s="16" t="str">
        <f t="shared" si="1"/>
        <v/>
      </c>
    </row>
    <row r="63" spans="4:13">
      <c r="D63" s="34"/>
      <c r="E63" s="146"/>
      <c r="F63" s="147"/>
      <c r="I63" s="16" t="str">
        <f>IF($E63="","",VLOOKUP($E63,'Reference - Logistics Distance'!$C:$O,2,FALSE))</f>
        <v/>
      </c>
      <c r="J63" s="16" t="str">
        <f>IF($E63="","",VLOOKUP($E63,'Reference - Logistics Distance'!$C:$O,13,FALSE))</f>
        <v/>
      </c>
      <c r="L63" s="16" t="str">
        <f t="shared" si="0"/>
        <v/>
      </c>
      <c r="M63" s="16" t="str">
        <f t="shared" si="1"/>
        <v/>
      </c>
    </row>
    <row r="64" spans="4:13">
      <c r="D64" s="34"/>
      <c r="E64" s="146"/>
      <c r="F64" s="147"/>
      <c r="I64" s="16" t="str">
        <f>IF($E64="","",VLOOKUP($E64,'Reference - Logistics Distance'!$C:$O,2,FALSE))</f>
        <v/>
      </c>
      <c r="J64" s="16" t="str">
        <f>IF($E64="","",VLOOKUP($E64,'Reference - Logistics Distance'!$C:$O,13,FALSE))</f>
        <v/>
      </c>
      <c r="L64" s="16" t="str">
        <f t="shared" si="0"/>
        <v/>
      </c>
      <c r="M64" s="16" t="str">
        <f t="shared" si="1"/>
        <v/>
      </c>
    </row>
    <row r="65" spans="4:13">
      <c r="D65" s="34"/>
      <c r="E65" s="146"/>
      <c r="F65" s="147"/>
      <c r="I65" s="16" t="str">
        <f>IF($E65="","",VLOOKUP($E65,'Reference - Logistics Distance'!$C:$O,2,FALSE))</f>
        <v/>
      </c>
      <c r="J65" s="16" t="str">
        <f>IF($E65="","",VLOOKUP($E65,'Reference - Logistics Distance'!$C:$O,13,FALSE))</f>
        <v/>
      </c>
      <c r="L65" s="16" t="str">
        <f t="shared" si="0"/>
        <v/>
      </c>
      <c r="M65" s="16" t="str">
        <f t="shared" si="1"/>
        <v/>
      </c>
    </row>
    <row r="66" spans="4:13">
      <c r="D66" s="34"/>
      <c r="E66" s="146"/>
      <c r="F66" s="147"/>
      <c r="I66" s="16" t="str">
        <f>IF($E66="","",VLOOKUP($E66,'Reference - Logistics Distance'!$C:$O,2,FALSE))</f>
        <v/>
      </c>
      <c r="J66" s="16" t="str">
        <f>IF($E66="","",VLOOKUP($E66,'Reference - Logistics Distance'!$C:$O,13,FALSE))</f>
        <v/>
      </c>
      <c r="L66" s="16" t="str">
        <f t="shared" si="0"/>
        <v/>
      </c>
      <c r="M66" s="16" t="str">
        <f t="shared" si="1"/>
        <v/>
      </c>
    </row>
    <row r="67" spans="4:13">
      <c r="D67" s="34"/>
      <c r="E67" s="146"/>
      <c r="F67" s="147"/>
      <c r="I67" s="16" t="str">
        <f>IF($E67="","",VLOOKUP($E67,'Reference - Logistics Distance'!$C:$O,2,FALSE))</f>
        <v/>
      </c>
      <c r="J67" s="16" t="str">
        <f>IF($E67="","",VLOOKUP($E67,'Reference - Logistics Distance'!$C:$O,13,FALSE))</f>
        <v/>
      </c>
      <c r="L67" s="16" t="str">
        <f t="shared" si="0"/>
        <v/>
      </c>
      <c r="M67" s="16" t="str">
        <f t="shared" si="1"/>
        <v/>
      </c>
    </row>
    <row r="68" spans="4:13">
      <c r="D68" s="34"/>
      <c r="E68" s="146"/>
      <c r="F68" s="147"/>
      <c r="I68" s="16" t="str">
        <f>IF($E68="","",VLOOKUP($E68,'Reference - Logistics Distance'!$C:$O,2,FALSE))</f>
        <v/>
      </c>
      <c r="J68" s="16" t="str">
        <f>IF($E68="","",VLOOKUP($E68,'Reference - Logistics Distance'!$C:$O,13,FALSE))</f>
        <v/>
      </c>
      <c r="L68" s="16" t="str">
        <f t="shared" si="0"/>
        <v/>
      </c>
      <c r="M68" s="16" t="str">
        <f t="shared" si="1"/>
        <v/>
      </c>
    </row>
    <row r="69" spans="4:13">
      <c r="D69" s="34"/>
      <c r="E69" s="146"/>
      <c r="F69" s="147"/>
      <c r="I69" s="16" t="str">
        <f>IF($E69="","",VLOOKUP($E69,'Reference - Logistics Distance'!$C:$O,2,FALSE))</f>
        <v/>
      </c>
      <c r="J69" s="16" t="str">
        <f>IF($E69="","",VLOOKUP($E69,'Reference - Logistics Distance'!$C:$O,13,FALSE))</f>
        <v/>
      </c>
      <c r="L69" s="16" t="str">
        <f t="shared" si="0"/>
        <v/>
      </c>
      <c r="M69" s="16" t="str">
        <f t="shared" si="1"/>
        <v/>
      </c>
    </row>
    <row r="70" spans="4:13">
      <c r="D70" s="34"/>
      <c r="E70" s="146"/>
      <c r="F70" s="147"/>
      <c r="I70" s="16" t="str">
        <f>IF($E70="","",VLOOKUP($E70,'Reference - Logistics Distance'!$C:$O,2,FALSE))</f>
        <v/>
      </c>
      <c r="J70" s="16" t="str">
        <f>IF($E70="","",VLOOKUP($E70,'Reference - Logistics Distance'!$C:$O,13,FALSE))</f>
        <v/>
      </c>
      <c r="L70" s="16" t="str">
        <f t="shared" si="0"/>
        <v/>
      </c>
      <c r="M70" s="16" t="str">
        <f t="shared" si="1"/>
        <v/>
      </c>
    </row>
    <row r="71" spans="4:13">
      <c r="D71" s="34"/>
      <c r="E71" s="146"/>
      <c r="F71" s="147"/>
      <c r="I71" s="16" t="str">
        <f>IF($E71="","",VLOOKUP($E71,'Reference - Logistics Distance'!$C:$O,2,FALSE))</f>
        <v/>
      </c>
      <c r="J71" s="16" t="str">
        <f>IF($E71="","",VLOOKUP($E71,'Reference - Logistics Distance'!$C:$O,13,FALSE))</f>
        <v/>
      </c>
      <c r="L71" s="16" t="str">
        <f t="shared" si="0"/>
        <v/>
      </c>
      <c r="M71" s="16" t="str">
        <f t="shared" si="1"/>
        <v/>
      </c>
    </row>
    <row r="72" spans="4:13">
      <c r="D72" s="34"/>
      <c r="E72" s="146"/>
      <c r="F72" s="147"/>
      <c r="I72" s="16" t="str">
        <f>IF($E72="","",VLOOKUP($E72,'Reference - Logistics Distance'!$C:$O,2,FALSE))</f>
        <v/>
      </c>
      <c r="J72" s="16" t="str">
        <f>IF($E72="","",VLOOKUP($E72,'Reference - Logistics Distance'!$C:$O,13,FALSE))</f>
        <v/>
      </c>
      <c r="L72" s="16" t="str">
        <f t="shared" ref="L72:L106" si="2">IF($E72="","",I72*$F72)</f>
        <v/>
      </c>
      <c r="M72" s="16" t="str">
        <f t="shared" ref="M72:M106" si="3">IF($E72="","",J72*$F72)</f>
        <v/>
      </c>
    </row>
    <row r="73" spans="4:13">
      <c r="D73" s="34"/>
      <c r="E73" s="146"/>
      <c r="F73" s="147"/>
      <c r="I73" s="16" t="str">
        <f>IF($E73="","",VLOOKUP($E73,'Reference - Logistics Distance'!$C:$O,2,FALSE))</f>
        <v/>
      </c>
      <c r="J73" s="16" t="str">
        <f>IF($E73="","",VLOOKUP($E73,'Reference - Logistics Distance'!$C:$O,13,FALSE))</f>
        <v/>
      </c>
      <c r="L73" s="16" t="str">
        <f t="shared" si="2"/>
        <v/>
      </c>
      <c r="M73" s="16" t="str">
        <f t="shared" si="3"/>
        <v/>
      </c>
    </row>
    <row r="74" spans="4:13">
      <c r="D74" s="34"/>
      <c r="E74" s="146"/>
      <c r="F74" s="147"/>
      <c r="I74" s="16" t="str">
        <f>IF($E74="","",VLOOKUP($E74,'Reference - Logistics Distance'!$C:$O,2,FALSE))</f>
        <v/>
      </c>
      <c r="J74" s="16" t="str">
        <f>IF($E74="","",VLOOKUP($E74,'Reference - Logistics Distance'!$C:$O,13,FALSE))</f>
        <v/>
      </c>
      <c r="L74" s="16" t="str">
        <f t="shared" si="2"/>
        <v/>
      </c>
      <c r="M74" s="16" t="str">
        <f t="shared" si="3"/>
        <v/>
      </c>
    </row>
    <row r="75" spans="4:13">
      <c r="D75" s="34"/>
      <c r="E75" s="146"/>
      <c r="F75" s="147"/>
      <c r="I75" s="16" t="str">
        <f>IF($E75="","",VLOOKUP($E75,'Reference - Logistics Distance'!$C:$O,2,FALSE))</f>
        <v/>
      </c>
      <c r="J75" s="16" t="str">
        <f>IF($E75="","",VLOOKUP($E75,'Reference - Logistics Distance'!$C:$O,13,FALSE))</f>
        <v/>
      </c>
      <c r="L75" s="16" t="str">
        <f t="shared" si="2"/>
        <v/>
      </c>
      <c r="M75" s="16" t="str">
        <f t="shared" si="3"/>
        <v/>
      </c>
    </row>
    <row r="76" spans="4:13">
      <c r="D76" s="34"/>
      <c r="E76" s="146"/>
      <c r="F76" s="147"/>
      <c r="I76" s="16" t="str">
        <f>IF($E76="","",VLOOKUP($E76,'Reference - Logistics Distance'!$C:$O,2,FALSE))</f>
        <v/>
      </c>
      <c r="J76" s="16" t="str">
        <f>IF($E76="","",VLOOKUP($E76,'Reference - Logistics Distance'!$C:$O,13,FALSE))</f>
        <v/>
      </c>
      <c r="L76" s="16" t="str">
        <f t="shared" si="2"/>
        <v/>
      </c>
      <c r="M76" s="16" t="str">
        <f t="shared" si="3"/>
        <v/>
      </c>
    </row>
    <row r="77" spans="4:13">
      <c r="D77" s="34"/>
      <c r="E77" s="146"/>
      <c r="F77" s="147"/>
      <c r="I77" s="16" t="str">
        <f>IF($E77="","",VLOOKUP($E77,'Reference - Logistics Distance'!$C:$O,2,FALSE))</f>
        <v/>
      </c>
      <c r="J77" s="16" t="str">
        <f>IF($E77="","",VLOOKUP($E77,'Reference - Logistics Distance'!$C:$O,13,FALSE))</f>
        <v/>
      </c>
      <c r="L77" s="16" t="str">
        <f t="shared" si="2"/>
        <v/>
      </c>
      <c r="M77" s="16" t="str">
        <f t="shared" si="3"/>
        <v/>
      </c>
    </row>
    <row r="78" spans="4:13">
      <c r="D78" s="34"/>
      <c r="E78" s="146"/>
      <c r="F78" s="147"/>
      <c r="I78" s="16" t="str">
        <f>IF($E78="","",VLOOKUP($E78,'Reference - Logistics Distance'!$C:$O,2,FALSE))</f>
        <v/>
      </c>
      <c r="J78" s="16" t="str">
        <f>IF($E78="","",VLOOKUP($E78,'Reference - Logistics Distance'!$C:$O,13,FALSE))</f>
        <v/>
      </c>
      <c r="L78" s="16" t="str">
        <f t="shared" si="2"/>
        <v/>
      </c>
      <c r="M78" s="16" t="str">
        <f t="shared" si="3"/>
        <v/>
      </c>
    </row>
    <row r="79" spans="4:13">
      <c r="D79" s="34"/>
      <c r="E79" s="146"/>
      <c r="F79" s="147"/>
      <c r="I79" s="16" t="str">
        <f>IF($E79="","",VLOOKUP($E79,'Reference - Logistics Distance'!$C:$O,2,FALSE))</f>
        <v/>
      </c>
      <c r="J79" s="16" t="str">
        <f>IF($E79="","",VLOOKUP($E79,'Reference - Logistics Distance'!$C:$O,13,FALSE))</f>
        <v/>
      </c>
      <c r="L79" s="16" t="str">
        <f t="shared" si="2"/>
        <v/>
      </c>
      <c r="M79" s="16" t="str">
        <f t="shared" si="3"/>
        <v/>
      </c>
    </row>
    <row r="80" spans="4:13">
      <c r="D80" s="34"/>
      <c r="E80" s="146"/>
      <c r="F80" s="147"/>
      <c r="I80" s="16" t="str">
        <f>IF($E80="","",VLOOKUP($E80,'Reference - Logistics Distance'!$C:$O,2,FALSE))</f>
        <v/>
      </c>
      <c r="J80" s="16" t="str">
        <f>IF($E80="","",VLOOKUP($E80,'Reference - Logistics Distance'!$C:$O,13,FALSE))</f>
        <v/>
      </c>
      <c r="L80" s="16" t="str">
        <f t="shared" si="2"/>
        <v/>
      </c>
      <c r="M80" s="16" t="str">
        <f t="shared" si="3"/>
        <v/>
      </c>
    </row>
    <row r="81" spans="4:13">
      <c r="D81" s="34"/>
      <c r="E81" s="146"/>
      <c r="F81" s="147"/>
      <c r="I81" s="16" t="str">
        <f>IF($E81="","",VLOOKUP($E81,'Reference - Logistics Distance'!$C:$O,2,FALSE))</f>
        <v/>
      </c>
      <c r="J81" s="16" t="str">
        <f>IF($E81="","",VLOOKUP($E81,'Reference - Logistics Distance'!$C:$O,13,FALSE))</f>
        <v/>
      </c>
      <c r="L81" s="16" t="str">
        <f t="shared" si="2"/>
        <v/>
      </c>
      <c r="M81" s="16" t="str">
        <f t="shared" si="3"/>
        <v/>
      </c>
    </row>
    <row r="82" spans="4:13">
      <c r="D82" s="34"/>
      <c r="E82" s="146"/>
      <c r="F82" s="147"/>
      <c r="I82" s="16" t="str">
        <f>IF($E82="","",VLOOKUP($E82,'Reference - Logistics Distance'!$C:$O,2,FALSE))</f>
        <v/>
      </c>
      <c r="J82" s="16" t="str">
        <f>IF($E82="","",VLOOKUP($E82,'Reference - Logistics Distance'!$C:$O,13,FALSE))</f>
        <v/>
      </c>
      <c r="L82" s="16" t="str">
        <f t="shared" si="2"/>
        <v/>
      </c>
      <c r="M82" s="16" t="str">
        <f t="shared" si="3"/>
        <v/>
      </c>
    </row>
    <row r="83" spans="4:13">
      <c r="D83" s="34"/>
      <c r="E83" s="146"/>
      <c r="F83" s="147"/>
      <c r="I83" s="16" t="str">
        <f>IF($E83="","",VLOOKUP($E83,'Reference - Logistics Distance'!$C:$O,2,FALSE))</f>
        <v/>
      </c>
      <c r="J83" s="16" t="str">
        <f>IF($E83="","",VLOOKUP($E83,'Reference - Logistics Distance'!$C:$O,13,FALSE))</f>
        <v/>
      </c>
      <c r="L83" s="16" t="str">
        <f t="shared" si="2"/>
        <v/>
      </c>
      <c r="M83" s="16" t="str">
        <f t="shared" si="3"/>
        <v/>
      </c>
    </row>
    <row r="84" spans="4:13">
      <c r="D84" s="34"/>
      <c r="E84" s="146"/>
      <c r="F84" s="147"/>
      <c r="I84" s="16" t="str">
        <f>IF($E84="","",VLOOKUP($E84,'Reference - Logistics Distance'!$C:$O,2,FALSE))</f>
        <v/>
      </c>
      <c r="J84" s="16" t="str">
        <f>IF($E84="","",VLOOKUP($E84,'Reference - Logistics Distance'!$C:$O,13,FALSE))</f>
        <v/>
      </c>
      <c r="L84" s="16" t="str">
        <f t="shared" si="2"/>
        <v/>
      </c>
      <c r="M84" s="16" t="str">
        <f t="shared" si="3"/>
        <v/>
      </c>
    </row>
    <row r="85" spans="4:13">
      <c r="D85" s="34"/>
      <c r="E85" s="146"/>
      <c r="F85" s="147"/>
      <c r="I85" s="16" t="str">
        <f>IF($E85="","",VLOOKUP($E85,'Reference - Logistics Distance'!$C:$O,2,FALSE))</f>
        <v/>
      </c>
      <c r="J85" s="16" t="str">
        <f>IF($E85="","",VLOOKUP($E85,'Reference - Logistics Distance'!$C:$O,13,FALSE))</f>
        <v/>
      </c>
      <c r="L85" s="16" t="str">
        <f t="shared" si="2"/>
        <v/>
      </c>
      <c r="M85" s="16" t="str">
        <f t="shared" si="3"/>
        <v/>
      </c>
    </row>
    <row r="86" spans="4:13">
      <c r="D86" s="34"/>
      <c r="E86" s="146"/>
      <c r="F86" s="147"/>
      <c r="I86" s="16" t="str">
        <f>IF($E86="","",VLOOKUP($E86,'Reference - Logistics Distance'!$C:$O,2,FALSE))</f>
        <v/>
      </c>
      <c r="J86" s="16" t="str">
        <f>IF($E86="","",VLOOKUP($E86,'Reference - Logistics Distance'!$C:$O,13,FALSE))</f>
        <v/>
      </c>
      <c r="L86" s="16" t="str">
        <f t="shared" si="2"/>
        <v/>
      </c>
      <c r="M86" s="16" t="str">
        <f t="shared" si="3"/>
        <v/>
      </c>
    </row>
    <row r="87" spans="4:13">
      <c r="D87" s="34"/>
      <c r="E87" s="146"/>
      <c r="F87" s="147"/>
      <c r="I87" s="16" t="str">
        <f>IF($E87="","",VLOOKUP($E87,'Reference - Logistics Distance'!$C:$O,2,FALSE))</f>
        <v/>
      </c>
      <c r="J87" s="16" t="str">
        <f>IF($E87="","",VLOOKUP($E87,'Reference - Logistics Distance'!$C:$O,13,FALSE))</f>
        <v/>
      </c>
      <c r="L87" s="16" t="str">
        <f t="shared" si="2"/>
        <v/>
      </c>
      <c r="M87" s="16" t="str">
        <f t="shared" si="3"/>
        <v/>
      </c>
    </row>
    <row r="88" spans="4:13">
      <c r="D88" s="34"/>
      <c r="E88" s="146"/>
      <c r="F88" s="147"/>
      <c r="I88" s="16" t="str">
        <f>IF($E88="","",VLOOKUP($E88,'Reference - Logistics Distance'!$C:$O,2,FALSE))</f>
        <v/>
      </c>
      <c r="J88" s="16" t="str">
        <f>IF($E88="","",VLOOKUP($E88,'Reference - Logistics Distance'!$C:$O,13,FALSE))</f>
        <v/>
      </c>
      <c r="L88" s="16" t="str">
        <f t="shared" si="2"/>
        <v/>
      </c>
      <c r="M88" s="16" t="str">
        <f t="shared" si="3"/>
        <v/>
      </c>
    </row>
    <row r="89" spans="4:13">
      <c r="D89" s="34"/>
      <c r="E89" s="146"/>
      <c r="F89" s="147"/>
      <c r="I89" s="16" t="str">
        <f>IF($E89="","",VLOOKUP($E89,'Reference - Logistics Distance'!$C:$O,2,FALSE))</f>
        <v/>
      </c>
      <c r="J89" s="16" t="str">
        <f>IF($E89="","",VLOOKUP($E89,'Reference - Logistics Distance'!$C:$O,13,FALSE))</f>
        <v/>
      </c>
      <c r="L89" s="16" t="str">
        <f t="shared" si="2"/>
        <v/>
      </c>
      <c r="M89" s="16" t="str">
        <f t="shared" si="3"/>
        <v/>
      </c>
    </row>
    <row r="90" spans="4:13">
      <c r="D90" s="34"/>
      <c r="E90" s="146"/>
      <c r="F90" s="147"/>
      <c r="I90" s="16" t="str">
        <f>IF($E90="","",VLOOKUP($E90,'Reference - Logistics Distance'!$C:$O,2,FALSE))</f>
        <v/>
      </c>
      <c r="J90" s="16" t="str">
        <f>IF($E90="","",VLOOKUP($E90,'Reference - Logistics Distance'!$C:$O,13,FALSE))</f>
        <v/>
      </c>
      <c r="L90" s="16" t="str">
        <f t="shared" si="2"/>
        <v/>
      </c>
      <c r="M90" s="16" t="str">
        <f t="shared" si="3"/>
        <v/>
      </c>
    </row>
    <row r="91" spans="4:13">
      <c r="D91" s="34"/>
      <c r="E91" s="146"/>
      <c r="F91" s="147"/>
      <c r="I91" s="16" t="str">
        <f>IF($E91="","",VLOOKUP($E91,'Reference - Logistics Distance'!$C:$O,2,FALSE))</f>
        <v/>
      </c>
      <c r="J91" s="16" t="str">
        <f>IF($E91="","",VLOOKUP($E91,'Reference - Logistics Distance'!$C:$O,13,FALSE))</f>
        <v/>
      </c>
      <c r="L91" s="16" t="str">
        <f t="shared" si="2"/>
        <v/>
      </c>
      <c r="M91" s="16" t="str">
        <f t="shared" si="3"/>
        <v/>
      </c>
    </row>
    <row r="92" spans="4:13">
      <c r="D92" s="34"/>
      <c r="E92" s="146"/>
      <c r="F92" s="147"/>
      <c r="I92" s="16" t="str">
        <f>IF($E92="","",VLOOKUP($E92,'Reference - Logistics Distance'!$C:$O,2,FALSE))</f>
        <v/>
      </c>
      <c r="J92" s="16" t="str">
        <f>IF($E92="","",VLOOKUP($E92,'Reference - Logistics Distance'!$C:$O,13,FALSE))</f>
        <v/>
      </c>
      <c r="L92" s="16" t="str">
        <f t="shared" si="2"/>
        <v/>
      </c>
      <c r="M92" s="16" t="str">
        <f t="shared" si="3"/>
        <v/>
      </c>
    </row>
    <row r="93" spans="4:13">
      <c r="D93" s="34"/>
      <c r="E93" s="146"/>
      <c r="F93" s="147"/>
      <c r="I93" s="16" t="str">
        <f>IF($E93="","",VLOOKUP($E93,'Reference - Logistics Distance'!$C:$O,2,FALSE))</f>
        <v/>
      </c>
      <c r="J93" s="16" t="str">
        <f>IF($E93="","",VLOOKUP($E93,'Reference - Logistics Distance'!$C:$O,13,FALSE))</f>
        <v/>
      </c>
      <c r="L93" s="16" t="str">
        <f t="shared" si="2"/>
        <v/>
      </c>
      <c r="M93" s="16" t="str">
        <f t="shared" si="3"/>
        <v/>
      </c>
    </row>
    <row r="94" spans="4:13">
      <c r="D94" s="34"/>
      <c r="E94" s="146"/>
      <c r="F94" s="147"/>
      <c r="I94" s="16" t="str">
        <f>IF($E94="","",VLOOKUP($E94,'Reference - Logistics Distance'!$C:$O,2,FALSE))</f>
        <v/>
      </c>
      <c r="J94" s="16" t="str">
        <f>IF($E94="","",VLOOKUP($E94,'Reference - Logistics Distance'!$C:$O,13,FALSE))</f>
        <v/>
      </c>
      <c r="L94" s="16" t="str">
        <f t="shared" si="2"/>
        <v/>
      </c>
      <c r="M94" s="16" t="str">
        <f t="shared" si="3"/>
        <v/>
      </c>
    </row>
    <row r="95" spans="4:13">
      <c r="D95" s="34"/>
      <c r="E95" s="146"/>
      <c r="F95" s="147"/>
      <c r="I95" s="16" t="str">
        <f>IF($E95="","",VLOOKUP($E95,'Reference - Logistics Distance'!$C:$O,2,FALSE))</f>
        <v/>
      </c>
      <c r="J95" s="16" t="str">
        <f>IF($E95="","",VLOOKUP($E95,'Reference - Logistics Distance'!$C:$O,13,FALSE))</f>
        <v/>
      </c>
      <c r="L95" s="16" t="str">
        <f t="shared" si="2"/>
        <v/>
      </c>
      <c r="M95" s="16" t="str">
        <f t="shared" si="3"/>
        <v/>
      </c>
    </row>
    <row r="96" spans="4:13">
      <c r="D96" s="34"/>
      <c r="E96" s="146"/>
      <c r="F96" s="147"/>
      <c r="I96" s="16" t="str">
        <f>IF($E96="","",VLOOKUP($E96,'Reference - Logistics Distance'!$C:$O,2,FALSE))</f>
        <v/>
      </c>
      <c r="J96" s="16" t="str">
        <f>IF($E96="","",VLOOKUP($E96,'Reference - Logistics Distance'!$C:$O,13,FALSE))</f>
        <v/>
      </c>
      <c r="L96" s="16" t="str">
        <f t="shared" si="2"/>
        <v/>
      </c>
      <c r="M96" s="16" t="str">
        <f t="shared" si="3"/>
        <v/>
      </c>
    </row>
    <row r="97" spans="4:13">
      <c r="D97" s="34"/>
      <c r="E97" s="146"/>
      <c r="F97" s="147"/>
      <c r="I97" s="16" t="str">
        <f>IF($E97="","",VLOOKUP($E97,'Reference - Logistics Distance'!$C:$O,2,FALSE))</f>
        <v/>
      </c>
      <c r="J97" s="16" t="str">
        <f>IF($E97="","",VLOOKUP($E97,'Reference - Logistics Distance'!$C:$O,13,FALSE))</f>
        <v/>
      </c>
      <c r="L97" s="16" t="str">
        <f t="shared" si="2"/>
        <v/>
      </c>
      <c r="M97" s="16" t="str">
        <f t="shared" si="3"/>
        <v/>
      </c>
    </row>
    <row r="98" spans="4:13">
      <c r="D98" s="34"/>
      <c r="E98" s="146"/>
      <c r="F98" s="147"/>
      <c r="I98" s="16" t="str">
        <f>IF($E98="","",VLOOKUP($E98,'Reference - Logistics Distance'!$C:$O,2,FALSE))</f>
        <v/>
      </c>
      <c r="J98" s="16" t="str">
        <f>IF($E98="","",VLOOKUP($E98,'Reference - Logistics Distance'!$C:$O,13,FALSE))</f>
        <v/>
      </c>
      <c r="L98" s="16" t="str">
        <f t="shared" si="2"/>
        <v/>
      </c>
      <c r="M98" s="16" t="str">
        <f t="shared" si="3"/>
        <v/>
      </c>
    </row>
    <row r="99" spans="4:13">
      <c r="D99" s="34"/>
      <c r="E99" s="146"/>
      <c r="F99" s="147"/>
      <c r="I99" s="16" t="str">
        <f>IF($E99="","",VLOOKUP($E99,'Reference - Logistics Distance'!$C:$O,2,FALSE))</f>
        <v/>
      </c>
      <c r="J99" s="16" t="str">
        <f>IF($E99="","",VLOOKUP($E99,'Reference - Logistics Distance'!$C:$O,13,FALSE))</f>
        <v/>
      </c>
      <c r="L99" s="16" t="str">
        <f t="shared" si="2"/>
        <v/>
      </c>
      <c r="M99" s="16" t="str">
        <f t="shared" si="3"/>
        <v/>
      </c>
    </row>
    <row r="100" spans="4:13">
      <c r="D100" s="34"/>
      <c r="E100" s="146"/>
      <c r="F100" s="147"/>
      <c r="I100" s="16" t="str">
        <f>IF($E100="","",VLOOKUP($E100,'Reference - Logistics Distance'!$C:$O,2,FALSE))</f>
        <v/>
      </c>
      <c r="J100" s="16" t="str">
        <f>IF($E100="","",VLOOKUP($E100,'Reference - Logistics Distance'!$C:$O,13,FALSE))</f>
        <v/>
      </c>
      <c r="L100" s="16" t="str">
        <f t="shared" si="2"/>
        <v/>
      </c>
      <c r="M100" s="16" t="str">
        <f t="shared" si="3"/>
        <v/>
      </c>
    </row>
    <row r="101" spans="4:13">
      <c r="D101" s="34"/>
      <c r="E101" s="146"/>
      <c r="F101" s="147"/>
      <c r="I101" s="16" t="str">
        <f>IF($E101="","",VLOOKUP($E101,'Reference - Logistics Distance'!$C:$O,2,FALSE))</f>
        <v/>
      </c>
      <c r="J101" s="16" t="str">
        <f>IF($E101="","",VLOOKUP($E101,'Reference - Logistics Distance'!$C:$O,13,FALSE))</f>
        <v/>
      </c>
      <c r="L101" s="16" t="str">
        <f t="shared" si="2"/>
        <v/>
      </c>
      <c r="M101" s="16" t="str">
        <f t="shared" si="3"/>
        <v/>
      </c>
    </row>
    <row r="102" spans="4:13">
      <c r="D102" s="34"/>
      <c r="E102" s="146"/>
      <c r="F102" s="147"/>
      <c r="I102" s="16" t="str">
        <f>IF($E102="","",VLOOKUP($E102,'Reference - Logistics Distance'!$C:$O,2,FALSE))</f>
        <v/>
      </c>
      <c r="J102" s="16" t="str">
        <f>IF($E102="","",VLOOKUP($E102,'Reference - Logistics Distance'!$C:$O,13,FALSE))</f>
        <v/>
      </c>
      <c r="L102" s="16" t="str">
        <f t="shared" si="2"/>
        <v/>
      </c>
      <c r="M102" s="16" t="str">
        <f t="shared" si="3"/>
        <v/>
      </c>
    </row>
    <row r="103" spans="4:13">
      <c r="D103" s="34"/>
      <c r="E103" s="146"/>
      <c r="F103" s="147"/>
      <c r="I103" s="16" t="str">
        <f>IF($E103="","",VLOOKUP($E103,'Reference - Logistics Distance'!$C:$O,2,FALSE))</f>
        <v/>
      </c>
      <c r="J103" s="16" t="str">
        <f>IF($E103="","",VLOOKUP($E103,'Reference - Logistics Distance'!$C:$O,13,FALSE))</f>
        <v/>
      </c>
      <c r="L103" s="16" t="str">
        <f t="shared" si="2"/>
        <v/>
      </c>
      <c r="M103" s="16" t="str">
        <f t="shared" si="3"/>
        <v/>
      </c>
    </row>
    <row r="104" spans="4:13">
      <c r="D104" s="34"/>
      <c r="E104" s="146"/>
      <c r="F104" s="147"/>
      <c r="I104" s="16" t="str">
        <f>IF($E104="","",VLOOKUP($E104,'Reference - Logistics Distance'!$C:$O,2,FALSE))</f>
        <v/>
      </c>
      <c r="J104" s="16" t="str">
        <f>IF($E104="","",VLOOKUP($E104,'Reference - Logistics Distance'!$C:$O,13,FALSE))</f>
        <v/>
      </c>
      <c r="L104" s="16" t="str">
        <f t="shared" si="2"/>
        <v/>
      </c>
      <c r="M104" s="16" t="str">
        <f t="shared" si="3"/>
        <v/>
      </c>
    </row>
    <row r="105" spans="4:13">
      <c r="D105" s="34"/>
      <c r="E105" s="146"/>
      <c r="F105" s="147"/>
      <c r="I105" s="16" t="str">
        <f>IF($E105="","",VLOOKUP($E105,'Reference - Logistics Distance'!$C:$O,2,FALSE))</f>
        <v/>
      </c>
      <c r="J105" s="16" t="str">
        <f>IF($E105="","",VLOOKUP($E105,'Reference - Logistics Distance'!$C:$O,13,FALSE))</f>
        <v/>
      </c>
      <c r="L105" s="16" t="str">
        <f t="shared" si="2"/>
        <v/>
      </c>
      <c r="M105" s="16" t="str">
        <f t="shared" si="3"/>
        <v/>
      </c>
    </row>
    <row r="106" spans="4:13" ht="15.75" thickBot="1">
      <c r="D106" s="142"/>
      <c r="E106" s="148"/>
      <c r="F106" s="149"/>
      <c r="I106" s="16" t="str">
        <f>IF($E106="","",VLOOKUP($E106,'Reference - Logistics Distance'!$C:$O,2,FALSE))</f>
        <v/>
      </c>
      <c r="J106" s="16" t="str">
        <f>IF($E106="","",VLOOKUP($E106,'Reference - Logistics Distance'!$C:$O,13,FALSE))</f>
        <v/>
      </c>
      <c r="L106" s="16" t="str">
        <f t="shared" si="2"/>
        <v/>
      </c>
      <c r="M106" s="16" t="str">
        <f t="shared" si="3"/>
        <v/>
      </c>
    </row>
  </sheetData>
  <sheetProtection sheet="1"/>
  <phoneticPr fontId="6" type="noConversion"/>
  <dataValidations count="3">
    <dataValidation allowBlank="1" showInputMessage="1" showErrorMessage="1" promptTitle="帮助" prompt="请输入员工上下班所选择不同交通类型所发生的总路程" sqref="B5"/>
    <dataValidation allowBlank="1" showInputMessage="1" showErrorMessage="1" promptTitle="HELP:" prompt="Enter the total distances travelled for employee commuting for each type of transport" sqref="B6"/>
    <dataValidation type="list" allowBlank="1" showInputMessage="1" showErrorMessage="1" sqref="E7:E106">
      <formula1>BusinessTravelByDistanceDropdown</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C84B17DCC6154AA758349007ED7723" ma:contentTypeVersion="50" ma:contentTypeDescription="Create a new document." ma:contentTypeScope="" ma:versionID="84eafe32042e948c8982b7fe68f49ceb">
  <xsd:schema xmlns:xsd="http://www.w3.org/2001/XMLSchema" xmlns:xs="http://www.w3.org/2001/XMLSchema" xmlns:p="http://schemas.microsoft.com/office/2006/metadata/properties" xmlns:ns2="C3D1E11E-E6B7-41CC-A39D-A9D291C8219E" xmlns:ns4="c3d1e11e-e6b7-41cc-a39d-a9d291c8219e" targetNamespace="http://schemas.microsoft.com/office/2006/metadata/properties" ma:root="true" ma:fieldsID="5468f287d8591ca92d8711ce0e7102a1" ns2:_="" ns4:_="">
    <xsd:import namespace="C3D1E11E-E6B7-41CC-A39D-A9D291C8219E"/>
    <xsd:import namespace="c3d1e11e-e6b7-41cc-a39d-a9d291c8219e"/>
    <xsd:element name="properties">
      <xsd:complexType>
        <xsd:sequence>
          <xsd:element name="documentManagement">
            <xsd:complexType>
              <xsd:all>
                <xsd:element ref="ns2:Classification"/>
                <xsd:element ref="ns2:Source"/>
                <xsd:element ref="ns2:Folder_x0020_Type" minOccurs="0"/>
                <xsd:element ref="ns4: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1E11E-E6B7-41CC-A39D-A9D291C8219E" elementFormDefault="qualified">
    <xsd:import namespace="http://schemas.microsoft.com/office/2006/documentManagement/types"/>
    <xsd:import namespace="http://schemas.microsoft.com/office/infopath/2007/PartnerControls"/>
    <xsd:element name="Classification" ma:index="8" ma:displayName="Classification" ma:default="Internal Use Only" ma:format="Dropdown" ma:internalName="Classification" ma:readOnly="false">
      <xsd:simpleType>
        <xsd:restriction base="dms:Choice">
          <xsd:enumeration value="Public"/>
          <xsd:enumeration value="Internal Use Only"/>
          <xsd:enumeration value="Confidential"/>
          <xsd:enumeration value="Secret"/>
        </xsd:restriction>
      </xsd:simpleType>
    </xsd:element>
    <xsd:element name="Source" ma:index="9" ma:displayName="Source" ma:default="Carbon Trust" ma:format="Dropdown" ma:internalName="Source" ma:readOnly="false">
      <xsd:simpleType>
        <xsd:restriction base="dms:Choice">
          <xsd:enumeration value="Carbon Trust"/>
          <xsd:enumeration value="Investments"/>
          <xsd:enumeration value="Carbon Trust Standard Company"/>
          <xsd:enumeration value="Carbon Trust Footprinting Company"/>
          <xsd:enumeration value="External"/>
        </xsd:restriction>
      </xsd:simpleType>
    </xsd:element>
    <xsd:element name="Folder_x0020_Type" ma:index="11" nillable="true" ma:displayName="Folder Type" ma:format="Dropdown" ma:internalName="Folder_x0020_Type" ma:readOnly="false">
      <xsd:simpleType>
        <xsd:restriction base="dms:Choice">
          <xsd:enumeration value="Active Client"/>
          <xsd:enumeration value="Old Client"/>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c3d1e11e-e6b7-41cc-a39d-a9d291c8219e" elementFormDefault="qualified">
    <xsd:import namespace="http://schemas.microsoft.com/office/2006/documentManagement/types"/>
    <xsd:import namespace="http://schemas.microsoft.com/office/infopath/2007/PartnerControls"/>
    <xsd:element name="Comments" ma:index="12" nillable="true" ma:displayName="Comments" ma:internalName="Comment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ource xmlns="C3D1E11E-E6B7-41CC-A39D-A9D291C8219E">Carbon Trust</Source>
    <Classification xmlns="C3D1E11E-E6B7-41CC-A39D-A9D291C8219E">Internal Use Only</Classification>
    <Comments xmlns="c3d1e11e-e6b7-41cc-a39d-a9d291c8219e" xsi:nil="true"/>
    <Folder_x0020_Type xmlns="C3D1E11E-E6B7-41CC-A39D-A9D291C8219E">Active Client</Folder_x0020_Type>
  </documentManagement>
</p:properties>
</file>

<file path=customXml/itemProps1.xml><?xml version="1.0" encoding="utf-8"?>
<ds:datastoreItem xmlns:ds="http://schemas.openxmlformats.org/officeDocument/2006/customXml" ds:itemID="{B63BED20-49D2-4461-A354-DBB4DC97AFE1}">
  <ds:schemaRefs>
    <ds:schemaRef ds:uri="http://schemas.microsoft.com/sharepoint/v3/contenttype/forms"/>
  </ds:schemaRefs>
</ds:datastoreItem>
</file>

<file path=customXml/itemProps2.xml><?xml version="1.0" encoding="utf-8"?>
<ds:datastoreItem xmlns:ds="http://schemas.openxmlformats.org/officeDocument/2006/customXml" ds:itemID="{D71ABB9F-B8AF-4CE4-A0D0-78B7994F86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D1E11E-E6B7-41CC-A39D-A9D291C8219E"/>
    <ds:schemaRef ds:uri="c3d1e11e-e6b7-41cc-a39d-a9d291c821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51175B-B025-48BA-9FF5-F0A0979D7BCE}">
  <ds:schemaRefs>
    <ds:schemaRef ds:uri="http://schemas.microsoft.com/office/2006/documentManagement/types"/>
    <ds:schemaRef ds:uri="http://schemas.openxmlformats.org/package/2006/metadata/core-properties"/>
    <ds:schemaRef ds:uri="http://purl.org/dc/elements/1.1/"/>
    <ds:schemaRef ds:uri="C3D1E11E-E6B7-41CC-A39D-A9D291C8219E"/>
    <ds:schemaRef ds:uri="http://schemas.microsoft.com/office/2006/metadata/properties"/>
    <ds:schemaRef ds:uri="http://schemas.microsoft.com/office/infopath/2007/PartnerControls"/>
    <ds:schemaRef ds:uri="http://purl.org/dc/terms/"/>
    <ds:schemaRef ds:uri="c3d1e11e-e6b7-41cc-a39d-a9d291c8219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14</vt:i4>
      </vt:variant>
    </vt:vector>
  </HeadingPairs>
  <TitlesOfParts>
    <vt:vector size="44" baseType="lpstr">
      <vt:lpstr>1. Title Sheet(标题页）</vt:lpstr>
      <vt:lpstr>2. On-site Fuel Use（现场燃料使用）</vt:lpstr>
      <vt:lpstr>3. Fugitive Emissions（逸散性排放）</vt:lpstr>
      <vt:lpstr>4. Purchased Energy（能源购买）</vt:lpstr>
      <vt:lpstr>5. Material Inputs（原材料投入）</vt:lpstr>
      <vt:lpstr>6. Inbound Logistics（入场物流）</vt:lpstr>
      <vt:lpstr>7. Outbound Logistics（出场物流）</vt:lpstr>
      <vt:lpstr>8. Business Travel（差旅）</vt:lpstr>
      <vt:lpstr>9. Employee Commuting（员工通勤）</vt:lpstr>
      <vt:lpstr>10. Waste and Water（废弃物和水）</vt:lpstr>
      <vt:lpstr>11. Customer Apportionment（客户分摊</vt:lpstr>
      <vt:lpstr>12. Product Apportionment（产品分摊）</vt:lpstr>
      <vt:lpstr>13. Results（结果）</vt:lpstr>
      <vt:lpstr>14. Results - Percentage Split</vt:lpstr>
      <vt:lpstr>Reference Data - Fuel EFs</vt:lpstr>
      <vt:lpstr>Reference Data - Transport fuel</vt:lpstr>
      <vt:lpstr>Reference Data - Electricity</vt:lpstr>
      <vt:lpstr>Reference Data - Heat</vt:lpstr>
      <vt:lpstr>Reference Data - Steam</vt:lpstr>
      <vt:lpstr>Reference Data - Cooling</vt:lpstr>
      <vt:lpstr>Reference Data - Fugitive GWP</vt:lpstr>
      <vt:lpstr>Reference Data -Refrigerant GWP</vt:lpstr>
      <vt:lpstr>Reference Material EFs Quantity</vt:lpstr>
      <vt:lpstr>Reference Material EFs EEIO</vt:lpstr>
      <vt:lpstr>Reference - Logistics Distance</vt:lpstr>
      <vt:lpstr>Reference Passenger Transport</vt:lpstr>
      <vt:lpstr>Reference Data - Waste EFs</vt:lpstr>
      <vt:lpstr>VBA Backend</vt:lpstr>
      <vt:lpstr>Dropdown menus</vt:lpstr>
      <vt:lpstr>Sheet2</vt:lpstr>
      <vt:lpstr>BusinessTravelByDistanceFirstColumn</vt:lpstr>
      <vt:lpstr>BusinessTravelByDistanceTypeFirstCell</vt:lpstr>
      <vt:lpstr>ConsolidationApproach</vt:lpstr>
      <vt:lpstr>ConsolidationApproachLookupTable</vt:lpstr>
      <vt:lpstr>FugitiveGWPDropdown</vt:lpstr>
      <vt:lpstr>LogisticsDistanceFirstColumn</vt:lpstr>
      <vt:lpstr>LogisticsDistanceTypeFirstCell</vt:lpstr>
      <vt:lpstr>MaterialQuantityFirstColumn</vt:lpstr>
      <vt:lpstr>MaterialQuantityUnitsFirstCell</vt:lpstr>
      <vt:lpstr>OnSiteFuelFirstColumn</vt:lpstr>
      <vt:lpstr>OnSiteFuelUnitsFirstCell</vt:lpstr>
      <vt:lpstr>RefrigerantGWPDropdown</vt:lpstr>
      <vt:lpstr>TransportFuelFirstColumn</vt:lpstr>
      <vt:lpstr>VehicleOwnershipAndControl</vt:lpstr>
    </vt:vector>
  </TitlesOfParts>
  <Company>Carbon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China SPF Model</dc:title>
  <dc:creator>Joseph Thornton</dc:creator>
  <cp:keywords>China, SPF, model</cp:keywords>
  <cp:lastModifiedBy>Yelena Akopian</cp:lastModifiedBy>
  <dcterms:created xsi:type="dcterms:W3CDTF">2012-07-24T14:45:44Z</dcterms:created>
  <dcterms:modified xsi:type="dcterms:W3CDTF">2017-02-24T02:11:37Z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0x010100A1C84B17DCC6154AA758349007ED7723</vt:lpwstr>
  </property>
</Properties>
</file>